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SO01-1_1 - MODULÁRNÍ STAV..." sheetId="3" r:id="rId3"/>
    <sheet name="SO01-1_2 - MODULÁRNÍ STAV..." sheetId="4" r:id="rId4"/>
    <sheet name="SO01-2 - ZDRAVOTECHNICKÉ ..." sheetId="5" r:id="rId5"/>
    <sheet name="SO01-3 - ÚSTŘEDNÍ VYTÁPĚNÍ" sheetId="6" r:id="rId6"/>
    <sheet name="SO01-4 - VZDUCHOTECHNIKA" sheetId="7" r:id="rId7"/>
    <sheet name="SO01-5_1 - SILNOPROUDÉ RO..." sheetId="8" r:id="rId8"/>
    <sheet name="SO01-5_2 - SILNOPROUDÉ RO..." sheetId="9" r:id="rId9"/>
    <sheet name="SO01-5_3 - SILNOPROUDÉ RO..." sheetId="10" r:id="rId10"/>
    <sheet name="SO01-5_4 - SILNOPROUDÉ RO..." sheetId="11" r:id="rId11"/>
    <sheet name="SO01-5_5 - SILNOPROUDÉ RO..." sheetId="12" r:id="rId12"/>
    <sheet name="SO01-6 - FOTOVOLTAICKÁ EL..." sheetId="13" r:id="rId13"/>
    <sheet name="SO01-7 - SLABOPROUDÉ ROZVODY" sheetId="14" r:id="rId14"/>
    <sheet name="SO02-1 - SPODNÍ STAVBA AS..." sheetId="15" r:id="rId15"/>
    <sheet name="SO02-2 - SPODNÍ STAVBA OP...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stavby'!$C$42:$AQ$70</definedName>
    <definedName name="_xlnm._FilterDatabase" localSheetId="1" hidden="1">'00 - VEDLEJŠÍ A OSTATNÍ N...'!$C$86:$K$205</definedName>
    <definedName name="_xlnm.Print_Area" localSheetId="1">'00 - VEDLEJŠÍ A OSTATNÍ N...'!$C$4:$J$39,'00 - VEDLEJŠÍ A OSTATNÍ N...'!$C$45:$J$68,'00 - VEDLEJŠÍ A OSTATNÍ N...'!$C$74:$K$205</definedName>
    <definedName name="_xlnm._FilterDatabase" localSheetId="2" hidden="1">'SO01-1_1 - MODULÁRNÍ STAV...'!$C$100:$K$2655</definedName>
    <definedName name="_xlnm.Print_Area" localSheetId="2">'SO01-1_1 - MODULÁRNÍ STAV...'!$C$4:$J$39,'SO01-1_1 - MODULÁRNÍ STAV...'!$C$45:$J$82,'SO01-1_1 - MODULÁRNÍ STAV...'!$C$88:$K$2655</definedName>
    <definedName name="_xlnm._FilterDatabase" localSheetId="3" hidden="1">'SO01-1_2 - MODULÁRNÍ STAV...'!$C$91:$K$1183</definedName>
    <definedName name="_xlnm.Print_Area" localSheetId="3">'SO01-1_2 - MODULÁRNÍ STAV...'!$C$4:$J$39,'SO01-1_2 - MODULÁRNÍ STAV...'!$C$45:$J$73,'SO01-1_2 - MODULÁRNÍ STAV...'!$C$79:$K$1183</definedName>
    <definedName name="_xlnm._FilterDatabase" localSheetId="4" hidden="1">'SO01-2 - ZDRAVOTECHNICKÉ ...'!$C$92:$K$464</definedName>
    <definedName name="_xlnm.Print_Area" localSheetId="4">'SO01-2 - ZDRAVOTECHNICKÉ ...'!$C$4:$J$39,'SO01-2 - ZDRAVOTECHNICKÉ ...'!$C$45:$J$74,'SO01-2 - ZDRAVOTECHNICKÉ ...'!$C$80:$K$464</definedName>
    <definedName name="_xlnm._FilterDatabase" localSheetId="5" hidden="1">'SO01-3 - ÚSTŘEDNÍ VYTÁPĚNÍ'!$C$87:$K$237</definedName>
    <definedName name="_xlnm.Print_Area" localSheetId="5">'SO01-3 - ÚSTŘEDNÍ VYTÁPĚNÍ'!$C$4:$J$39,'SO01-3 - ÚSTŘEDNÍ VYTÁPĚNÍ'!$C$45:$J$69,'SO01-3 - ÚSTŘEDNÍ VYTÁPĚNÍ'!$C$75:$K$237</definedName>
    <definedName name="_xlnm._FilterDatabase" localSheetId="6" hidden="1">'SO01-4 - VZDUCHOTECHNIKA'!$C$93:$K$280</definedName>
    <definedName name="_xlnm.Print_Area" localSheetId="6">'SO01-4 - VZDUCHOTECHNIKA'!$C$4:$J$39,'SO01-4 - VZDUCHOTECHNIKA'!$C$45:$J$75,'SO01-4 - VZDUCHOTECHNIKA'!$C$81:$K$280</definedName>
    <definedName name="_xlnm._FilterDatabase" localSheetId="7" hidden="1">'SO01-5_1 - SILNOPROUDÉ RO...'!$C$94:$K$228</definedName>
    <definedName name="_xlnm.Print_Area" localSheetId="7">'SO01-5_1 - SILNOPROUDÉ RO...'!$C$4:$J$39,'SO01-5_1 - SILNOPROUDÉ RO...'!$C$45:$J$76,'SO01-5_1 - SILNOPROUDÉ RO...'!$C$82:$K$228</definedName>
    <definedName name="_xlnm._FilterDatabase" localSheetId="8" hidden="1">'SO01-5_2 - SILNOPROUDÉ RO...'!$C$82:$K$120</definedName>
    <definedName name="_xlnm.Print_Area" localSheetId="8">'SO01-5_2 - SILNOPROUDÉ RO...'!$C$4:$J$39,'SO01-5_2 - SILNOPROUDÉ RO...'!$C$45:$J$64,'SO01-5_2 - SILNOPROUDÉ RO...'!$C$70:$K$120</definedName>
    <definedName name="_xlnm._FilterDatabase" localSheetId="9" hidden="1">'SO01-5_3 - SILNOPROUDÉ RO...'!$C$82:$K$115</definedName>
    <definedName name="_xlnm.Print_Area" localSheetId="9">'SO01-5_3 - SILNOPROUDÉ RO...'!$C$4:$J$39,'SO01-5_3 - SILNOPROUDÉ RO...'!$C$45:$J$64,'SO01-5_3 - SILNOPROUDÉ RO...'!$C$70:$K$115</definedName>
    <definedName name="_xlnm._FilterDatabase" localSheetId="10" hidden="1">'SO01-5_4 - SILNOPROUDÉ RO...'!$C$83:$K$101</definedName>
    <definedName name="_xlnm.Print_Area" localSheetId="10">'SO01-5_4 - SILNOPROUDÉ RO...'!$C$4:$J$39,'SO01-5_4 - SILNOPROUDÉ RO...'!$C$45:$J$65,'SO01-5_4 - SILNOPROUDÉ RO...'!$C$71:$K$101</definedName>
    <definedName name="_xlnm._FilterDatabase" localSheetId="11" hidden="1">'SO01-5_5 - SILNOPROUDÉ RO...'!$C$83:$K$106</definedName>
    <definedName name="_xlnm.Print_Area" localSheetId="11">'SO01-5_5 - SILNOPROUDÉ RO...'!$C$4:$J$39,'SO01-5_5 - SILNOPROUDÉ RO...'!$C$45:$J$65,'SO01-5_5 - SILNOPROUDÉ RO...'!$C$71:$K$106</definedName>
    <definedName name="_xlnm._FilterDatabase" localSheetId="12" hidden="1">'SO01-6 - FOTOVOLTAICKÁ EL...'!$C$85:$K$132</definedName>
    <definedName name="_xlnm.Print_Area" localSheetId="12">'SO01-6 - FOTOVOLTAICKÁ EL...'!$C$4:$J$39,'SO01-6 - FOTOVOLTAICKÁ EL...'!$C$45:$J$67,'SO01-6 - FOTOVOLTAICKÁ EL...'!$C$73:$K$132</definedName>
    <definedName name="_xlnm._FilterDatabase" localSheetId="13" hidden="1">'SO01-7 - SLABOPROUDÉ ROZVODY'!$C$90:$K$289</definedName>
    <definedName name="_xlnm.Print_Area" localSheetId="13">'SO01-7 - SLABOPROUDÉ ROZVODY'!$C$4:$J$39,'SO01-7 - SLABOPROUDÉ ROZVODY'!$C$45:$J$72,'SO01-7 - SLABOPROUDÉ ROZVODY'!$C$78:$K$289</definedName>
    <definedName name="_xlnm._FilterDatabase" localSheetId="14" hidden="1">'SO02-1 - SPODNÍ STAVBA AS...'!$C$91:$K$396</definedName>
    <definedName name="_xlnm.Print_Area" localSheetId="14">'SO02-1 - SPODNÍ STAVBA AS...'!$C$4:$J$39,'SO02-1 - SPODNÍ STAVBA AS...'!$C$45:$J$73,'SO02-1 - SPODNÍ STAVBA AS...'!$C$79:$K$396</definedName>
    <definedName name="_xlnm._FilterDatabase" localSheetId="15" hidden="1">'SO02-2 - SPODNÍ STAVBA OP...'!$C$88:$K$188</definedName>
    <definedName name="_xlnm.Print_Area" localSheetId="15">'SO02-2 - SPODNÍ STAVBA OP...'!$C$4:$J$39,'SO02-2 - SPODNÍ STAVBA OP...'!$C$45:$J$70,'SO02-2 - SPODNÍ STAVBA OP...'!$C$76:$K$188</definedName>
    <definedName name="_xlnm.Print_Area" localSheetId="16">'Seznam figur'!$C$4:$G$697</definedName>
    <definedName name="_xlnm.Print_Area" localSheetId="1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VEDLEJŠÍ A OSTATNÍ N...'!$86:$86</definedName>
    <definedName name="_xlnm.Print_Titles" localSheetId="2">'SO01-1_1 - MODULÁRNÍ STAV...'!$100:$100</definedName>
    <definedName name="_xlnm.Print_Titles" localSheetId="3">'SO01-1_2 - MODULÁRNÍ STAV...'!$91:$91</definedName>
    <definedName name="_xlnm.Print_Titles" localSheetId="4">'SO01-2 - ZDRAVOTECHNICKÉ ...'!$92:$92</definedName>
    <definedName name="_xlnm.Print_Titles" localSheetId="5">'SO01-3 - ÚSTŘEDNÍ VYTÁPĚNÍ'!$87:$87</definedName>
    <definedName name="_xlnm.Print_Titles" localSheetId="6">'SO01-4 - VZDUCHOTECHNIKA'!$93:$93</definedName>
    <definedName name="_xlnm.Print_Titles" localSheetId="7">'SO01-5_1 - SILNOPROUDÉ RO...'!$94:$94</definedName>
    <definedName name="_xlnm.Print_Titles" localSheetId="8">'SO01-5_2 - SILNOPROUDÉ RO...'!$82:$82</definedName>
    <definedName name="_xlnm.Print_Titles" localSheetId="9">'SO01-5_3 - SILNOPROUDÉ RO...'!$82:$82</definedName>
    <definedName name="_xlnm.Print_Titles" localSheetId="10">'SO01-5_4 - SILNOPROUDÉ RO...'!$83:$83</definedName>
    <definedName name="_xlnm.Print_Titles" localSheetId="11">'SO01-5_5 - SILNOPROUDÉ RO...'!$83:$83</definedName>
    <definedName name="_xlnm.Print_Titles" localSheetId="12">'SO01-6 - FOTOVOLTAICKÁ EL...'!$85:$85</definedName>
    <definedName name="_xlnm.Print_Titles" localSheetId="13">'SO01-7 - SLABOPROUDÉ ROZVODY'!$90:$90</definedName>
    <definedName name="_xlnm.Print_Titles" localSheetId="14">'SO02-1 - SPODNÍ STAVBA AS...'!$91:$91</definedName>
    <definedName name="_xlnm.Print_Titles" localSheetId="15">'SO02-2 - SPODNÍ STAVBA OP...'!$88:$88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<sst xmlns="http://schemas.openxmlformats.org/spreadsheetml/2006/main" count="47354" uniqueCount="5323">
  <si>
    <t>Export Komplet</t>
  </si>
  <si>
    <t>VZ</t>
  </si>
  <si>
    <t>2.0</t>
  </si>
  <si>
    <t>ZAMOK</t>
  </si>
  <si>
    <t>False</t>
  </si>
  <si>
    <t>{c1100309-d396-41ed-92b3-522c81131b8f}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</si>
  <si>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</si>
  <si>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</si>
  <si>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</si>
  <si>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</si>
  <si>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</si>
  <si>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</si>
  <si>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</si>
  <si>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</si>
  <si>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14_05_2023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</si>
  <si>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</si>
  <si>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</si>
  <si>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modulární Zš JINOTAJ ZLÍN</t>
  </si>
  <si>
    <t>KSO:</t>
  </si>
  <si>
    <t/>
  </si>
  <si>
    <t>CC-CZ:</t>
  </si>
  <si>
    <t>Místo:</t>
  </si>
  <si>
    <t xml:space="preserve">Areál filmových ateliérů Kudlov, Filmová 174, 760 </t>
  </si>
  <si>
    <t>Datum:</t>
  </si>
  <si>
    <t>6. 4. 2024</t>
  </si>
  <si>
    <t>Zadavatel:</t>
  </si>
  <si>
    <t>IČ:</t>
  </si>
  <si>
    <t>08406910</t>
  </si>
  <si>
    <t>Základní škola JINOTAJ Zlín, s.r.o.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</si>
  <si>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</si>
  <si>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</si>
  <si>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</si>
  <si>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</si>
  <si>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</si>
  <si>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</si>
  <si>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</si>
  <si>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</si>
  <si>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</si>
  <si>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</si>
  <si>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</si>
  <si>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</si>
  <si>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</si>
  <si>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</si>
  <si>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</si>
  <si>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</si>
  <si>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</si>
  <si>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</si>
  <si>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</si>
  <si>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</si>
  <si>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</si>
  <si>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</si>
  <si>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</si>
  <si>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</si>
  <si>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</si>
  <si>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</si>
  <si>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</si>
  <si>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</si>
  <si>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</si>
  <si>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</si>
  <si>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</si>
  <si>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</si>
  <si>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</si>
  <si>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</si>
  <si>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</si>
  <si>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</si>
  <si>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</si>
  <si>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</si>
  <si>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</si>
  <si>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</si>
  <si>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</si>
  <si>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</si>
  <si>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</si>
  <si>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</si>
  <si>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</si>
  <si>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</si>
  <si>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</si>
  <si>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</si>
  <si>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</si>
  <si>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</si>
  <si>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</si>
  <si>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</si>
  <si>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{6fb7b4c8-802a-4fa8-9580-1d0f19993a01}</t>
  </si>
  <si>
    <t>2</t>
  </si>
  <si>
    <t>SO01-1_1</t>
  </si>
  <si>
    <t>MODULÁRNÍ STAVBA ASŘ-REALIZACE NA STAVBĚ</t>
  </si>
  <si>
    <t>{eac17bd2-6296-4546-afce-e9f2f2fc2b7b}</t>
  </si>
  <si>
    <t>SO01-1_2</t>
  </si>
  <si>
    <t>MODULÁRNÍ STAVBA-SKŘ-REALIZACE MIMO STAVBU</t>
  </si>
  <si>
    <t>{46727fb4-0c69-41ed-97bb-e980c5c5bfe9}</t>
  </si>
  <si>
    <t>SO01-2</t>
  </si>
  <si>
    <t>ZDRAVOTECHNICKÉ INSTALACE</t>
  </si>
  <si>
    <t>{2443960a-a12a-43f9-8152-6179b3e54564}</t>
  </si>
  <si>
    <t>SO01-3</t>
  </si>
  <si>
    <t>ÚSTŘEDNÍ VYTÁPĚNÍ</t>
  </si>
  <si>
    <t>{40c0a731-7b20-4f83-8d58-6de0c9c2070e}</t>
  </si>
  <si>
    <t>SO01-4</t>
  </si>
  <si>
    <t>VZDUCHOTECHNIKA</t>
  </si>
  <si>
    <t>{564dc37d-4e1c-4d86-9e18-0cf100219d06}</t>
  </si>
  <si>
    <t>SO01-5_1</t>
  </si>
  <si>
    <t>SILNOPROUDÉ ROZVODY</t>
  </si>
  <si>
    <t>{4efe28e1-f9e7-43d7-890d-8348ea762394}</t>
  </si>
  <si>
    <t>SO01-5_2</t>
  </si>
  <si>
    <t>SILNOPROUDÉ ROZVODY ROZVADĚČ-RH</t>
  </si>
  <si>
    <t>{f6a53d8a-54af-45c9-92f1-6bbab3caa3a8}</t>
  </si>
  <si>
    <t>SO01-5_3</t>
  </si>
  <si>
    <t>SILNOPROUDÉ ROZVODY ROZVADĚČ-RP2</t>
  </si>
  <si>
    <t>{b0a42e8d-7f00-4f5c-999f-1ca61d6d4358}</t>
  </si>
  <si>
    <t>SO01-5_4</t>
  </si>
  <si>
    <t>SILNOPROUDÉ ROZVODY ROZVADĚČ R-SLP</t>
  </si>
  <si>
    <t>{cf9a540b-3140-47f8-bff2-cb4e8c18d7af}</t>
  </si>
  <si>
    <t>SO01-5_5</t>
  </si>
  <si>
    <t>SILNOPROUDÉ ROZVODY ROZVADĚČ R-ÚT</t>
  </si>
  <si>
    <t>{a03bd84b-7972-4167-ad68-61049ae119b1}</t>
  </si>
  <si>
    <t>SO01-6</t>
  </si>
  <si>
    <t>FOTOVOLTAICKÁ ELEKTRÁRNA</t>
  </si>
  <si>
    <t>{56b4c6d2-b3d2-4f81-917f-ab10a71420da}</t>
  </si>
  <si>
    <t>SO01-7</t>
  </si>
  <si>
    <t>SLABOPROUDÉ ROZVODY</t>
  </si>
  <si>
    <t>{7b74a720-dba5-49ff-98bd-751bc4104591}</t>
  </si>
  <si>
    <t>SO02-1</t>
  </si>
  <si>
    <t>SPODNÍ STAVBA ASŘ+ SKŘ</t>
  </si>
  <si>
    <t>{2dea78b2-8d2b-49a5-9a8e-b2cc08f7e6f5}</t>
  </si>
  <si>
    <t>SO02-2</t>
  </si>
  <si>
    <t>SPODNÍ STAVBA OPĚRNÁ STĚNA-SKŘ</t>
  </si>
  <si>
    <t>{e5f22c48-3857-4167-82a6-592709aa346c}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</si>
  <si>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</si>
  <si>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</si>
  <si>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</si>
  <si>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</si>
  <si>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</si>
  <si>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</si>
  <si>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</si>
  <si>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</si>
  <si>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</si>
  <si>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</si>
  <si>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</si>
  <si>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</si>
  <si>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</si>
  <si>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</si>
  <si>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</si>
  <si>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</si>
  <si>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</si>
  <si>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</si>
  <si>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</si>
  <si>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</si>
  <si>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</si>
  <si>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</si>
  <si>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</si>
  <si>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</si>
  <si>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</si>
  <si>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</si>
  <si>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</si>
  <si>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</si>
  <si>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</si>
  <si>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</si>
  <si>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</si>
  <si>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VRN</t>
  </si>
  <si>
    <t>Vedlejší rozpočtové náklady</t>
  </si>
  <si>
    <t>5</t>
  </si>
  <si>
    <t>VRN1</t>
  </si>
  <si>
    <t>Průzkumné, geodetické a projektové práce</t>
  </si>
  <si>
    <t>38</t>
  </si>
  <si>
    <t>K</t>
  </si>
  <si>
    <t>011603000</t>
  </si>
  <si>
    <t>Diagnostika komunikace-austenita příjezdové komunikace</t>
  </si>
  <si>
    <t>soubor</t>
  </si>
  <si>
    <t>CS ÚRS 2024 01</t>
  </si>
  <si>
    <t>1024</t>
  </si>
  <si>
    <t>-1655028309</t>
  </si>
  <si>
    <t>Online PSC</t>
  </si>
  <si>
    <t>https://podminky.urs.cz/item/CS_URS_2024_01/011603000</t>
  </si>
  <si>
    <t>39</t>
  </si>
  <si>
    <t>013002000R1</t>
  </si>
  <si>
    <t>Projektové práce</t>
  </si>
  <si>
    <t>ks</t>
  </si>
  <si>
    <t>1482380404</t>
  </si>
  <si>
    <t>VV</t>
  </si>
  <si>
    <t>Výrobní a dílenská dokumentace ocelové konstrukce modulů</t>
  </si>
  <si>
    <t>40</t>
  </si>
  <si>
    <t>013002000R2</t>
  </si>
  <si>
    <t>1493486230</t>
  </si>
  <si>
    <t>Výrobní a dílenská dokumentace opláštění stavby</t>
  </si>
  <si>
    <t>41</t>
  </si>
  <si>
    <t>013002000R3</t>
  </si>
  <si>
    <t>2053732186</t>
  </si>
  <si>
    <t>Výrobní a dílenská dokumentace záchytného systému</t>
  </si>
  <si>
    <t>3</t>
  </si>
  <si>
    <t>013002000R4</t>
  </si>
  <si>
    <t>-404414569</t>
  </si>
  <si>
    <t>Výrobní a dílenská dokumentace výplní otvorů</t>
  </si>
  <si>
    <t>15</t>
  </si>
  <si>
    <t>011114000</t>
  </si>
  <si>
    <t>Inženýrsko-geologický průzkum</t>
  </si>
  <si>
    <t>-2099914972</t>
  </si>
  <si>
    <t>https://podminky.urs.cz/item/CS_URS_2024_01/011114000</t>
  </si>
  <si>
    <t>Náklady na doplňkový inženýrskogeologický průzkum</t>
  </si>
  <si>
    <t>16</t>
  </si>
  <si>
    <t>012103000</t>
  </si>
  <si>
    <t>Geodetické práce před výstavbou</t>
  </si>
  <si>
    <t>-1040110953</t>
  </si>
  <si>
    <t>https://podminky.urs.cz/item/CS_URS_2024_01/012103000</t>
  </si>
  <si>
    <t>Vytyčení stavby(základů, inženýrských sítí, budovy 1np, zpevněných ploch)</t>
  </si>
  <si>
    <t>17</t>
  </si>
  <si>
    <t>012203000</t>
  </si>
  <si>
    <t>Geodetické práce při provádění stavby</t>
  </si>
  <si>
    <t>-1154555658</t>
  </si>
  <si>
    <t>https://podminky.urs.cz/item/CS_URS_2024_01/012203000</t>
  </si>
  <si>
    <t>Vytyčení dílčích stavebních částí objektů</t>
  </si>
  <si>
    <t>18</t>
  </si>
  <si>
    <t>012303000</t>
  </si>
  <si>
    <t>Geodetické práce po výstavbě</t>
  </si>
  <si>
    <t>-2068296485</t>
  </si>
  <si>
    <t>https://podminky.urs.cz/item/CS_URS_2024_01/012303000</t>
  </si>
  <si>
    <t>Zaměření skutečného stavu stavby a zápis do KN</t>
  </si>
  <si>
    <t>19</t>
  </si>
  <si>
    <t>013254000R</t>
  </si>
  <si>
    <t>Dokumentace skutečného provedení stavby</t>
  </si>
  <si>
    <t>561583173</t>
  </si>
  <si>
    <t>Projektová dokumentace skutečného provedení stavby v minimální podrobnosti PD pro provádění stavby</t>
  </si>
  <si>
    <t>11</t>
  </si>
  <si>
    <t>044002000</t>
  </si>
  <si>
    <t>Revize</t>
  </si>
  <si>
    <t>32411969</t>
  </si>
  <si>
    <t>https://podminky.urs.cz/item/CS_URS_2024_01/044002000</t>
  </si>
  <si>
    <t>29</t>
  </si>
  <si>
    <t>043134000</t>
  </si>
  <si>
    <t>Zkoušky zatěžovací</t>
  </si>
  <si>
    <t>-1526709591</t>
  </si>
  <si>
    <t>https://podminky.urs.cz/item/CS_URS_2024_01/043134000</t>
  </si>
  <si>
    <t>VRN3</t>
  </si>
  <si>
    <t>Zařízení staveniště</t>
  </si>
  <si>
    <t>45</t>
  </si>
  <si>
    <t>034103000</t>
  </si>
  <si>
    <t>Oplocení staveniště</t>
  </si>
  <si>
    <t>-1586911603</t>
  </si>
  <si>
    <t>https://podminky.urs.cz/item/CS_URS_2024_01/034103000</t>
  </si>
  <si>
    <t>příplatek za zvýšenou ochranu stavby BOZP, stavba se nachází u mateřské, základní a střední školy, riziko pohybu dětí</t>
  </si>
  <si>
    <t>42</t>
  </si>
  <si>
    <t>034203000</t>
  </si>
  <si>
    <t>Opatření na ochranu pozemků sousedních se staveništěm</t>
  </si>
  <si>
    <t>-2106300386</t>
  </si>
  <si>
    <t>https://podminky.urs.cz/item/CS_URS_2024_01/034203000</t>
  </si>
  <si>
    <t>43</t>
  </si>
  <si>
    <t>034303000</t>
  </si>
  <si>
    <t>Dopravní značení na staveništi</t>
  </si>
  <si>
    <t>437172172</t>
  </si>
  <si>
    <t>https://podminky.urs.cz/item/CS_URS_2024_01/034303000</t>
  </si>
  <si>
    <t>44</t>
  </si>
  <si>
    <t>034503000</t>
  </si>
  <si>
    <t>Informační tabule na staveništi</t>
  </si>
  <si>
    <t>-590244327</t>
  </si>
  <si>
    <t>https://podminky.urs.cz/item/CS_URS_2024_01/034503000</t>
  </si>
  <si>
    <t>4</t>
  </si>
  <si>
    <t>R5</t>
  </si>
  <si>
    <t>Předání a převzetí staveniště</t>
  </si>
  <si>
    <t>380582217</t>
  </si>
  <si>
    <t>26</t>
  </si>
  <si>
    <t>031002000R</t>
  </si>
  <si>
    <t>Zřízení zařízení staveniště</t>
  </si>
  <si>
    <t>1072794030</t>
  </si>
  <si>
    <t>Dovoz staveništních buňěk, montáž oplocení, tabulí, zabezpečení stavby, provedení provizorních komunikací</t>
  </si>
  <si>
    <t>032002000R</t>
  </si>
  <si>
    <t>Provoz zařízení staveniště</t>
  </si>
  <si>
    <t>1161697392</t>
  </si>
  <si>
    <t>Náklady na pronájem staveništních buňek, na odvoz odpadů, náklady na spotřebované energie</t>
  </si>
  <si>
    <t>9</t>
  </si>
  <si>
    <t>039002000R</t>
  </si>
  <si>
    <t>Zrušení zařízení staveniště</t>
  </si>
  <si>
    <t>2034256657</t>
  </si>
  <si>
    <t>Náklady na odvoz buňek, zrušení oplocení, zrušení provizorních komunikací a odpojení všech inženýrských sítí</t>
  </si>
  <si>
    <t>VRN4</t>
  </si>
  <si>
    <t>Inženýrská činnost</t>
  </si>
  <si>
    <t>33</t>
  </si>
  <si>
    <t>043002000</t>
  </si>
  <si>
    <t>Zkoušky a ostatní měření</t>
  </si>
  <si>
    <t>1308545965</t>
  </si>
  <si>
    <t>https://podminky.urs.cz/item/CS_URS_2024_01/043002000</t>
  </si>
  <si>
    <t>10</t>
  </si>
  <si>
    <t>-2071667384</t>
  </si>
  <si>
    <t>045002000</t>
  </si>
  <si>
    <t>Kompletační a koordinační činnost</t>
  </si>
  <si>
    <t>-1085230146</t>
  </si>
  <si>
    <t>https://podminky.urs.cz/item/CS_URS_2024_01/045002000</t>
  </si>
  <si>
    <t>Náklady na kompletaci všech potřebných dokumentů ke kolaudaci a součinnost</t>
  </si>
  <si>
    <t>13</t>
  </si>
  <si>
    <t>049002000</t>
  </si>
  <si>
    <t>Ostatní inženýrská činnost</t>
  </si>
  <si>
    <t>-1642954907</t>
  </si>
  <si>
    <t>https://podminky.urs.cz/item/CS_URS_2024_01/049002000</t>
  </si>
  <si>
    <t>Součinnost při stěhování nábytku a technického vybavení</t>
  </si>
  <si>
    <t>VRN5</t>
  </si>
  <si>
    <t>Finanční náklady</t>
  </si>
  <si>
    <t>14</t>
  </si>
  <si>
    <t>051002000</t>
  </si>
  <si>
    <t>Pojistné</t>
  </si>
  <si>
    <t>-1759990916</t>
  </si>
  <si>
    <t>https://podminky.urs.cz/item/CS_URS_2024_01/051002000</t>
  </si>
  <si>
    <t>Pojištění díla</t>
  </si>
  <si>
    <t>20</t>
  </si>
  <si>
    <t>051002000R1</t>
  </si>
  <si>
    <t>Pojistění okolního majetku</t>
  </si>
  <si>
    <t>-792415974</t>
  </si>
  <si>
    <t>Pojištění okolního majetku</t>
  </si>
  <si>
    <t>VRN7</t>
  </si>
  <si>
    <t>Provozní vlivy</t>
  </si>
  <si>
    <t>34</t>
  </si>
  <si>
    <t>071002000</t>
  </si>
  <si>
    <t>Provoz investora, třetích osob</t>
  </si>
  <si>
    <t>-245906863</t>
  </si>
  <si>
    <t>https://podminky.urs.cz/item/CS_URS_2024_01/071002000</t>
  </si>
  <si>
    <t>22</t>
  </si>
  <si>
    <t>072002000</t>
  </si>
  <si>
    <t>Silniční provoz</t>
  </si>
  <si>
    <t>283063797</t>
  </si>
  <si>
    <t>https://podminky.urs.cz/item/CS_URS_2024_01/072002000</t>
  </si>
  <si>
    <t>Dočasná dopravní opatření</t>
  </si>
  <si>
    <t>VRN9</t>
  </si>
  <si>
    <t>Ostatní náklady</t>
  </si>
  <si>
    <t>094104000</t>
  </si>
  <si>
    <t>Náklady na opatření BOZP</t>
  </si>
  <si>
    <t>-92880248</t>
  </si>
  <si>
    <t>https://podminky.urs.cz/item/CS_URS_2024_01/094104000</t>
  </si>
  <si>
    <t>Bezpečnostní a hygienická opatření na staveništi</t>
  </si>
  <si>
    <t>23</t>
  </si>
  <si>
    <t>R2</t>
  </si>
  <si>
    <t>Předání a převzetí díla</t>
  </si>
  <si>
    <t>-1548453715</t>
  </si>
  <si>
    <t>24</t>
  </si>
  <si>
    <t>R3</t>
  </si>
  <si>
    <t>Funkční zkoušky celého objektu</t>
  </si>
  <si>
    <t>496350651</t>
  </si>
  <si>
    <t>35</t>
  </si>
  <si>
    <t>011434000</t>
  </si>
  <si>
    <t>Měření (monitoring) hlukové hladiny- DOSS</t>
  </si>
  <si>
    <t>-1306088821</t>
  </si>
  <si>
    <t>https://podminky.urs.cz/item/CS_URS_2024_01/011434000</t>
  </si>
  <si>
    <t>36</t>
  </si>
  <si>
    <t>011444000</t>
  </si>
  <si>
    <t>Měření (monitoring) znečištění ovzduší-DOSS</t>
  </si>
  <si>
    <t>-836631856</t>
  </si>
  <si>
    <t>https://podminky.urs.cz/item/CS_URS_2024_01/011444000</t>
  </si>
  <si>
    <t>37</t>
  </si>
  <si>
    <t>011454000</t>
  </si>
  <si>
    <t>Měření (monitoring) vibrací-DOSS</t>
  </si>
  <si>
    <t>581160038</t>
  </si>
  <si>
    <t>https://podminky.urs.cz/item/CS_URS_2024_01/011454000</t>
  </si>
  <si>
    <t>27</t>
  </si>
  <si>
    <t>R6</t>
  </si>
  <si>
    <t>Náklady na provozní řády</t>
  </si>
  <si>
    <t>1237828116</t>
  </si>
  <si>
    <t>28</t>
  </si>
  <si>
    <t>R7</t>
  </si>
  <si>
    <t>Fotodokumentace stavby</t>
  </si>
  <si>
    <t>-2011276025</t>
  </si>
  <si>
    <t>P1</t>
  </si>
  <si>
    <t>PLOCHA PODLAHY P1</t>
  </si>
  <si>
    <t>m2</t>
  </si>
  <si>
    <t>58,13</t>
  </si>
  <si>
    <t>P2</t>
  </si>
  <si>
    <t>PLOCHA PODLAHY P2</t>
  </si>
  <si>
    <t>237,21</t>
  </si>
  <si>
    <t>P3</t>
  </si>
  <si>
    <t>PLOCHA PODLAHY P3</t>
  </si>
  <si>
    <t>238,47</t>
  </si>
  <si>
    <t>P4</t>
  </si>
  <si>
    <t>PLOCHA PODLAHY P4</t>
  </si>
  <si>
    <t>45,44</t>
  </si>
  <si>
    <t>P5</t>
  </si>
  <si>
    <t>PLOCHA PODLAHY P5</t>
  </si>
  <si>
    <t>60,67</t>
  </si>
  <si>
    <t>P6</t>
  </si>
  <si>
    <t>PLOCHA PODLAHY P6</t>
  </si>
  <si>
    <t>10,14</t>
  </si>
  <si>
    <t>P7</t>
  </si>
  <si>
    <t>PLOCHA PODLAHY P7</t>
  </si>
  <si>
    <t>34,72</t>
  </si>
  <si>
    <t>SO01-1_1 - MODULÁRNÍ STAVBA ASŘ-REALIZACE NA STAVBĚ</t>
  </si>
  <si>
    <t>P8</t>
  </si>
  <si>
    <t>PLOCHA PODLAHY P8</t>
  </si>
  <si>
    <t>33,32</t>
  </si>
  <si>
    <t>S1</t>
  </si>
  <si>
    <t>PLOCHA STŘECHY S1</t>
  </si>
  <si>
    <t>339,23</t>
  </si>
  <si>
    <t>S2</t>
  </si>
  <si>
    <t>PLOCHA STŘECHY S2</t>
  </si>
  <si>
    <t>49,6</t>
  </si>
  <si>
    <t>SDVK</t>
  </si>
  <si>
    <t>SDVK PODHLED</t>
  </si>
  <si>
    <t>582,78</t>
  </si>
  <si>
    <t>MV</t>
  </si>
  <si>
    <t>KAZETOVÝ MINERÁLNÍ PODHLED</t>
  </si>
  <si>
    <t>102</t>
  </si>
  <si>
    <t>OP1</t>
  </si>
  <si>
    <t>PLOCHA OBVODOVÉ STĚNY OP1</t>
  </si>
  <si>
    <t>599,201</t>
  </si>
  <si>
    <t>OP11</t>
  </si>
  <si>
    <t>SOKL</t>
  </si>
  <si>
    <t>46,979</t>
  </si>
  <si>
    <t>OP2</t>
  </si>
  <si>
    <t>PLOCHA OBVODOVÉ STĚNY SANITÁRNÍ BLOK</t>
  </si>
  <si>
    <t>101,215</t>
  </si>
  <si>
    <t>OP12</t>
  </si>
  <si>
    <t>OTVORY V OBVODOVÉ STĚNĚ OP1</t>
  </si>
  <si>
    <t>181,049</t>
  </si>
  <si>
    <t>OP13</t>
  </si>
  <si>
    <t>HLINÍKOVÉ OBKLADOVÉ PLECHY BOND</t>
  </si>
  <si>
    <t>23,964</t>
  </si>
  <si>
    <t>OP21</t>
  </si>
  <si>
    <t>SOKL OBJEKTU</t>
  </si>
  <si>
    <t>9,115</t>
  </si>
  <si>
    <t>OP22</t>
  </si>
  <si>
    <t>OTVORY V OBVODOVÉ STĚNĚ OP2</t>
  </si>
  <si>
    <t>12,176</t>
  </si>
  <si>
    <t>VP1</t>
  </si>
  <si>
    <t>DĚLÍCÍ STĚNA-SANITÁRNÍ MÍSTNOSTI</t>
  </si>
  <si>
    <t>102,663</t>
  </si>
  <si>
    <t>VP2</t>
  </si>
  <si>
    <t>DĚLÍCÍ STĚNA TL.150 MM</t>
  </si>
  <si>
    <t>117,48</t>
  </si>
  <si>
    <t>VP3</t>
  </si>
  <si>
    <t>DĚLÍCÍ STĚNA</t>
  </si>
  <si>
    <t>23,973</t>
  </si>
  <si>
    <t>VP4</t>
  </si>
  <si>
    <t>DĚLÍCÍ STĚNA 175 MM</t>
  </si>
  <si>
    <t>14,581</t>
  </si>
  <si>
    <t>VP5</t>
  </si>
  <si>
    <t>DĚLÍCÍ STĚNA TL. 325 MM</t>
  </si>
  <si>
    <t>68,13</t>
  </si>
  <si>
    <t>VP6</t>
  </si>
  <si>
    <t>DĚLÍCÍ STĚNA TL. 255 MM</t>
  </si>
  <si>
    <t>153,6</t>
  </si>
  <si>
    <t>VP7</t>
  </si>
  <si>
    <t>DĚLÍCÍ STĚNA TL 335-370 MM</t>
  </si>
  <si>
    <t>47,322</t>
  </si>
  <si>
    <t>VP8</t>
  </si>
  <si>
    <t>INSTALAČNÍ PŘEDSTĚNA</t>
  </si>
  <si>
    <t>36,48</t>
  </si>
  <si>
    <t>VP9</t>
  </si>
  <si>
    <t>INSTALAČNÍ STĚNA TL 460 MM</t>
  </si>
  <si>
    <t>17,92</t>
  </si>
  <si>
    <t>VP10</t>
  </si>
  <si>
    <t>INSTALAČNÍ STĚNA ZL. 270 MM</t>
  </si>
  <si>
    <t>6,4</t>
  </si>
  <si>
    <t>VP11</t>
  </si>
  <si>
    <t>INSTALAČNÍ PŘEDSTĚNA TL 182,5 MM</t>
  </si>
  <si>
    <t>52,58</t>
  </si>
  <si>
    <t>VP12</t>
  </si>
  <si>
    <t>INSTALAČNÍ PŘEDSTĚNA TL. 212,5 MM</t>
  </si>
  <si>
    <t>8,16</t>
  </si>
  <si>
    <t>KO</t>
  </si>
  <si>
    <t>PLOCHA KERAMICKÉHO OBKLADU</t>
  </si>
  <si>
    <t>183,148</t>
  </si>
  <si>
    <t>SP</t>
  </si>
  <si>
    <t>PLOCHA SANITÁRNÍCH PŘÍČEK</t>
  </si>
  <si>
    <t>P12</t>
  </si>
  <si>
    <t>PLOCHA PODLAHY P12</t>
  </si>
  <si>
    <t>2,8</t>
  </si>
  <si>
    <t>OP1B</t>
  </si>
  <si>
    <t>PLOCHA SKLADBY ATIKY</t>
  </si>
  <si>
    <t>45,948</t>
  </si>
  <si>
    <t>HSV - Práce a dodávky HSV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</si>
  <si>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</si>
  <si>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</si>
  <si>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</si>
  <si>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</si>
  <si>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</si>
  <si>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</si>
  <si>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</si>
  <si>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</si>
  <si>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</si>
  <si>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</si>
  <si>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</si>
  <si>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</si>
  <si>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</si>
  <si>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</si>
  <si>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</si>
  <si>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</si>
  <si>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</si>
  <si>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</si>
  <si>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</si>
  <si>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</si>
  <si>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</si>
  <si>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HSV</t>
  </si>
  <si>
    <t>Práce a dodávky HSV</t>
  </si>
  <si>
    <t>Zakládání</t>
  </si>
  <si>
    <t>277</t>
  </si>
  <si>
    <t>213311141</t>
  </si>
  <si>
    <t>Polštáře zhutněné pod základy ze štěrkopísku tříděného</t>
  </si>
  <si>
    <t>m3</t>
  </si>
  <si>
    <t>1555092020</t>
  </si>
  <si>
    <t>https://podminky.urs.cz/item/CS_URS_2024_01/213311141</t>
  </si>
  <si>
    <t>PODLOŽÍ POD VÝTAHEM</t>
  </si>
  <si>
    <t>P12*0,15</t>
  </si>
  <si>
    <t>FIG</t>
  </si>
  <si>
    <t>Rozpad figury: P12</t>
  </si>
  <si>
    <t>VÝTAHOVÁ ŠACHTA</t>
  </si>
  <si>
    <t>278</t>
  </si>
  <si>
    <t>273321411</t>
  </si>
  <si>
    <t>Základy z betonu železového (bez výztuže) desky z betonu bez zvláštních nároků na prostředí tř. C 20/25</t>
  </si>
  <si>
    <t>-497087765</t>
  </si>
  <si>
    <t>https://podminky.urs.cz/item/CS_URS_2024_01/273321411</t>
  </si>
  <si>
    <t>1,7*2*0,4*0,65</t>
  </si>
  <si>
    <t>Součet</t>
  </si>
  <si>
    <t>279</t>
  </si>
  <si>
    <t>273351121</t>
  </si>
  <si>
    <t>Bednění základů desek zřízení</t>
  </si>
  <si>
    <t>1873596564</t>
  </si>
  <si>
    <t>https://podminky.urs.cz/item/CS_URS_2024_01/273351121</t>
  </si>
  <si>
    <t>(1,7*2+1,8*2)*0,15</t>
  </si>
  <si>
    <t>1,7*2*0,65*2</t>
  </si>
  <si>
    <t>280</t>
  </si>
  <si>
    <t>273351122</t>
  </si>
  <si>
    <t>Bednění základů desek odstranění</t>
  </si>
  <si>
    <t>587234211</t>
  </si>
  <si>
    <t>https://podminky.urs.cz/item/CS_URS_2024_01/273351122</t>
  </si>
  <si>
    <t>281</t>
  </si>
  <si>
    <t>273362021</t>
  </si>
  <si>
    <t>Výztuž základů desek ze svařovaných sítí z drátů typu KARI</t>
  </si>
  <si>
    <t>t</t>
  </si>
  <si>
    <t>1228124778</t>
  </si>
  <si>
    <t>https://podminky.urs.cz/item/CS_URS_2024_01/273362021</t>
  </si>
  <si>
    <t>1,304*0,1 'Přepočtené koeficientem množství</t>
  </si>
  <si>
    <t>6</t>
  </si>
  <si>
    <t>Úpravy povrchů, podlahy a osazování výplní</t>
  </si>
  <si>
    <t>222</t>
  </si>
  <si>
    <t>622131121</t>
  </si>
  <si>
    <t>Podkladní a spojovací vrstva vnějších omítaných ploch penetrace nanášená ručně stěn</t>
  </si>
  <si>
    <t>1105382705</t>
  </si>
  <si>
    <t>https://podminky.urs.cz/item/CS_URS_2024_01/622131121</t>
  </si>
  <si>
    <t>223</t>
  </si>
  <si>
    <t>622221023</t>
  </si>
  <si>
    <t>Montáž kontaktního zateplení lepením a mechanickým kotvením z desek minerální vlny s podélnou orientací vláken nebo kombinovaných (dodávka ve specifikaci) na vnější stěny, na podklad dřevěný nebo kovový, tloušťky desek přes 80 do 120 mm</t>
  </si>
  <si>
    <t>1878199656</t>
  </si>
  <si>
    <t>https://podminky.urs.cz/item/CS_URS_2024_01/622221023</t>
  </si>
  <si>
    <t>Rozpad figury: OP1</t>
  </si>
  <si>
    <t>PLOCHA</t>
  </si>
  <si>
    <t>9,225*7,17</t>
  </si>
  <si>
    <t>24,040*7,17</t>
  </si>
  <si>
    <t>12*6,67</t>
  </si>
  <si>
    <t>6*9,75</t>
  </si>
  <si>
    <t>15,235*9,75</t>
  </si>
  <si>
    <t>6,225*9,75</t>
  </si>
  <si>
    <t>9,225*3,85*2</t>
  </si>
  <si>
    <t>7,725*3,85</t>
  </si>
  <si>
    <t>15,235*3,85</t>
  </si>
  <si>
    <t>Mezisoučet</t>
  </si>
  <si>
    <t>-OP12</t>
  </si>
  <si>
    <t>-OP13</t>
  </si>
  <si>
    <t>Rozpad figury: OP2</t>
  </si>
  <si>
    <t>3*6,22*2</t>
  </si>
  <si>
    <t>12,23*6,22</t>
  </si>
  <si>
    <t>-OP22</t>
  </si>
  <si>
    <t>Rozpad figury: OP1B</t>
  </si>
  <si>
    <t>9,225*0,55</t>
  </si>
  <si>
    <t>24,04*0,55</t>
  </si>
  <si>
    <t>6*0,55</t>
  </si>
  <si>
    <t>6,225*0,55</t>
  </si>
  <si>
    <t>15,1*0,55</t>
  </si>
  <si>
    <t>7,725*0,55</t>
  </si>
  <si>
    <t>224</t>
  </si>
  <si>
    <t>M</t>
  </si>
  <si>
    <t>63152263</t>
  </si>
  <si>
    <t>deska tepelně izolační minerální kontaktních fasád podélné vlákno λ=0,034 tl 100mm</t>
  </si>
  <si>
    <t>8</t>
  </si>
  <si>
    <t>-1802321944</t>
  </si>
  <si>
    <t>746,364*1,05 'Přepočtené koeficientem množství</t>
  </si>
  <si>
    <t>225</t>
  </si>
  <si>
    <t>622142001</t>
  </si>
  <si>
    <t>Pletivo vnějších ploch v ploše nebo pruzích, na plném podkladu sklovláknité vtlačené do tmelu stěn</t>
  </si>
  <si>
    <t>1064806232</t>
  </si>
  <si>
    <t>https://podminky.urs.cz/item/CS_URS_2024_01/622142001</t>
  </si>
  <si>
    <t>227</t>
  </si>
  <si>
    <t>622151031</t>
  </si>
  <si>
    <t>Penetrační nátěr vnějších pastovitých tenkovrstvých omítek silikonový stěn</t>
  </si>
  <si>
    <t>1219394022</t>
  </si>
  <si>
    <t>https://podminky.urs.cz/item/CS_URS_2024_01/622151031</t>
  </si>
  <si>
    <t>228</t>
  </si>
  <si>
    <t>622531012</t>
  </si>
  <si>
    <t>Omítka tenkovrstvá silikonová vnějších ploch probarvená bez penetrace zatíraná (škrábaná), zrnitost 1,5 mm stěn</t>
  </si>
  <si>
    <t>-2126099772</t>
  </si>
  <si>
    <t>https://podminky.urs.cz/item/CS_URS_2024_01/622531012</t>
  </si>
  <si>
    <t>Ostatní konstrukce a práce, bourání</t>
  </si>
  <si>
    <t>303</t>
  </si>
  <si>
    <t>941221112</t>
  </si>
  <si>
    <t>Lešení řadové rámové těžké pracovní s podlahami s provozním zatížením tř. 4 do 300 kg/m2 šířky tř. SW09 od 0,9 do 1,2 m, výšky přes 10 do 25 m montáž</t>
  </si>
  <si>
    <t>1121631537</t>
  </si>
  <si>
    <t>https://podminky.urs.cz/item/CS_URS_2024_01/941221112</t>
  </si>
  <si>
    <t>LEŠENÍ PRO FASÁDU</t>
  </si>
  <si>
    <t>Rozpad figury: OP11</t>
  </si>
  <si>
    <t>9,225*0,5</t>
  </si>
  <si>
    <t>24,040*0,5</t>
  </si>
  <si>
    <t>12*0,5</t>
  </si>
  <si>
    <t>3*0,5</t>
  </si>
  <si>
    <t>12,23*0,5</t>
  </si>
  <si>
    <t>6*0,5</t>
  </si>
  <si>
    <t>15,235*0,5</t>
  </si>
  <si>
    <t>6,225*0,5</t>
  </si>
  <si>
    <t>Rozpad figury: OP12</t>
  </si>
  <si>
    <t>1NP</t>
  </si>
  <si>
    <t>ŠÍŘKA*VÝŠKA*POČET</t>
  </si>
  <si>
    <t>2,4*1,95*10</t>
  </si>
  <si>
    <t>1,53*1,7*3</t>
  </si>
  <si>
    <t>1,53*2,6</t>
  </si>
  <si>
    <t>1,675*2,6</t>
  </si>
  <si>
    <t>2NP</t>
  </si>
  <si>
    <t>2,4*1,7*8</t>
  </si>
  <si>
    <t>2,4*0,94*2</t>
  </si>
  <si>
    <t>2,4*2,6*6</t>
  </si>
  <si>
    <t>1,53*1,7*5</t>
  </si>
  <si>
    <t>3NP</t>
  </si>
  <si>
    <t>2,4*2,35*4</t>
  </si>
  <si>
    <t>Rozpad figury: OP13</t>
  </si>
  <si>
    <t>ŠÍŘKAxVÝŠKA*POČET</t>
  </si>
  <si>
    <t>0,6*2,6*8</t>
  </si>
  <si>
    <t>0,6*1,95*6</t>
  </si>
  <si>
    <t>0,6*0,94</t>
  </si>
  <si>
    <t>0,6*1,7</t>
  </si>
  <si>
    <t>0,6*2,4*2</t>
  </si>
  <si>
    <t>Rozpad figury: OP21</t>
  </si>
  <si>
    <t>DÉLKAxVÝŠKA</t>
  </si>
  <si>
    <t>(3*2+12,23)*0,5</t>
  </si>
  <si>
    <t>Rozpad figury: OP22</t>
  </si>
  <si>
    <t>ŠÍŘKAxVÝŠKAxPOČET</t>
  </si>
  <si>
    <t>3,805*0,8*2</t>
  </si>
  <si>
    <t>304</t>
  </si>
  <si>
    <t>941221212</t>
  </si>
  <si>
    <t>Lešení řadové rámové těžké pracovní s podlahami s provozním zatížením tř. 4 do 300 kg/m2 šířky tř. SW09 od 0,9 do 1,2 m, výšky přes 10 do 25 m příplatek k ceně za každý den použití</t>
  </si>
  <si>
    <t>1088972597</t>
  </si>
  <si>
    <t>https://podminky.urs.cz/item/CS_URS_2024_01/941221212</t>
  </si>
  <si>
    <t>305</t>
  </si>
  <si>
    <t>941221812</t>
  </si>
  <si>
    <t>Lešení řadové rámové těžké pracovní s podlahami s provozním zatížením tř. 4 do 300 kg/m2 šířky tř. SW09 od 0,9 do 1,2 m, výšky přes 10 do 25 m demontáž</t>
  </si>
  <si>
    <t>552238586</t>
  </si>
  <si>
    <t>https://podminky.urs.cz/item/CS_URS_2024_01/941221812</t>
  </si>
  <si>
    <t>337</t>
  </si>
  <si>
    <t>944511111</t>
  </si>
  <si>
    <t>Síť ochranná zavěšená na konstrukci lešení z textilie z umělých vláken montáž</t>
  </si>
  <si>
    <t>1703250949</t>
  </si>
  <si>
    <t>https://podminky.urs.cz/item/CS_URS_2024_01/944511111</t>
  </si>
  <si>
    <t>338</t>
  </si>
  <si>
    <t>944511211</t>
  </si>
  <si>
    <t>Síť ochranná zavěšená na konstrukci lešení z textilie z umělých vláken příplatek k ceně za každý den použití</t>
  </si>
  <si>
    <t>809054480</t>
  </si>
  <si>
    <t>https://podminky.urs.cz/item/CS_URS_2024_01/944511211</t>
  </si>
  <si>
    <t>1019,647*60 'Přepočtené koeficientem množství</t>
  </si>
  <si>
    <t>339</t>
  </si>
  <si>
    <t>944511811</t>
  </si>
  <si>
    <t>Síť ochranná zavěšená na konstrukci lešení z textilie z umělých vláken demontáž</t>
  </si>
  <si>
    <t>866331067</t>
  </si>
  <si>
    <t>https://podminky.urs.cz/item/CS_URS_2024_01/944511811</t>
  </si>
  <si>
    <t>340</t>
  </si>
  <si>
    <t>944711111</t>
  </si>
  <si>
    <t>Stříška záchytná zřizovaná současně s lehkým nebo těžkým lešením šířky do 1,5 m montáž</t>
  </si>
  <si>
    <t>m</t>
  </si>
  <si>
    <t>831249616</t>
  </si>
  <si>
    <t>https://podminky.urs.cz/item/CS_URS_2024_01/944711111</t>
  </si>
  <si>
    <t>341</t>
  </si>
  <si>
    <t>944711211</t>
  </si>
  <si>
    <t>Stříška záchytná zřizovaná současně s lehkým nebo těžkým lešením šířky do 1,5 m příplatek k ceně za každý den použití</t>
  </si>
  <si>
    <t>-2134522449</t>
  </si>
  <si>
    <t>https://podminky.urs.cz/item/CS_URS_2024_01/944711211</t>
  </si>
  <si>
    <t>60 DNÍ</t>
  </si>
  <si>
    <t>10*60 'Přepočtené koeficientem množství</t>
  </si>
  <si>
    <t>342</t>
  </si>
  <si>
    <t>944711811</t>
  </si>
  <si>
    <t>Stříška záchytná zřizovaná současně s lehkým nebo těžkým lešením šířky do 1,5 m demontáž</t>
  </si>
  <si>
    <t>-1972037896</t>
  </si>
  <si>
    <t>https://podminky.urs.cz/item/CS_URS_2024_01/944711811</t>
  </si>
  <si>
    <t>324</t>
  </si>
  <si>
    <t>949101111</t>
  </si>
  <si>
    <t>Lešení pomocné pracovní pro objekty pozemních staveb pro zatížení do 150 kg/m2, o výšce lešeňové podlahy do 1,9 m</t>
  </si>
  <si>
    <t>2123040342</t>
  </si>
  <si>
    <t>https://podminky.urs.cz/item/CS_URS_2024_01/949101111</t>
  </si>
  <si>
    <t>LEŠENÍ PRO MONÁŽ PODHLEDŮ</t>
  </si>
  <si>
    <t>Rozpad figury: SDVK</t>
  </si>
  <si>
    <t>PODHLED SDVK 1NP</t>
  </si>
  <si>
    <t>ODEČET KAZETOVÉHO PODHLEDU</t>
  </si>
  <si>
    <t>-MV</t>
  </si>
  <si>
    <t>Rozpad figury: P1</t>
  </si>
  <si>
    <t>PLOCHY PŘEVZATY Z VÝKRESU ASŘ-PŮDORYS 1NP</t>
  </si>
  <si>
    <t>31,29</t>
  </si>
  <si>
    <t>4,06</t>
  </si>
  <si>
    <t>1,14</t>
  </si>
  <si>
    <t>5,7</t>
  </si>
  <si>
    <t>3,73</t>
  </si>
  <si>
    <t>1,2</t>
  </si>
  <si>
    <t>1,25</t>
  </si>
  <si>
    <t>2,28</t>
  </si>
  <si>
    <t>Rozpad figury: P2</t>
  </si>
  <si>
    <t>81,70</t>
  </si>
  <si>
    <t>10,64</t>
  </si>
  <si>
    <t>33,2</t>
  </si>
  <si>
    <t>33,38</t>
  </si>
  <si>
    <t>33,20</t>
  </si>
  <si>
    <t>32,84</t>
  </si>
  <si>
    <t>11,05</t>
  </si>
  <si>
    <t>Rozpad figury: P3</t>
  </si>
  <si>
    <t>PLOCHY PŘEVZATY Z VÝKRESU ASŘ-PŮDORYS 2NP</t>
  </si>
  <si>
    <t>82,96</t>
  </si>
  <si>
    <t>Rozpad figury: P4</t>
  </si>
  <si>
    <t>18,6</t>
  </si>
  <si>
    <t>Rozpad figury: P5</t>
  </si>
  <si>
    <t>Rozpad figury: P6</t>
  </si>
  <si>
    <t>Rozpad figury: P7</t>
  </si>
  <si>
    <t>PLOCHY PŘEVZATY Z VÝKRESU ASŘ-PŮDORYS 3NP</t>
  </si>
  <si>
    <t>4,36</t>
  </si>
  <si>
    <t>16,66</t>
  </si>
  <si>
    <t>13,70</t>
  </si>
  <si>
    <t>Rozpad figury: MV</t>
  </si>
  <si>
    <t>MÍSTNOST 1.02</t>
  </si>
  <si>
    <t>51</t>
  </si>
  <si>
    <t>MÍSTNOST 2.02</t>
  </si>
  <si>
    <t>323</t>
  </si>
  <si>
    <t>952901114</t>
  </si>
  <si>
    <t>Vyčištění budov nebo objektů před předáním do užívání budov bytové nebo občanské výstavby, světlé výšky podlaží přes 4 m</t>
  </si>
  <si>
    <t>-1532055664</t>
  </si>
  <si>
    <t>https://podminky.urs.cz/item/CS_URS_2024_01/952901114</t>
  </si>
  <si>
    <t>ČÁST PLOCHY POD DVEŘMI ATD. NEZAPOČÍTANÝCH DO PLOCHY MÍSTNOSTI</t>
  </si>
  <si>
    <t>325</t>
  </si>
  <si>
    <t>953943212</t>
  </si>
  <si>
    <t>Osazování drobných kovových předmětů kotvených do stěny skříně pro hasicí přístroj</t>
  </si>
  <si>
    <t>kus</t>
  </si>
  <si>
    <t>181890903</t>
  </si>
  <si>
    <t>https://podminky.urs.cz/item/CS_URS_2024_01/953943212</t>
  </si>
  <si>
    <t>326</t>
  </si>
  <si>
    <t>44932114</t>
  </si>
  <si>
    <t>přístroj hasicí ruční práškový PG 6 LE</t>
  </si>
  <si>
    <t>282728396</t>
  </si>
  <si>
    <t>997</t>
  </si>
  <si>
    <t>Přesun sutě</t>
  </si>
  <si>
    <t>345</t>
  </si>
  <si>
    <t>997002511</t>
  </si>
  <si>
    <t>Vodorovné přemístění suti a vybouraných hmot bez naložení, se složením a hrubým urovnáním na vzdálenost do 1 km</t>
  </si>
  <si>
    <t>-1665219270</t>
  </si>
  <si>
    <t>https://podminky.urs.cz/item/CS_URS_2024_01/997002511</t>
  </si>
  <si>
    <t>346</t>
  </si>
  <si>
    <t>997002519</t>
  </si>
  <si>
    <t>Vodorovné přemístění suti a vybouraných hmot bez naložení, se složením a hrubým urovnáním Příplatek k ceně za každý další započatý 1 km přes 1 km</t>
  </si>
  <si>
    <t>-1426029639</t>
  </si>
  <si>
    <t>https://podminky.urs.cz/item/CS_URS_2024_01/997002519</t>
  </si>
  <si>
    <t>0,392*27 'Přepočtené koeficientem množství</t>
  </si>
  <si>
    <t>347</t>
  </si>
  <si>
    <t>997002611</t>
  </si>
  <si>
    <t>Nakládání suti a vybouraných hmot na dopravní prostředek pro vodorovné přemístění</t>
  </si>
  <si>
    <t>-1278167171</t>
  </si>
  <si>
    <t>https://podminky.urs.cz/item/CS_URS_2024_01/997002611</t>
  </si>
  <si>
    <t>348</t>
  </si>
  <si>
    <t>997013812</t>
  </si>
  <si>
    <t>Poplatek za uložení stavebního odpadu na skládce (skládkovné) z materiálů na bázi sádry zatříděného do Katalogu odpadů pod kódem 17 08 02</t>
  </si>
  <si>
    <t>-338014529</t>
  </si>
  <si>
    <t>https://podminky.urs.cz/item/CS_URS_2024_01/997013812</t>
  </si>
  <si>
    <t>998</t>
  </si>
  <si>
    <t>Přesun hmot</t>
  </si>
  <si>
    <t>250</t>
  </si>
  <si>
    <t>998014021</t>
  </si>
  <si>
    <t>Přesun hmot pro budovy a haly občanské výstavby, bydlení, výrobu a služby s nosnou svislou konstrukcí montovanou z dílců betonových plošných nebo tyčových s jakýmkoliv obvodovým pláštěm kromě vyzdívaného, i bez pláště vodorovná dopravní vzdálenost do 100 m, pro budovy a haly vícepodlažní, výšky do 18 m</t>
  </si>
  <si>
    <t>-1952785602</t>
  </si>
  <si>
    <t>https://podminky.urs.cz/item/CS_URS_2024_01/998014021</t>
  </si>
  <si>
    <t>PSV</t>
  </si>
  <si>
    <t>Práce a dodávky PSV</t>
  </si>
  <si>
    <t>711</t>
  </si>
  <si>
    <t>Izolace proti vodě, vlhkosti a plynům</t>
  </si>
  <si>
    <t>231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</si>
  <si>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</si>
  <si>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</si>
  <si>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-538735074</t>
  </si>
  <si>
    <t>https://podminky.urs.cz/item/CS_URS_2024_01/711161222</t>
  </si>
  <si>
    <t>232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</si>
  <si>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</si>
  <si>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</si>
  <si>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-1899020241</t>
  </si>
  <si>
    <t>https://podminky.urs.cz/item/CS_URS_2024_01/211971121</t>
  </si>
  <si>
    <t>OBALENÍ DRENÁŽNÍHO POTRUBÍ</t>
  </si>
  <si>
    <t>233</t>
  </si>
  <si>
    <t>69311226</t>
  </si>
  <si>
    <t>geotextilie netkaná separační, ochranná, filtrační, drenážní PES 150g/m2</t>
  </si>
  <si>
    <t>32</t>
  </si>
  <si>
    <t>1549409194</t>
  </si>
  <si>
    <t>56,094*1,1845 'Přepočtené koeficientem množství</t>
  </si>
  <si>
    <t>282</t>
  </si>
  <si>
    <t>711191101</t>
  </si>
  <si>
    <t>Provedení izolace proti zemní vlhkosti hydroizolační stěrkou na ploše vodorovné V jednovrstvá na betonu</t>
  </si>
  <si>
    <t>-1681841480</t>
  </si>
  <si>
    <t>https://podminky.urs.cz/item/CS_URS_2024_01/711191101</t>
  </si>
  <si>
    <t>283</t>
  </si>
  <si>
    <t>11163004</t>
  </si>
  <si>
    <t>stěrka hydroizolační asfaltová jednosložková s přídavkem plastů do spodní stavby</t>
  </si>
  <si>
    <t>kg</t>
  </si>
  <si>
    <t>-2017115349</t>
  </si>
  <si>
    <t>2,8*2,4 'Přepočtené koeficientem množství</t>
  </si>
  <si>
    <t>251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</si>
  <si>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</si>
  <si>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</si>
  <si>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783379646</t>
  </si>
  <si>
    <t>https://podminky.urs.cz/item/CS_URS_2024_01/998711102</t>
  </si>
  <si>
    <t>712</t>
  </si>
  <si>
    <t>Povlakové krytiny</t>
  </si>
  <si>
    <t>112</t>
  </si>
  <si>
    <t>712361705</t>
  </si>
  <si>
    <t>Provedení povlakové krytiny střech plochých do 10° fólií lepená se svařovanými spoji</t>
  </si>
  <si>
    <t>-294614557</t>
  </si>
  <si>
    <t>https://podminky.urs.cz/item/CS_URS_2024_01/712361705</t>
  </si>
  <si>
    <t>+ PLOCHA VODOROVNÁ ATIKY</t>
  </si>
  <si>
    <t>Rozpad figury: S1</t>
  </si>
  <si>
    <t>206,86</t>
  </si>
  <si>
    <t>35,17</t>
  </si>
  <si>
    <t>97,2</t>
  </si>
  <si>
    <t>Rozpad figury: S2</t>
  </si>
  <si>
    <t>306</t>
  </si>
  <si>
    <t>712861705</t>
  </si>
  <si>
    <t>Provedení povlakové krytiny střech samostatným vytažením izolačního povlaku fólií na konstrukce převyšující úroveň střechy, přilepenou se svařovanými spoji</t>
  </si>
  <si>
    <t>-916795</t>
  </si>
  <si>
    <t>https://podminky.urs.cz/item/CS_URS_2024_01/712861705</t>
  </si>
  <si>
    <t>ATIKY-DÉLKA</t>
  </si>
  <si>
    <t>45+3+17</t>
  </si>
  <si>
    <t>VÝŠKA PRŮMĚRNÁ 27CM</t>
  </si>
  <si>
    <t>65*0,27</t>
  </si>
  <si>
    <t>113</t>
  </si>
  <si>
    <t>28322013</t>
  </si>
  <si>
    <t>fólie hydroizolační střešní mPVC mechanicky kotvená barevná tl 1,5mm</t>
  </si>
  <si>
    <t>-1555095564</t>
  </si>
  <si>
    <t>441,38*1,1655 'Přepočtené koeficientem množství</t>
  </si>
  <si>
    <t>121</t>
  </si>
  <si>
    <t>213141111</t>
  </si>
  <si>
    <t>Zřízení vrstvy z geotextilie filtrační, separační, odvodňovací, ochranné, výztužné nebo protierozní v rovině nebo ve sklonu do 1:5, šířky do 3 m</t>
  </si>
  <si>
    <t>-135237577</t>
  </si>
  <si>
    <t>https://podminky.urs.cz/item/CS_URS_2024_01/213141111</t>
  </si>
  <si>
    <t>123</t>
  </si>
  <si>
    <t>69311081</t>
  </si>
  <si>
    <t>geotextilie netkaná separační, ochranná, filtrační, drenážní PES 300g/m2</t>
  </si>
  <si>
    <t>-1914400569</t>
  </si>
  <si>
    <t>SVISLÁ ATIKA</t>
  </si>
  <si>
    <t>391,78*1,1845 'Přepočtené koeficientem množství</t>
  </si>
  <si>
    <t>122</t>
  </si>
  <si>
    <t>69311226R1</t>
  </si>
  <si>
    <t>skelná rohož 120g/m2</t>
  </si>
  <si>
    <t>695972424</t>
  </si>
  <si>
    <t>49,6*1,1845 'Přepočtené koeficientem množství</t>
  </si>
  <si>
    <t>243</t>
  </si>
  <si>
    <t>712363104</t>
  </si>
  <si>
    <t>Provedení povlakové krytiny střech plochých do 10° fólií ostatní činnosti při pokládání hydroizolačních fólií (materiál ve specifikaci) mechanické ukotvení talířovou hmoždinkou do dřevěné konstrukce</t>
  </si>
  <si>
    <t>-877773790</t>
  </si>
  <si>
    <t>https://podminky.urs.cz/item/CS_URS_2024_01/712363104</t>
  </si>
  <si>
    <t>300*3</t>
  </si>
  <si>
    <t>244</t>
  </si>
  <si>
    <t>59051219</t>
  </si>
  <si>
    <t>hmoždinka ETA univerzální Šroubovací fasádní s kovovým trnem pro montáž TI 8x60x315mm</t>
  </si>
  <si>
    <t>1891565710</t>
  </si>
  <si>
    <t>900*1,05 'Přepočtené koeficientem množství</t>
  </si>
  <si>
    <t>116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</si>
  <si>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</si>
  <si>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</si>
  <si>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843161106</t>
  </si>
  <si>
    <t>https://podminky.urs.cz/item/CS_URS_2024_01/712363115</t>
  </si>
  <si>
    <t xml:space="preserve">ZAIZOLOVÁNÍ PROSTUPŮ NA STŘECHU </t>
  </si>
  <si>
    <t>117</t>
  </si>
  <si>
    <t>28342053</t>
  </si>
  <si>
    <t>komínek střešní odvětrávací s integrovanou manžetou z PVC DN 100</t>
  </si>
  <si>
    <t>-330952414</t>
  </si>
  <si>
    <t>248</t>
  </si>
  <si>
    <t>712363119</t>
  </si>
  <si>
    <t>Provedení povlakové krytiny střech plochých do 10° fólií ostatní činnosti při pokládání hydroizolačních fólií (materiál ve specifikaci) zaizolování prostupů střešní rovinou hranatý průřez, vnitřní plochy přes 0,09 do 0,25 m2</t>
  </si>
  <si>
    <t>-462784044</t>
  </si>
  <si>
    <t>https://podminky.urs.cz/item/CS_URS_2024_01/712363119</t>
  </si>
  <si>
    <t>ZAIZOLOVÁNÍ PROSTUPŮ VZT</t>
  </si>
  <si>
    <t>249</t>
  </si>
  <si>
    <t>28322058</t>
  </si>
  <si>
    <t>fólie hydroizolační střešní mPVC nevyztužená určená na detaily šedá tl 1,5mm</t>
  </si>
  <si>
    <t>384493970</t>
  </si>
  <si>
    <t>3*1,1 'Přepočtené koeficientem množství</t>
  </si>
  <si>
    <t>245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</si>
  <si>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</si>
  <si>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</si>
  <si>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1512572808</t>
  </si>
  <si>
    <t>https://podminky.urs.cz/item/CS_URS_2024_01/712363122</t>
  </si>
  <si>
    <t>247</t>
  </si>
  <si>
    <t>28322071</t>
  </si>
  <si>
    <t>roh a kout vnější pro střešní fólie mPVC šedá</t>
  </si>
  <si>
    <t>-1687268232</t>
  </si>
  <si>
    <t>246</t>
  </si>
  <si>
    <t>28322070</t>
  </si>
  <si>
    <t>roh a kout vnitřní pro střešní fólie mPVC šedé</t>
  </si>
  <si>
    <t>-817052150</t>
  </si>
  <si>
    <t>115</t>
  </si>
  <si>
    <t>998712102</t>
  </si>
  <si>
    <t>Přesun hmot pro povlakové krytiny stanovený z hmotnosti přesunovaného materiálu vodorovná dopravní vzdálenost do 50 m základní v objektech výšky přes 6 do 12 m</t>
  </si>
  <si>
    <t>-158631895</t>
  </si>
  <si>
    <t>https://podminky.urs.cz/item/CS_URS_2024_01/998712102</t>
  </si>
  <si>
    <t>713</t>
  </si>
  <si>
    <t>Izolace tepelné</t>
  </si>
  <si>
    <t>76</t>
  </si>
  <si>
    <t>713121111</t>
  </si>
  <si>
    <t>Montáž tepelné izolace podlah rohožemi, pásy, deskami, dílci, bloky (izolační materiál ve specifikaci) kladenými volně jednovrstvá</t>
  </si>
  <si>
    <t>-1740442919</t>
  </si>
  <si>
    <t>https://podminky.urs.cz/item/CS_URS_2024_01/713121111</t>
  </si>
  <si>
    <t>321</t>
  </si>
  <si>
    <t>28616309</t>
  </si>
  <si>
    <t>deska systémová pro podlahové topení celkové v 31mm s izolací v 11mm</t>
  </si>
  <si>
    <t>128</t>
  </si>
  <si>
    <t>1108136464</t>
  </si>
  <si>
    <t>VE VÝKAZU SO01-3ÚSTŘEDNÍ VYTÁPĚNÍ</t>
  </si>
  <si>
    <t>0*1,05 'Přepočtené koeficientem množství</t>
  </si>
  <si>
    <t>77</t>
  </si>
  <si>
    <t>28376556</t>
  </si>
  <si>
    <t>deska polystyrénová pro snížení kročejového hluku (max. zatížení 6,5 kN/m2) tl 20mm</t>
  </si>
  <si>
    <t>-2054753646</t>
  </si>
  <si>
    <t>719,64*1,05 'Přepočtené koeficientem množství</t>
  </si>
  <si>
    <t>229</t>
  </si>
  <si>
    <t>713123211</t>
  </si>
  <si>
    <t>Montáž tepelně izolačního systému základové desky z XPS desek na svislé ploše přilepených nízkoexpanzní (PUR) pěnou jednovrstvého tloušťky izolace do 100 mm</t>
  </si>
  <si>
    <t>1342496005</t>
  </si>
  <si>
    <t>https://podminky.urs.cz/item/CS_URS_2024_01/713123211</t>
  </si>
  <si>
    <t>230</t>
  </si>
  <si>
    <t>28376422</t>
  </si>
  <si>
    <t>deska XPS hrana polodrážková a hladký povrch 300kPA λ=0,035 tl 100mm</t>
  </si>
  <si>
    <t>556234942</t>
  </si>
  <si>
    <t>58,894*1,08 'Přepočtené koeficientem množství</t>
  </si>
  <si>
    <t>110</t>
  </si>
  <si>
    <t>713141335</t>
  </si>
  <si>
    <t>Montáž tepelné izolace střech plochých spádovými klíny v ploše přilepenými za studena bodově</t>
  </si>
  <si>
    <t>-37908021</t>
  </si>
  <si>
    <t>https://podminky.urs.cz/item/CS_URS_2024_01/713141335</t>
  </si>
  <si>
    <t>120</t>
  </si>
  <si>
    <t>28376141</t>
  </si>
  <si>
    <t>klín izolační spád do 5% EPS 100</t>
  </si>
  <si>
    <t>-1952131662</t>
  </si>
  <si>
    <t>S2*0,15</t>
  </si>
  <si>
    <t>109</t>
  </si>
  <si>
    <t>28376143</t>
  </si>
  <si>
    <t>klín izolační spád do 5% EPS 200</t>
  </si>
  <si>
    <t>-593486909</t>
  </si>
  <si>
    <t>S1*0,24</t>
  </si>
  <si>
    <t>81,415*1,02 'Přepočtené koeficientem množství</t>
  </si>
  <si>
    <t>241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</si>
  <si>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</si>
  <si>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</si>
  <si>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1063206407</t>
  </si>
  <si>
    <t>https://podminky.urs.cz/item/CS_URS_2024_01/713141396</t>
  </si>
  <si>
    <t>ZAIZOLOVÁNÍ VZT POTRUBÍ</t>
  </si>
  <si>
    <t xml:space="preserve">OPLECHOVÁNÍ PROSTUPU VZT </t>
  </si>
  <si>
    <t>3,5*0,7*4</t>
  </si>
  <si>
    <t>2,7*0,7*4</t>
  </si>
  <si>
    <t>242</t>
  </si>
  <si>
    <t>28372308</t>
  </si>
  <si>
    <t>deska EPS 100 pro konstrukce s běžným zatížením λ=0,037 tl 80mm</t>
  </si>
  <si>
    <t>1489265601</t>
  </si>
  <si>
    <t>34,91*1,05 'Přepočtené koeficientem množství</t>
  </si>
  <si>
    <t>213</t>
  </si>
  <si>
    <t>998713102</t>
  </si>
  <si>
    <t>Přesun hmot pro izolace tepelné stanovený z hmotnosti přesunovaného materiálu vodorovná dopravní vzdálenost do 50 m s užitím mechanizace v objektech výšky přes 6 m do 12 m</t>
  </si>
  <si>
    <t>1064845808</t>
  </si>
  <si>
    <t>https://podminky.urs.cz/item/CS_URS_2024_01/998713102</t>
  </si>
  <si>
    <t>714</t>
  </si>
  <si>
    <t>Akustická a protiotřesová opatření</t>
  </si>
  <si>
    <t>259</t>
  </si>
  <si>
    <t>714112221</t>
  </si>
  <si>
    <t>Montáž akustických obkladů z desek vyplněných křemičitým pískem stěn, ukotvených do sádrokartonové příčky jednovrstvých</t>
  </si>
  <si>
    <t>872882189</t>
  </si>
  <si>
    <t>https://podminky.urs.cz/item/CS_URS_2024_01/714112221</t>
  </si>
  <si>
    <t>5,76*4</t>
  </si>
  <si>
    <t>2NP 2.25</t>
  </si>
  <si>
    <t>2,88</t>
  </si>
  <si>
    <t>260</t>
  </si>
  <si>
    <t>62543000R1</t>
  </si>
  <si>
    <t>nástěné zvukopohltivé panely tl. 40 mm o rozměrech 600x600mm</t>
  </si>
  <si>
    <t>1152661987</t>
  </si>
  <si>
    <t>48,96*1,08 'Přepočtené koeficientem množství</t>
  </si>
  <si>
    <t>257</t>
  </si>
  <si>
    <t>714112311</t>
  </si>
  <si>
    <t>Montáž akustických obkladů z desek vyplněných křemičitým pískem stropů, ukotvených na rošt (bez podkladového roštu) kovový</t>
  </si>
  <si>
    <t>-2002066352</t>
  </si>
  <si>
    <t>https://podminky.urs.cz/item/CS_URS_2024_01/714112311</t>
  </si>
  <si>
    <t>11,5</t>
  </si>
  <si>
    <t>8,6</t>
  </si>
  <si>
    <t>14,4</t>
  </si>
  <si>
    <t>28,8</t>
  </si>
  <si>
    <t>258</t>
  </si>
  <si>
    <t>27245280R1</t>
  </si>
  <si>
    <t>lepené zvukopohltivé panely tl. 40 mm o rozměrech 600x600mm</t>
  </si>
  <si>
    <t>-559025578</t>
  </si>
  <si>
    <t>112,1*1,08 'Přepočtené koeficientem množství</t>
  </si>
  <si>
    <t>343</t>
  </si>
  <si>
    <t>998714102</t>
  </si>
  <si>
    <t>Přesun hmot pro akustická a protiotřesová opatření stanovený z hmotnosti přesunovaného materiálu vodorovná dopravní vzdálenost do 50 m základní v objektech výšky přes 6 do 12 m</t>
  </si>
  <si>
    <t>-500765131</t>
  </si>
  <si>
    <t>https://podminky.urs.cz/item/CS_URS_2024_01/998714102</t>
  </si>
  <si>
    <t>725</t>
  </si>
  <si>
    <t>Zdravotechnika - zařizovací předměty</t>
  </si>
  <si>
    <t>327</t>
  </si>
  <si>
    <t>725291673</t>
  </si>
  <si>
    <t>Montáž doplňků zařízení koupelen a záchodů madla podpěrného do zdi</t>
  </si>
  <si>
    <t>-908006807</t>
  </si>
  <si>
    <t>https://podminky.urs.cz/item/CS_URS_2024_01/725291673</t>
  </si>
  <si>
    <t>328</t>
  </si>
  <si>
    <t>55147171</t>
  </si>
  <si>
    <t>madlo podpěrné do zdi pravé/levé bílé 340x813mm</t>
  </si>
  <si>
    <t>-1674733310</t>
  </si>
  <si>
    <t>344</t>
  </si>
  <si>
    <t>998725102</t>
  </si>
  <si>
    <t>Přesun hmot pro zařizovací předměty stanovený z hmotnosti přesunovaného materiálu vodorovná dopravní vzdálenost do 50 m základní v objektech výšky přes 6 do 12 m</t>
  </si>
  <si>
    <t>850121317</t>
  </si>
  <si>
    <t>https://podminky.urs.cz/item/CS_URS_2024_01/998725102</t>
  </si>
  <si>
    <t>762</t>
  </si>
  <si>
    <t>Konstrukce tesařské</t>
  </si>
  <si>
    <t>108</t>
  </si>
  <si>
    <t>762083122</t>
  </si>
  <si>
    <t>Impregnace řeziva máčením proti dřevokaznému hmyzu, houbám a plísním, třída ohrožení 3 a 4 (dřevo v exteriéru)</t>
  </si>
  <si>
    <t>-503865822</t>
  </si>
  <si>
    <t>https://podminky.urs.cz/item/CS_URS_2024_01/762083122</t>
  </si>
  <si>
    <t xml:space="preserve">IMPREGNACE HRANOLŮ VE SKLADBĚ STŘECHY </t>
  </si>
  <si>
    <t>682*0,08*0,06</t>
  </si>
  <si>
    <t>TE1</t>
  </si>
  <si>
    <t>1,34</t>
  </si>
  <si>
    <t>0,2528</t>
  </si>
  <si>
    <t>TE2</t>
  </si>
  <si>
    <t>3,61</t>
  </si>
  <si>
    <t>TE4</t>
  </si>
  <si>
    <t>0,2304</t>
  </si>
  <si>
    <t>106</t>
  </si>
  <si>
    <t>762332130</t>
  </si>
  <si>
    <t>Montáž vázaných konstrukcí krovů střech pultových, sedlových, valbových, stanových čtvercového nebo obdélníkového půdorysu z řeziva hraněného průřezové plochy do 50 cm2</t>
  </si>
  <si>
    <t>218986205</t>
  </si>
  <si>
    <t>https://podminky.urs.cz/item/CS_URS_2024_01/762332130</t>
  </si>
  <si>
    <t>HRANOLY VE SKLADBĚ STŘECHY</t>
  </si>
  <si>
    <t>24*15</t>
  </si>
  <si>
    <t>11,72*5</t>
  </si>
  <si>
    <t>8,7*13</t>
  </si>
  <si>
    <t>15*10</t>
  </si>
  <si>
    <t>107</t>
  </si>
  <si>
    <t>762341270</t>
  </si>
  <si>
    <t>Montáž bednění střech rovných a šikmých sklonu do 60° s vyřezáním otvorů z desek dřevotřískových nebo dřevoštěpkových na sraz</t>
  </si>
  <si>
    <t>-734947998</t>
  </si>
  <si>
    <t>https://podminky.urs.cz/item/CS_URS_2024_01/762341270</t>
  </si>
  <si>
    <t>SKLADBA STŘECH</t>
  </si>
  <si>
    <t>124</t>
  </si>
  <si>
    <t>60726280R1</t>
  </si>
  <si>
    <t>deska dřevoštěpková OSB 3 P+D nebroušená tl 25mm-hydrofobizovaná</t>
  </si>
  <si>
    <t>-1485896500</t>
  </si>
  <si>
    <t>388,83*1,1 'Přepočtené koeficientem množství</t>
  </si>
  <si>
    <t>46</t>
  </si>
  <si>
    <t>762341250</t>
  </si>
  <si>
    <t>Montáž bednění střech rovných a šikmých sklonu do 60° s vyřezáním otvorů z prken hoblovaných</t>
  </si>
  <si>
    <t>515491148</t>
  </si>
  <si>
    <t>https://podminky.urs.cz/item/CS_URS_2024_01/762341250</t>
  </si>
  <si>
    <t>47</t>
  </si>
  <si>
    <t>60621149</t>
  </si>
  <si>
    <t>překližka vodovzdorná hladká/hladká bříza tl 21mm</t>
  </si>
  <si>
    <t>-2092097808</t>
  </si>
  <si>
    <t>VÝROBKY TESAŘSKÉ</t>
  </si>
  <si>
    <t>58*0,255</t>
  </si>
  <si>
    <t>27,7*0,215</t>
  </si>
  <si>
    <t>20,746*1,05 'Přepočtené koeficientem množství</t>
  </si>
  <si>
    <t>53</t>
  </si>
  <si>
    <t>60726250</t>
  </si>
  <si>
    <t>deska dřevoštěpková OSB 3 ostrá hrana nebroušená tl 25mm</t>
  </si>
  <si>
    <t>-1876796299</t>
  </si>
  <si>
    <t>410</t>
  </si>
  <si>
    <t>410*1,05 'Přepočtené koeficientem množství</t>
  </si>
  <si>
    <t>134</t>
  </si>
  <si>
    <t>762495000</t>
  </si>
  <si>
    <t>Spojovací prostředky olištování spár, obložení stropů, střešních podhledů a stěn hřebíky, vruty</t>
  </si>
  <si>
    <t>-1310059593</t>
  </si>
  <si>
    <t>https://podminky.urs.cz/item/CS_URS_2024_01/762495000</t>
  </si>
  <si>
    <t>316</t>
  </si>
  <si>
    <t>762511136</t>
  </si>
  <si>
    <t>Podlahové konstrukce podkladové z cementotřískových desek jednovrstvých lepených na pero a drážku broušených, tloušťky desky 22 mm</t>
  </si>
  <si>
    <t>2058928985</t>
  </si>
  <si>
    <t>https://podminky.urs.cz/item/CS_URS_2024_01/762511136</t>
  </si>
  <si>
    <t>CEMENTOTŘÍSKOVÁ DESKA VE SKLADBĚ PODLAH</t>
  </si>
  <si>
    <t>PROSTOR MEZI DVEŘMI</t>
  </si>
  <si>
    <t>62</t>
  </si>
  <si>
    <t>762951004</t>
  </si>
  <si>
    <t>Montáž terasy podkladního roštu, z profilů dřevěných, osové vzdálenosti podpěr přes 550 mm</t>
  </si>
  <si>
    <t>-1203301053</t>
  </si>
  <si>
    <t>https://podminky.urs.cz/item/CS_URS_2024_01/762951004</t>
  </si>
  <si>
    <t>49</t>
  </si>
  <si>
    <t>762361114</t>
  </si>
  <si>
    <t>Montáž spádových klínů pro rovné střechy s připojením na nosnou konstrukci z řeziva průřezové plochy do 120 cm2</t>
  </si>
  <si>
    <t>-1135212455</t>
  </si>
  <si>
    <t>https://podminky.urs.cz/item/CS_URS_2024_01/762361114</t>
  </si>
  <si>
    <t>187</t>
  </si>
  <si>
    <t>79</t>
  </si>
  <si>
    <t>48</t>
  </si>
  <si>
    <t>50</t>
  </si>
  <si>
    <t>60512125</t>
  </si>
  <si>
    <t>hranol stavební řezivo průřezu do 120cm2 do dl 6m</t>
  </si>
  <si>
    <t>642224740</t>
  </si>
  <si>
    <t>1,3464</t>
  </si>
  <si>
    <t>687,139*0,08*0,06</t>
  </si>
  <si>
    <t>SOUČET</t>
  </si>
  <si>
    <t>5,439+3,298</t>
  </si>
  <si>
    <t>8,737*1,1 'Přepočtené koeficientem množství</t>
  </si>
  <si>
    <t>54</t>
  </si>
  <si>
    <t>762395000</t>
  </si>
  <si>
    <t>Spojovací prostředky krovů, bednění a laťování, nadstřešních konstrukcí svorníky, prkna, hřebíky, pásová ocel, vruty</t>
  </si>
  <si>
    <t>-353528745</t>
  </si>
  <si>
    <t>https://podminky.urs.cz/item/CS_URS_2024_01/762395000</t>
  </si>
  <si>
    <t>55</t>
  </si>
  <si>
    <t>762951013</t>
  </si>
  <si>
    <t>Montáž terasy podkladního roštu, z profilů dřevoplastových nebo hliníkových, osové vzdálenosti podpěr šroubovaných do podkladu, osové vzdálenosti podpěr do 500 mm</t>
  </si>
  <si>
    <t>180230190</t>
  </si>
  <si>
    <t>https://podminky.urs.cz/item/CS_URS_2024_01/762951013</t>
  </si>
  <si>
    <t>TESAŘSKÉ VÝROBKY</t>
  </si>
  <si>
    <t>TE3</t>
  </si>
  <si>
    <t>59</t>
  </si>
  <si>
    <t>60791138</t>
  </si>
  <si>
    <t>profil podkladový dřevoplastový pro terasová dřevoplastová prkna 50x50mm</t>
  </si>
  <si>
    <t>-797837334</t>
  </si>
  <si>
    <t>35/0,5</t>
  </si>
  <si>
    <t>58</t>
  </si>
  <si>
    <t>762952044</t>
  </si>
  <si>
    <t>Montáž terasy nášlapné vrstvy z prken z dřevoplastu spojovaných skrytými spojkami na podkladní rošt dřevoplastový, šířky do 140 mm</t>
  </si>
  <si>
    <t>-885269604</t>
  </si>
  <si>
    <t>https://podminky.urs.cz/item/CS_URS_2024_01/762952044</t>
  </si>
  <si>
    <t>57</t>
  </si>
  <si>
    <t>60791115</t>
  </si>
  <si>
    <t>prkno terasové dřevoplastové š 137 mm tl 23mm</t>
  </si>
  <si>
    <t>-1684535131</t>
  </si>
  <si>
    <t>35*7,884 'Přepočtené koeficientem množství</t>
  </si>
  <si>
    <t>60</t>
  </si>
  <si>
    <t>762952111</t>
  </si>
  <si>
    <t>Montáž terasy nášlapné vrstvy z prken z dřevoplastu spojovaných skrytými spojkami na podkladní rošt ukončovací lišty připevněné šroubováním</t>
  </si>
  <si>
    <t>-1685014603</t>
  </si>
  <si>
    <t>https://podminky.urs.cz/item/CS_URS_2024_01/762952111</t>
  </si>
  <si>
    <t>6*4</t>
  </si>
  <si>
    <t>61</t>
  </si>
  <si>
    <t>60791130</t>
  </si>
  <si>
    <t>profil dokončovací krycí dřevoplastový v 70mm</t>
  </si>
  <si>
    <t>2051800854</t>
  </si>
  <si>
    <t>24*1,08 'Přepočtené koeficientem množství</t>
  </si>
  <si>
    <t>214</t>
  </si>
  <si>
    <t>998762102</t>
  </si>
  <si>
    <t>Přesun hmot pro konstrukce tesařské stanovený z hmotnosti přesunovaného materiálu vodorovná dopravní vzdálenost do 50 m základní v objektech výšky přes 6 do 12 m</t>
  </si>
  <si>
    <t>-353966574</t>
  </si>
  <si>
    <t>https://podminky.urs.cz/item/CS_URS_2024_01/998762102</t>
  </si>
  <si>
    <t>763</t>
  </si>
  <si>
    <t>Konstrukce suché výstavby</t>
  </si>
  <si>
    <t>298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</si>
  <si>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</si>
  <si>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</si>
  <si>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-82484308</t>
  </si>
  <si>
    <t>https://podminky.urs.cz/item/CS_URS_2024_01/763111718</t>
  </si>
  <si>
    <t>1,2+1,05+2,6</t>
  </si>
  <si>
    <t>M1.01</t>
  </si>
  <si>
    <t>5,7*2+5,7*2</t>
  </si>
  <si>
    <t>M1.02</t>
  </si>
  <si>
    <t>6*2+2,755+5,7+2,915+2,525</t>
  </si>
  <si>
    <t>M1.03</t>
  </si>
  <si>
    <t>3,78*2+2,815*2</t>
  </si>
  <si>
    <t>M1.05</t>
  </si>
  <si>
    <t>1,5*2+0.84*2</t>
  </si>
  <si>
    <t>M1.07-1.10</t>
  </si>
  <si>
    <t>(5,825*2+5,755*2)*4</t>
  </si>
  <si>
    <t>M1.11</t>
  </si>
  <si>
    <t>4,25*2+2,6*2</t>
  </si>
  <si>
    <t>177,755</t>
  </si>
  <si>
    <t>7*2+0,8*4</t>
  </si>
  <si>
    <t>M3.03</t>
  </si>
  <si>
    <t>3,03+2,68</t>
  </si>
  <si>
    <t>M3.06+3.07</t>
  </si>
  <si>
    <t>9,7+3,1+5,575+0,63*3</t>
  </si>
  <si>
    <t>300</t>
  </si>
  <si>
    <t>763111720</t>
  </si>
  <si>
    <t>Příčka ze sádrokartonových desek ostatní konstrukce a práce na příčkách ze sádrokartonových desek vyztužení příčky pro osazení skříněk, polic atd.</t>
  </si>
  <si>
    <t>-1671969993</t>
  </si>
  <si>
    <t>https://podminky.urs.cz/item/CS_URS_2024_01/763111720</t>
  </si>
  <si>
    <t>TABULE S DOTYKOVOU OBRAZOVKOU</t>
  </si>
  <si>
    <t>2*9</t>
  </si>
  <si>
    <t>M.103</t>
  </si>
  <si>
    <t>KUCHYŇKA 2.24</t>
  </si>
  <si>
    <t>7</t>
  </si>
  <si>
    <t>KUCHYŇKA 3.06</t>
  </si>
  <si>
    <t>2,66</t>
  </si>
  <si>
    <t>299</t>
  </si>
  <si>
    <t>763111723</t>
  </si>
  <si>
    <t>Příčka ze sádrokartonových desek ostatní konstrukce a práce na příčkách ze sádrokartonových desek ochrana rohů úhelníky hliníkové</t>
  </si>
  <si>
    <t>-531878872</t>
  </si>
  <si>
    <t>https://podminky.urs.cz/item/CS_URS_2024_01/763111723</t>
  </si>
  <si>
    <t>20*3,2*2</t>
  </si>
  <si>
    <t>301</t>
  </si>
  <si>
    <t>763121413</t>
  </si>
  <si>
    <t>Stěna předsazená ze sádrokartonových desek s nosnou konstrukcí z ocelových profilů CW, UW jednoduše opláštěná deskou standardní A tl. 12,5 mm bez izolace, EI 15, stěna tl. 87,5 mm, profil 75</t>
  </si>
  <si>
    <t>785523719</t>
  </si>
  <si>
    <t>https://podminky.urs.cz/item/CS_URS_2024_01/763121413</t>
  </si>
  <si>
    <t>PŘEDSTĚNY PRO VZT V MÍSTNOSTECH</t>
  </si>
  <si>
    <t>(0,365+0,52)*3,2*8</t>
  </si>
  <si>
    <t>335</t>
  </si>
  <si>
    <t>763121921</t>
  </si>
  <si>
    <t>Zhotovení otvorů v předsazených a šachtových stěnách ze sádrokartonových desek pro prostupy (voda, elektro, topení, VZT), osvětlení, okna, revizní klapky a dvířka včetně vyztužení profily pro stěnu tl. přes 100 mm, velikost do 0,10 m2</t>
  </si>
  <si>
    <t>-448836413</t>
  </si>
  <si>
    <t>https://podminky.urs.cz/item/CS_URS_2024_01/763121921</t>
  </si>
  <si>
    <t>336</t>
  </si>
  <si>
    <t>763121922</t>
  </si>
  <si>
    <t>Zhotovení otvorů v předsazených a šachtových stěnách ze sádrokartonových desek pro prostupy (voda, elektro, topení, VZT), osvětlení, okna, revizní klapky a dvířka včetně vyztužení profily pro stěnu tl. přes 100 mm, velikost přes 0,10 do 0,25 m2</t>
  </si>
  <si>
    <t>1215400282</t>
  </si>
  <si>
    <t>https://podminky.urs.cz/item/CS_URS_2024_01/763121922</t>
  </si>
  <si>
    <t>317</t>
  </si>
  <si>
    <t>763131751</t>
  </si>
  <si>
    <t>Podhled ze sádrokartonových desek ostatní práce a konstrukce na podhledech ze sádrokartonových desek montáž parotěsné zábrany</t>
  </si>
  <si>
    <t>-909711058</t>
  </si>
  <si>
    <t>https://podminky.urs.cz/item/CS_URS_2024_01/763131751</t>
  </si>
  <si>
    <t>318</t>
  </si>
  <si>
    <t>28329274</t>
  </si>
  <si>
    <t>fólie PE vyztužená pro parotěsnou vrstvu (reakce na oheň - třída E) 110g/m2</t>
  </si>
  <si>
    <t>-775603914</t>
  </si>
  <si>
    <t>1409,16*1,1235 'Přepočtené koeficientem množství</t>
  </si>
  <si>
    <t>334</t>
  </si>
  <si>
    <t>763131911</t>
  </si>
  <si>
    <t>Zhotovení otvorů v podhledech a podkrovích ze sádrokartonových desek pro prostupy (voda, elektro, topení, VZT), osvětlení, sprinklery, revizní klapky a dvířka včetně vyztužení profily, velikost do 0,10 m2</t>
  </si>
  <si>
    <t>293837610</t>
  </si>
  <si>
    <t>https://podminky.urs.cz/item/CS_URS_2024_01/763131911</t>
  </si>
  <si>
    <t>52</t>
  </si>
  <si>
    <t>333</t>
  </si>
  <si>
    <t>763131912</t>
  </si>
  <si>
    <t>Zhotovení otvorů v podhledech a podkrovích ze sádrokartonových desek pro prostupy (voda, elektro, topení, VZT), osvětlení, sprinklery, revizní klapky a dvířka včetně vyztužení profily, velikost přes 0,10 do 0,25 m2</t>
  </si>
  <si>
    <t>-1562512294</t>
  </si>
  <si>
    <t>https://podminky.urs.cz/item/CS_URS_2024_01/763131912</t>
  </si>
  <si>
    <t>235</t>
  </si>
  <si>
    <t>763172353</t>
  </si>
  <si>
    <t>Montáž dvířek pro konstrukce ze sádrokartonových desek revizních jednoplášťových pro podhledy velikost (šxv) 400 x 400 mm</t>
  </si>
  <si>
    <t>-187532683</t>
  </si>
  <si>
    <t>https://podminky.urs.cz/item/CS_URS_2024_01/763172353</t>
  </si>
  <si>
    <t>M1.16</t>
  </si>
  <si>
    <t>236</t>
  </si>
  <si>
    <t>59030712</t>
  </si>
  <si>
    <t>dvířka revizní jednokřídlá s automatickým zámkem 400x400mm</t>
  </si>
  <si>
    <t>-1720611268</t>
  </si>
  <si>
    <t>237</t>
  </si>
  <si>
    <t>763172355</t>
  </si>
  <si>
    <t>Montáž dvířek pro konstrukce ze sádrokartonových desek revizních jednoplášťových pro podhledy velikost (šxv) 600 x 600 mm</t>
  </si>
  <si>
    <t>-889289090</t>
  </si>
  <si>
    <t>https://podminky.urs.cz/item/CS_URS_2024_01/763172355</t>
  </si>
  <si>
    <t>M1.17+2.17</t>
  </si>
  <si>
    <t>238</t>
  </si>
  <si>
    <t>59030714</t>
  </si>
  <si>
    <t>dvířka revizní jednokřídlá s automatickým zámkem 600x450mm</t>
  </si>
  <si>
    <t>-3228047</t>
  </si>
  <si>
    <t>296</t>
  </si>
  <si>
    <t>763172358R1</t>
  </si>
  <si>
    <t>Montáž dvířek pro konstrukce ze sádrokartonových desek revizních jednoplášťových pro podhledy velikost (šxv) 1200 x 800 mm</t>
  </si>
  <si>
    <t>1925720216</t>
  </si>
  <si>
    <t>REVIZNÍ DVÍŘKA V M.1.03</t>
  </si>
  <si>
    <t>297</t>
  </si>
  <si>
    <t>59030743</t>
  </si>
  <si>
    <t>dvířka revizní dvoukřídlá s automatickým zámkem 1200x800mm</t>
  </si>
  <si>
    <t>265952278</t>
  </si>
  <si>
    <t>201</t>
  </si>
  <si>
    <t>763311114</t>
  </si>
  <si>
    <t>Příčka z cementovláknitých nebo cementových desek s nosnou konstrukcí z jednoduchých ocelových profilů UW, CW jednoduše opláštěná deskou tl. 12,5 mm s izolací, EI 30, Rw do 49 dB, příčka tl. 100 mm, profil 75</t>
  </si>
  <si>
    <t>-1692048203</t>
  </si>
  <si>
    <t>https://podminky.urs.cz/item/CS_URS_2024_01/763311114</t>
  </si>
  <si>
    <t>Rozpad figury: VP1</t>
  </si>
  <si>
    <t>M1.12+2.12</t>
  </si>
  <si>
    <t>2,82*3,3*2</t>
  </si>
  <si>
    <t>-0,8*2,02*3*2</t>
  </si>
  <si>
    <t>M1.17-1.19+2.17-2.19</t>
  </si>
  <si>
    <t>2,71*3,3+1*3,3*2</t>
  </si>
  <si>
    <t>-0,8*2,02*2</t>
  </si>
  <si>
    <t>M1.20+2.20</t>
  </si>
  <si>
    <t>-0,8*2,02*2*2</t>
  </si>
  <si>
    <t>M1.11+2.11</t>
  </si>
  <si>
    <t>2,6*3,3*2</t>
  </si>
  <si>
    <t>-0,95*2,6*2</t>
  </si>
  <si>
    <t>3,8*3,3</t>
  </si>
  <si>
    <t>-1*2,02</t>
  </si>
  <si>
    <t>M2.02</t>
  </si>
  <si>
    <t>10,46*3,3</t>
  </si>
  <si>
    <t>M1.05+2.05</t>
  </si>
  <si>
    <t>1,5*3,3</t>
  </si>
  <si>
    <t>M3.05</t>
  </si>
  <si>
    <t>1,5*2,7</t>
  </si>
  <si>
    <t>3,7*2,7</t>
  </si>
  <si>
    <t>203</t>
  </si>
  <si>
    <t>763211235</t>
  </si>
  <si>
    <t>Příčka ze sádrovláknitých desek s nosnou konstrukcí z jednoduchých ocelových profilů UW, CW dvojitě opláštěná deskami tl. 2 x 12,5 mm s izolací, EI 90, příčka tl. 150 mm, profil 100, Rw do 64 dB</t>
  </si>
  <si>
    <t>-1338148902</t>
  </si>
  <si>
    <t>https://podminky.urs.cz/item/CS_URS_2024_01/763211235</t>
  </si>
  <si>
    <t>Rozpad figury: VP2</t>
  </si>
  <si>
    <t>M1.02+2,02</t>
  </si>
  <si>
    <t>23*3,3*2</t>
  </si>
  <si>
    <t>-1,05*2,6*4-1,5*2,6*3*2</t>
  </si>
  <si>
    <t>202</t>
  </si>
  <si>
    <t>763211128</t>
  </si>
  <si>
    <t>Příčka ze sádrovláknitých desek s nosnou konstrukcí z jednoduchých ocelových profilů UW, CW jednoduše opláštěná deskou tl. 12,5 mm příčka tl. 125 mm, profil 100, s izolací, EI do 60, Rw do 54 dB</t>
  </si>
  <si>
    <t>483180597</t>
  </si>
  <si>
    <t>https://podminky.urs.cz/item/CS_URS_2024_01/763211128</t>
  </si>
  <si>
    <t>Rozpad figury: VP3</t>
  </si>
  <si>
    <t>M1.03+2.03+3.03</t>
  </si>
  <si>
    <t>2,85*3,3*3</t>
  </si>
  <si>
    <t>-0,7*2,02*3</t>
  </si>
  <si>
    <t>204</t>
  </si>
  <si>
    <t>763211124R1</t>
  </si>
  <si>
    <t>VP4-Příčka ze sádrovláknitých desek s nosnou konstrukcí z jednoduchých ocelových profilů UW, CW jednoduše opláštěná deskou tl. 12,5 mm příčka tl. 175 mm, profil 2x75, s izolací, EI do 60, Rw do 54 dB</t>
  </si>
  <si>
    <t>-1995435809</t>
  </si>
  <si>
    <t>Rozpad figury: VP4</t>
  </si>
  <si>
    <t>M1.02+2.02+3,3</t>
  </si>
  <si>
    <t>2,2*3,3*3</t>
  </si>
  <si>
    <t>-1,08*2,222*3</t>
  </si>
  <si>
    <t>205</t>
  </si>
  <si>
    <t>763213125R1</t>
  </si>
  <si>
    <t>VP5-Příčka instalační ze sádrovláknitých desek s nosnou konstrukcí ze zdvojených ocelových profilů UW, CW s mezerou, CW profily navzájem spojeny páskem sádrovlákna jednoduše opláštěná deskou tl. 1 x 12,5 mm sádrovláknitá deska a 1 x12,5 cementovláknitá deska s izolací, EI 30, příčka tl. 325 mm, profil 75, Rw do 64 dB</t>
  </si>
  <si>
    <t>-41444964</t>
  </si>
  <si>
    <t>Rozpad figury: VP5</t>
  </si>
  <si>
    <t>M1.02+M2.02</t>
  </si>
  <si>
    <t>11.7*3.3*2</t>
  </si>
  <si>
    <t>-0,9*2,02*5</t>
  </si>
  <si>
    <t>206</t>
  </si>
  <si>
    <t>763113314</t>
  </si>
  <si>
    <t>Příčka instalační ze sádrokartonových desek s nosnou konstrukcí ze zdvojených ocelových profilů UW, CW s mezerou, CW profily navzájem spojeny páskem sádry dvojitě opláštěná deskami standardními A tl. 2 x 12,5 mm s izolací, EI 60, Rw do 54 dB, příčka tl. 205 - 700 mm, profil 75</t>
  </si>
  <si>
    <t>909085117</t>
  </si>
  <si>
    <t>https://podminky.urs.cz/item/CS_URS_2024_01/763113314</t>
  </si>
  <si>
    <t>Rozpad figury: VP6</t>
  </si>
  <si>
    <t>M1.07-1.10+2.07-2.10</t>
  </si>
  <si>
    <t>6*3,2*8</t>
  </si>
  <si>
    <t>207</t>
  </si>
  <si>
    <t>763113313R1</t>
  </si>
  <si>
    <t>VP7-Příčka instalační ze sádrokartonových desek s nosnou konstrukcí ze zdvojených ocelových profilů UW, CW s mezerou, CW profily navzájem spojeny páskem sádry jednoduše opláštěná deskami standardními A tl. 1 x 12,5 mm s izolací, EI 60, Rw do 54 dB, příčka tl. 155 - 650 mm, profil 50</t>
  </si>
  <si>
    <t>-51887461</t>
  </si>
  <si>
    <t>Rozpad figury: VP7</t>
  </si>
  <si>
    <t>5,575*3,2</t>
  </si>
  <si>
    <t>-1,675*2,6</t>
  </si>
  <si>
    <t>M2.24</t>
  </si>
  <si>
    <t>3,3*3,2</t>
  </si>
  <si>
    <t>M2.25</t>
  </si>
  <si>
    <t>5,72*3,2</t>
  </si>
  <si>
    <t>M1.02+2.02+3.02</t>
  </si>
  <si>
    <t>2.915*3.2</t>
  </si>
  <si>
    <t>349</t>
  </si>
  <si>
    <t>763311117</t>
  </si>
  <si>
    <t>Příčka z cementovláknitých nebo cementových desek s nosnou konstrukcí z jednoduchých ocelových profilů UW, CW jednoduše opláštěná deskou tl. 12,5 mm s izolací, EI 30, Rw do 49 dB, příčka tl. 125 mm, profil 100</t>
  </si>
  <si>
    <t>-869849224</t>
  </si>
  <si>
    <t>https://podminky.urs.cz/item/CS_URS_2024_01/763311117</t>
  </si>
  <si>
    <t>1TE</t>
  </si>
  <si>
    <t>69,2</t>
  </si>
  <si>
    <t>208</t>
  </si>
  <si>
    <t>763311117R1</t>
  </si>
  <si>
    <t>VP8-Příčka z cementovláknitých nebo cementových desek s nosnou konstrukcí z jednoduchých ocelových profilů UW, CW jednoduše opláštěná deskou tl. 12,5 mm s izolací, EI 30, Rw do 49 dB, příčka tl. 200 mm, profil 2x50, vzduchová mezera 75 mm</t>
  </si>
  <si>
    <t>2852027</t>
  </si>
  <si>
    <t>Rozpad figury: VP8</t>
  </si>
  <si>
    <t>M1.16+1.20+2.16+2.20</t>
  </si>
  <si>
    <t>2,85*3,2*4</t>
  </si>
  <si>
    <t>209</t>
  </si>
  <si>
    <t>763311114R1</t>
  </si>
  <si>
    <t>VP9-Příčka z cementovláknitých nebo cementových desek s nosnou konstrukcí z jednoduchých ocelových profilů UW, CW jednoduše opláštěná deskou tl. 12,5 mm s izolací, EI 30, Rw do 49 dB, příčka tl. 460 mm, profil 2x75, vzduchová mezera 285 mm</t>
  </si>
  <si>
    <t>1299397410</t>
  </si>
  <si>
    <t>Rozpad figury: VP9</t>
  </si>
  <si>
    <t>M1.16+M2.16</t>
  </si>
  <si>
    <t>2,8*3,2*2</t>
  </si>
  <si>
    <t>210</t>
  </si>
  <si>
    <t>763311211R1</t>
  </si>
  <si>
    <t>VP10-Příčka z cementovláknitých a sádrovláknitých desek s nosnou konstrukcí z jednoduchých ocelových profilů UW, CW dvojitě opláštěná deskami tl. 2 x 12,5 mm SVD+2x12,5 mm CVD s izolací, EI 120, Rw do 56 dB, příčka tl. 270 mm, profil 2x50</t>
  </si>
  <si>
    <t>1324553857</t>
  </si>
  <si>
    <t>Rozpad figury: VP10</t>
  </si>
  <si>
    <t>0,8*8</t>
  </si>
  <si>
    <t>211</t>
  </si>
  <si>
    <t>763321113R1</t>
  </si>
  <si>
    <t>VP11-Stěna předsazená z cementovláknitých nebo cementových desek s nosnou konstrukcí z jednoduchých ocelových profilů UW, CW jednoduše opláštěná deskou tl. 12,5 mm s izolací, stěna tl. 182,5 mm, profil 50</t>
  </si>
  <si>
    <t>-1788594813</t>
  </si>
  <si>
    <t>Rozpad figury: VP11</t>
  </si>
  <si>
    <t>M1.12+1.20+2.12+2.20</t>
  </si>
  <si>
    <t>2,8*3,2*4</t>
  </si>
  <si>
    <t>M1.16+2.16</t>
  </si>
  <si>
    <t>2.26*1,8*2</t>
  </si>
  <si>
    <t>1,39*1,8*2</t>
  </si>
  <si>
    <t>M1.19+2.19</t>
  </si>
  <si>
    <t>1*1,8*2</t>
  </si>
  <si>
    <t>212</t>
  </si>
  <si>
    <t>763121411</t>
  </si>
  <si>
    <t>VP12-Stěna předsazená ze sádrokartonových desek s nosnou konstrukcí z ocelových profilů CW, UW jednoduše opláštěná deskou standardní A tl. 12,5 mm bez izolace, EI 15, stěna tl. 212,5 mm, profil 50</t>
  </si>
  <si>
    <t>-2072203484</t>
  </si>
  <si>
    <t>https://podminky.urs.cz/item/CS_URS_2024_01/763121411</t>
  </si>
  <si>
    <t>Rozpad figury: VP12</t>
  </si>
  <si>
    <t>M1.05+2.05+3.05</t>
  </si>
  <si>
    <t>0,85*3,2*3</t>
  </si>
  <si>
    <t>763221672</t>
  </si>
  <si>
    <t>Stěna předsazená ze sádrovláknitých desek montáž desek na nosnou konstrukci tl. 12,5 mm</t>
  </si>
  <si>
    <t>653975993</t>
  </si>
  <si>
    <t>https://podminky.urs.cz/item/CS_URS_2024_01/763221672</t>
  </si>
  <si>
    <t>OPLÁŠTĚNÍ BUDOVY Z INTERIÉRU</t>
  </si>
  <si>
    <t>129</t>
  </si>
  <si>
    <t>59030933</t>
  </si>
  <si>
    <t>deska sádrovláknitá parobrzdná obvodových stěn tl 12,5mm</t>
  </si>
  <si>
    <t>788684786</t>
  </si>
  <si>
    <t>724,38*1,05 'Přepočtené koeficientem množství</t>
  </si>
  <si>
    <t>130</t>
  </si>
  <si>
    <t>763111741</t>
  </si>
  <si>
    <t>Příčka ze sádrokartonových desek ostatní konstrukce a práce na příčkách ze sádrokartonových desek montáž parotěsné zábrany</t>
  </si>
  <si>
    <t>-1603748712</t>
  </si>
  <si>
    <t>https://podminky.urs.cz/item/CS_URS_2024_01/763111741</t>
  </si>
  <si>
    <t>99</t>
  </si>
  <si>
    <t>763231122</t>
  </si>
  <si>
    <t>Podhled ze sádrovláknitých desek dvouvrstvá zavěšená spodní konstrukce z ocelových profilů CD, UD jednoduše opláštěná deskou tl. 12,5 mm, výška konstrukce 65 mm, s izolací, EI Z 30</t>
  </si>
  <si>
    <t>1156491582</t>
  </si>
  <si>
    <t>https://podminky.urs.cz/item/CS_URS_2024_01/763231122</t>
  </si>
  <si>
    <t>ODEČÍST HYGIENICKÉ MÍSTNOSIT</t>
  </si>
  <si>
    <t>-53,68</t>
  </si>
  <si>
    <t>308</t>
  </si>
  <si>
    <t>763131452</t>
  </si>
  <si>
    <t>Podhled ze sádrokartonových desek dvouvrstvá zavěšená spodní konstrukce z ocelových profilů CD, UD jednoduše opláštěná deskou impregnovanou H2, tl. 12,5 mm, s izolací</t>
  </si>
  <si>
    <t>964979396</t>
  </si>
  <si>
    <t>https://podminky.urs.cz/item/CS_URS_2024_01/763131452</t>
  </si>
  <si>
    <t>HYGIENICKÉ MÍSTNOSTI</t>
  </si>
  <si>
    <t>1,14*3</t>
  </si>
  <si>
    <t>26,84</t>
  </si>
  <si>
    <t>268</t>
  </si>
  <si>
    <t>763131411</t>
  </si>
  <si>
    <t>Podhled ze sádrokartonových desek dvouvrstvá zavěšená spodní konstrukce z ocelových profilů CD, UD jednoduše opláštěná deskou standardní A, tl. 12,5 mm, bez izolace</t>
  </si>
  <si>
    <t>-1899477074</t>
  </si>
  <si>
    <t>https://podminky.urs.cz/item/CS_URS_2024_01/763131411</t>
  </si>
  <si>
    <t>302</t>
  </si>
  <si>
    <t>763131712</t>
  </si>
  <si>
    <t>Podhled ze sádrokartonových desek ostatní práce a konstrukce na podhledech ze sádrokartonových desek napojení na jiný druh podhledu</t>
  </si>
  <si>
    <t>-297643968</t>
  </si>
  <si>
    <t>https://podminky.urs.cz/item/CS_URS_2024_01/763131712</t>
  </si>
  <si>
    <t xml:space="preserve">PŘECHOD KAZETOVÉHO PODHLEDU A SDK </t>
  </si>
  <si>
    <t>2,525*2</t>
  </si>
  <si>
    <t>104</t>
  </si>
  <si>
    <t>763135102</t>
  </si>
  <si>
    <t>Montáž sádrokartonového podhledu kazetového demontovatelného, velikosti kazet 600x600 mm včetně zavěšené nosné konstrukce polozapuštěné</t>
  </si>
  <si>
    <t>-161708784</t>
  </si>
  <si>
    <t>https://podminky.urs.cz/item/CS_URS_2024_01/763135102</t>
  </si>
  <si>
    <t>105</t>
  </si>
  <si>
    <t>59030575</t>
  </si>
  <si>
    <t>podhled kazetový děrovaný kruh 6,5mm, polozapuštěný rastr tl 10mm 600x600mm</t>
  </si>
  <si>
    <t>-1920145221</t>
  </si>
  <si>
    <t>102*1,05 'Přepočtené koeficientem množství</t>
  </si>
  <si>
    <t>763251211</t>
  </si>
  <si>
    <t>Podlaha ze sádrovláknitých desek na pero a drážku z podlahových prvků tl. 25 mm podlaha tl. 25 mm bez podsypu</t>
  </si>
  <si>
    <t>1646111245</t>
  </si>
  <si>
    <t>https://podminky.urs.cz/item/CS_URS_2024_01/763251211</t>
  </si>
  <si>
    <t>2xsádrovláknitá deska tl.12,5 mm</t>
  </si>
  <si>
    <t>VE SKLADBĚ PODLAH</t>
  </si>
  <si>
    <t>74</t>
  </si>
  <si>
    <t>763158115</t>
  </si>
  <si>
    <t>Podlaha ze sádrokartonových desek ostatní práce a konstrukce na sádrokartonových podlahách suchý podsyp tl. 10 mm</t>
  </si>
  <si>
    <t>1524861466</t>
  </si>
  <si>
    <t>https://podminky.urs.cz/item/CS_URS_2024_01/763158115</t>
  </si>
  <si>
    <t>75</t>
  </si>
  <si>
    <t>763158118</t>
  </si>
  <si>
    <t>Podlaha ze sádrokartonových desek ostatní práce a konstrukce na sádrokartonových podlahách suchý podsyp Příplatek k ceně -8115 za každý další 10 mm tloušťky suchého podsypu</t>
  </si>
  <si>
    <t>-2048151893</t>
  </si>
  <si>
    <t>https://podminky.urs.cz/item/CS_URS_2024_01/763158118</t>
  </si>
  <si>
    <t>234</t>
  </si>
  <si>
    <t>763411111</t>
  </si>
  <si>
    <t>Sanitární příčky vhodné do mokrého prostředí dělící z dřevotřískových desek s HPL-laminátem tl. 19,6 mm</t>
  </si>
  <si>
    <t>-1989030855</t>
  </si>
  <si>
    <t>https://podminky.urs.cz/item/CS_URS_2024_01/763411111</t>
  </si>
  <si>
    <t>Rozpad figury: SP</t>
  </si>
  <si>
    <t>M1.14+2.14</t>
  </si>
  <si>
    <t>1,065*2,5*2*2</t>
  </si>
  <si>
    <t>M1.22+1.22</t>
  </si>
  <si>
    <t>1,27*2.5*2</t>
  </si>
  <si>
    <t>319</t>
  </si>
  <si>
    <t>765191001</t>
  </si>
  <si>
    <t>Montáž pojistné hydroizolační nebo parotěsné fólie kladené ve sklonu do 20° lepením (vodotěsné podstřeší) na bednění nebo tepelnou izolaci</t>
  </si>
  <si>
    <t>885340235</t>
  </si>
  <si>
    <t>https://podminky.urs.cz/item/CS_URS_2024_01/765191001</t>
  </si>
  <si>
    <t>320</t>
  </si>
  <si>
    <t>28329338</t>
  </si>
  <si>
    <t>fólie PE nevyztužená pro parotěsnou vrstvu podlah, stěn, stropů a střech do 200g/m2</t>
  </si>
  <si>
    <t>1339271985</t>
  </si>
  <si>
    <t>719,64*1,1 'Přepočtené koeficientem množství</t>
  </si>
  <si>
    <t>215</t>
  </si>
  <si>
    <t>998763322</t>
  </si>
  <si>
    <t>Přesun hmot pro konstrukce montované z desek sádrokartonových, sádrovláknitých, cementovláknitých nebo cementových stanovený z hmotnosti přesunovaného materiálu vodorovná dopravní vzdálenost do 50 m s omezením mechanizace v objektech výšky přes 6 do 12 m</t>
  </si>
  <si>
    <t>-301803651</t>
  </si>
  <si>
    <t>https://podminky.urs.cz/item/CS_URS_2024_01/998763322</t>
  </si>
  <si>
    <t>764</t>
  </si>
  <si>
    <t>Konstrukce klempířské</t>
  </si>
  <si>
    <t>764216443-R1</t>
  </si>
  <si>
    <t>K1-Oplechování rovných parapetů celoplošně lepené z poplastovaného plechu rš 225 mm</t>
  </si>
  <si>
    <t>-1795443512</t>
  </si>
  <si>
    <t>VÝPIS KLEMPÍŘSKÝCH VÝROBKŮ</t>
  </si>
  <si>
    <t>K1</t>
  </si>
  <si>
    <t>111,77</t>
  </si>
  <si>
    <t>239</t>
  </si>
  <si>
    <t>764304112</t>
  </si>
  <si>
    <t>Montáž lemování střešních prostupů bez lišty, střech s krytinou skládanou nebo z plechu</t>
  </si>
  <si>
    <t>1405743908</t>
  </si>
  <si>
    <t>https://podminky.urs.cz/item/CS_URS_2024_01/764304112</t>
  </si>
  <si>
    <t>240</t>
  </si>
  <si>
    <t>13814185</t>
  </si>
  <si>
    <t>plech hladký Pz jakost EN 10143 tl 0,6mm tabule</t>
  </si>
  <si>
    <t>1084848055</t>
  </si>
  <si>
    <t>17,36*0,0048 'Přepočtené koeficientem množství</t>
  </si>
  <si>
    <t>764311403-R2</t>
  </si>
  <si>
    <t>K2-Lemování zdí z poplastovaného plechu rš 250 mm</t>
  </si>
  <si>
    <t>504026903</t>
  </si>
  <si>
    <t>K2</t>
  </si>
  <si>
    <t>9,6</t>
  </si>
  <si>
    <t>712363373</t>
  </si>
  <si>
    <t>K3-Povlakové krytiny střech plochých do 10° z tvarovaných poplastovaných lišt pro mPVC přítlačná lišta rš 70 mm</t>
  </si>
  <si>
    <t>-2140838056</t>
  </si>
  <si>
    <t>https://podminky.urs.cz/item/CS_URS_2024_01/712363373</t>
  </si>
  <si>
    <t>VÝPIS KLEMPÍŘKÝCH VÝROBKŮ</t>
  </si>
  <si>
    <t>K3</t>
  </si>
  <si>
    <t>5,5</t>
  </si>
  <si>
    <t>712363355</t>
  </si>
  <si>
    <t>K4-Povlakové krytiny střech plochých do 10° z tvarovaných poplastovaných lišt pro mPVC okapnice rš 150 mm</t>
  </si>
  <si>
    <t>-1912609163</t>
  </si>
  <si>
    <t>https://podminky.urs.cz/item/CS_URS_2024_01/712363355</t>
  </si>
  <si>
    <t>K4</t>
  </si>
  <si>
    <t>712363356</t>
  </si>
  <si>
    <t>K5-Povlakové krytiny střech plochých do 10° z tvarovaných poplastovaných lišt pro mPVC okapnice rš 200 mm</t>
  </si>
  <si>
    <t>-381351901</t>
  </si>
  <si>
    <t>https://podminky.urs.cz/item/CS_URS_2024_01/712363356</t>
  </si>
  <si>
    <t>K5</t>
  </si>
  <si>
    <t>47,1</t>
  </si>
  <si>
    <t>764541305</t>
  </si>
  <si>
    <t>K6-Žlab podokapní z titanzinkového lesklého válcovaného plechu včetně háků a čel půlkruhový rš 330 mm</t>
  </si>
  <si>
    <t>656568389</t>
  </si>
  <si>
    <t>https://podminky.urs.cz/item/CS_URS_2024_01/764541305</t>
  </si>
  <si>
    <t>K6</t>
  </si>
  <si>
    <t>22,6</t>
  </si>
  <si>
    <t>764541302</t>
  </si>
  <si>
    <t>K7-Žlab podokapní z titanzinkového lesklého válcovaného plechu včetně háků a čel půlkruhový rš 200 mm</t>
  </si>
  <si>
    <t>1407642011</t>
  </si>
  <si>
    <t>https://podminky.urs.cz/item/CS_URS_2024_01/764541302</t>
  </si>
  <si>
    <t>K7</t>
  </si>
  <si>
    <t>11,72</t>
  </si>
  <si>
    <t>764548323</t>
  </si>
  <si>
    <t>K8-Svod z titanzinkového lesklého válcovaného plechu včetně objímek, kolen a odskoků kruhový, průměru 100 mm</t>
  </si>
  <si>
    <t>1127174799</t>
  </si>
  <si>
    <t>https://podminky.urs.cz/item/CS_URS_2024_01/764548323</t>
  </si>
  <si>
    <t>K8</t>
  </si>
  <si>
    <t>64,4</t>
  </si>
  <si>
    <t>216</t>
  </si>
  <si>
    <t>998764102</t>
  </si>
  <si>
    <t>Přesun hmot pro konstrukce klempířské stanovený z hmotnosti přesunovaného materiálu vodorovná dopravní vzdálenost do 50 m základní v objektech výšky přes 6 do 12 m</t>
  </si>
  <si>
    <t>1662534902</t>
  </si>
  <si>
    <t>https://podminky.urs.cz/item/CS_URS_2024_01/998764102</t>
  </si>
  <si>
    <t>766</t>
  </si>
  <si>
    <t>Konstrukce truhlářské</t>
  </si>
  <si>
    <t>273</t>
  </si>
  <si>
    <t>766417523</t>
  </si>
  <si>
    <t>Montáž provětrávané fasády z dřevěných profilů difúzní paropropustné fólie s lepenými přesahy</t>
  </si>
  <si>
    <t>-48214928</t>
  </si>
  <si>
    <t>https://podminky.urs.cz/item/CS_URS_2024_01/766417523</t>
  </si>
  <si>
    <t>274</t>
  </si>
  <si>
    <t>28329038</t>
  </si>
  <si>
    <t>fólie kontaktní difuzně propustná pro doplňkovou hydroizolační vrstvu skládaných větraných fasád s otevřenými spárami (spára max 20 mm, max.20% plochy)</t>
  </si>
  <si>
    <t>917488514</t>
  </si>
  <si>
    <t>23,964*1,111 'Přepočtené koeficientem množství</t>
  </si>
  <si>
    <t>138</t>
  </si>
  <si>
    <t>766682111</t>
  </si>
  <si>
    <t>Montáž zárubní dřevěných nebo plastových obložkových, pro dveře jednokřídlové, tloušťky stěny do 170 mm</t>
  </si>
  <si>
    <t>-1490339234</t>
  </si>
  <si>
    <t>https://podminky.urs.cz/item/CS_URS_2024_01/766682111</t>
  </si>
  <si>
    <t>VÝPIS DVEŘÍ</t>
  </si>
  <si>
    <t>V1</t>
  </si>
  <si>
    <t>V2</t>
  </si>
  <si>
    <t>139</t>
  </si>
  <si>
    <t>61182307</t>
  </si>
  <si>
    <t>zárubeň jednokřídlá obložková s laminátovým povrchem tl stěny 60-150mm rozměru 600-1100/1970, 2100mm</t>
  </si>
  <si>
    <t>214561681</t>
  </si>
  <si>
    <t>146</t>
  </si>
  <si>
    <t>766682112</t>
  </si>
  <si>
    <t>Montáž zárubní dřevěných nebo plastových obložkových, pro dveře jednokřídlové, tloušťky stěny přes 170 do 350 mm</t>
  </si>
  <si>
    <t>-413975518</t>
  </si>
  <si>
    <t>https://podminky.urs.cz/item/CS_URS_2024_01/766682112</t>
  </si>
  <si>
    <t>V3</t>
  </si>
  <si>
    <t>V4</t>
  </si>
  <si>
    <t>147</t>
  </si>
  <si>
    <t>61182309</t>
  </si>
  <si>
    <t>zárubeň jednokřídlá obložková s laminátovým povrchem tl stěny 260-350mm rozměru 600-1100/1970, 2100mm</t>
  </si>
  <si>
    <t>1462525776</t>
  </si>
  <si>
    <t>150</t>
  </si>
  <si>
    <t>766682113</t>
  </si>
  <si>
    <t>Montáž zárubní dřevěných nebo plastových obložkových, pro dveře jednokřídlové, tloušťky stěny přes 350 mm</t>
  </si>
  <si>
    <t>1960284108</t>
  </si>
  <si>
    <t>https://podminky.urs.cz/item/CS_URS_2024_01/766682113</t>
  </si>
  <si>
    <t>151</t>
  </si>
  <si>
    <t>61182310</t>
  </si>
  <si>
    <t>zárubeň jednokřídlá obložková s laminátovým povrchem tl stěny 360-450mm rozměru 600-1100/1970mm</t>
  </si>
  <si>
    <t>455759093</t>
  </si>
  <si>
    <t>163</t>
  </si>
  <si>
    <t>766621023</t>
  </si>
  <si>
    <t>Montáž oken dřevěných včetně montáže rámu plochy přes 1 m2 pevných do celostěnových panelů nebo ocelových rámů, výšky přes 2,5 m</t>
  </si>
  <si>
    <t>622384795</t>
  </si>
  <si>
    <t>https://podminky.urs.cz/item/CS_URS_2024_01/766621023</t>
  </si>
  <si>
    <t>164</t>
  </si>
  <si>
    <t>61110007R1</t>
  </si>
  <si>
    <t>okno dřevěné s fixním zasklením trojsklo přes plochu 1m2 přes v 2,5m-bezpečnostní sklo(mléčné)</t>
  </si>
  <si>
    <t>1131205188</t>
  </si>
  <si>
    <t>V7</t>
  </si>
  <si>
    <t>1,5*2,6*6</t>
  </si>
  <si>
    <t>161</t>
  </si>
  <si>
    <t>766641132</t>
  </si>
  <si>
    <t>Montáž balkónových dveří dřevěných nebo plastových včetně rámu zdvojených do zdiva jednokřídlových s nadsvětlíkem</t>
  </si>
  <si>
    <t>367475668</t>
  </si>
  <si>
    <t>https://podminky.urs.cz/item/CS_URS_2024_01/766641132</t>
  </si>
  <si>
    <t>V5</t>
  </si>
  <si>
    <t>V6</t>
  </si>
  <si>
    <t>162</t>
  </si>
  <si>
    <t>61110018R1</t>
  </si>
  <si>
    <t>dveře dřevěné balkonové jednokřídlové s nadsvětlíkem dvojsklo, včetně zárubně</t>
  </si>
  <si>
    <t>-910604248</t>
  </si>
  <si>
    <t>0,8*2,6*4</t>
  </si>
  <si>
    <t>0,9*2,6*8</t>
  </si>
  <si>
    <t>27,04*2,07 'Přepočtené koeficientem množství</t>
  </si>
  <si>
    <t>136</t>
  </si>
  <si>
    <t>766660171</t>
  </si>
  <si>
    <t>Montáž dveřních křídel dřevěných nebo plastových otevíravých do obložkové zárubně povrchově upravených jednokřídlových, šířky do 800 mm</t>
  </si>
  <si>
    <t>1682902720</t>
  </si>
  <si>
    <t>https://podminky.urs.cz/item/CS_URS_2024_01/766660171</t>
  </si>
  <si>
    <t>145</t>
  </si>
  <si>
    <t>61160052</t>
  </si>
  <si>
    <t>dveře jednokřídlé dřevěné bez povrchové úpravy plné 800x1970mm</t>
  </si>
  <si>
    <t>-2136716958</t>
  </si>
  <si>
    <t>144</t>
  </si>
  <si>
    <t>61160051</t>
  </si>
  <si>
    <t>dveře jednokřídlé dřevěné bez povrchové úpravy plné 700x1970mm</t>
  </si>
  <si>
    <t>1793454367</t>
  </si>
  <si>
    <t>137</t>
  </si>
  <si>
    <t>61160050</t>
  </si>
  <si>
    <t>dveře jednokřídlé dřevěné bez povrchové úpravy plné 600x1970mm</t>
  </si>
  <si>
    <t>-564513509</t>
  </si>
  <si>
    <t>148</t>
  </si>
  <si>
    <t>766660172</t>
  </si>
  <si>
    <t>Montáž dveřních křídel dřevěných nebo plastových otevíravých do obložkové zárubně povrchově upravených jednokřídlových, šířky přes 800 mm</t>
  </si>
  <si>
    <t>-1939530286</t>
  </si>
  <si>
    <t>https://podminky.urs.cz/item/CS_URS_2024_01/766660172</t>
  </si>
  <si>
    <t>149</t>
  </si>
  <si>
    <t>61160053</t>
  </si>
  <si>
    <t>dveře jednokřídlé dřevěné bez povrchové úpravy plné 900x1970mm</t>
  </si>
  <si>
    <t>1987304903</t>
  </si>
  <si>
    <t>165</t>
  </si>
  <si>
    <t>766660461</t>
  </si>
  <si>
    <t>Montáž vchodových dveří včetně rámu do zdiva dvoukřídlových s nadsvětlíkem</t>
  </si>
  <si>
    <t>1326247098</t>
  </si>
  <si>
    <t>https://podminky.urs.cz/item/CS_URS_2024_01/766660461</t>
  </si>
  <si>
    <t>V8</t>
  </si>
  <si>
    <t>166</t>
  </si>
  <si>
    <t>61173206R1</t>
  </si>
  <si>
    <t>V8-dveře jednokřídlé dřevěné plné s nadsvětlíkem</t>
  </si>
  <si>
    <t>-1055389372</t>
  </si>
  <si>
    <t>1,675*2,6*1</t>
  </si>
  <si>
    <t>4,355*3,335 'Přepočtené koeficientem množství</t>
  </si>
  <si>
    <t>167</t>
  </si>
  <si>
    <t>766660561R1</t>
  </si>
  <si>
    <t>V9-Montáž vchodových dveří včetně rámu do dřevěných konstrukcí dvoukřídlových s nadsvětlíkem, včetně kování, zámku a doplňků všech dle PD</t>
  </si>
  <si>
    <t>300066352</t>
  </si>
  <si>
    <t>V9</t>
  </si>
  <si>
    <t>168</t>
  </si>
  <si>
    <t>55341335R1</t>
  </si>
  <si>
    <t>V9-dveře dvoukřídlé Al prosklené max rozměru otvoru 4,84m2 bezpečnostní třídy RC2, včetně kování, zámku a doplňků všech dle PD</t>
  </si>
  <si>
    <t>-379037656</t>
  </si>
  <si>
    <t>1,675*2,6*2</t>
  </si>
  <si>
    <t>169</t>
  </si>
  <si>
    <t>766660561R2</t>
  </si>
  <si>
    <t>V10-Montáž vchodových dveří včetně rámu do dřevěných konstrukcí dvoukřídlových s nadsvětlíkem, včetně kování, zámku a doplňků všech dle PD</t>
  </si>
  <si>
    <t>161262986</t>
  </si>
  <si>
    <t>V10</t>
  </si>
  <si>
    <t>170</t>
  </si>
  <si>
    <t>55341335R2</t>
  </si>
  <si>
    <t>V10-dveře dvoukřídlé Al prosklené max rozměru otvoru 4,84m2 bezpečnostní třídy RC2, včetně kování, zámku a doplňků všech dle PD</t>
  </si>
  <si>
    <t>1332661205</t>
  </si>
  <si>
    <t>1,53*2,6*1</t>
  </si>
  <si>
    <t>171</t>
  </si>
  <si>
    <t>766660541R1</t>
  </si>
  <si>
    <t>V11-Montáž vchodových dveří včetně rámu do dřevěných konstrukcí jednokřídlových s díly a nadsvětlíkem, včetně kování, zámku a doplňků všech dle PD</t>
  </si>
  <si>
    <t>52572218</t>
  </si>
  <si>
    <t>V11</t>
  </si>
  <si>
    <t>172</t>
  </si>
  <si>
    <t>55341335R3</t>
  </si>
  <si>
    <t>V11-dveře dvoukřídlé Al prosklené bezpečnostní třídy RC2, včetně kování, zámku a doplňků všech dle PD</t>
  </si>
  <si>
    <t>2144180099</t>
  </si>
  <si>
    <t>2,4*2,6*4</t>
  </si>
  <si>
    <t>173</t>
  </si>
  <si>
    <t>766660541R2</t>
  </si>
  <si>
    <t>V12-Montáž vchodových dveří včetně rámu do dřevěných konstrukcí jednokřídlových s díly a nadsvětlíkem, včetně kování, zámku a doplňků všech dle PD</t>
  </si>
  <si>
    <t>-1797164116</t>
  </si>
  <si>
    <t>V12</t>
  </si>
  <si>
    <t>174</t>
  </si>
  <si>
    <t>55341335R4</t>
  </si>
  <si>
    <t>V12-dveře dvoukřídlé Al prosklené bezpečnostní třídy RC2, včetně kování, zámku a doplňků všech dle PD</t>
  </si>
  <si>
    <t>-1610496072</t>
  </si>
  <si>
    <t>140</t>
  </si>
  <si>
    <t>766660720</t>
  </si>
  <si>
    <t>Montáž dveřních doplňků větrací mřížky s vyříznutím otvoru</t>
  </si>
  <si>
    <t>1835014678</t>
  </si>
  <si>
    <t>https://podminky.urs.cz/item/CS_URS_2024_01/766660720</t>
  </si>
  <si>
    <t>141</t>
  </si>
  <si>
    <t>55341426R</t>
  </si>
  <si>
    <t>mřížka větrací nerezová se síťovinou dle DP VZT</t>
  </si>
  <si>
    <t>915948796</t>
  </si>
  <si>
    <t>154</t>
  </si>
  <si>
    <t>766660728</t>
  </si>
  <si>
    <t>Montáž dveřních doplňků dveřního kování interiérového zámku</t>
  </si>
  <si>
    <t>1887154563</t>
  </si>
  <si>
    <t>https://podminky.urs.cz/item/CS_URS_2024_01/766660728</t>
  </si>
  <si>
    <t>155</t>
  </si>
  <si>
    <t>54924005</t>
  </si>
  <si>
    <t>zámek zadlabací mezipokojový levý pro WC kování rozteč 72x55mm</t>
  </si>
  <si>
    <t>1592972194</t>
  </si>
  <si>
    <t>v5</t>
  </si>
  <si>
    <t>156</t>
  </si>
  <si>
    <t>54964162</t>
  </si>
  <si>
    <t>vložka cylindrická 55+70</t>
  </si>
  <si>
    <t>1907716199</t>
  </si>
  <si>
    <t>152</t>
  </si>
  <si>
    <t>766660729</t>
  </si>
  <si>
    <t>Montáž dveřních doplňků dveřního kování interiérového štítku s klikou</t>
  </si>
  <si>
    <t>-914728559</t>
  </si>
  <si>
    <t>https://podminky.urs.cz/item/CS_URS_2024_01/766660729</t>
  </si>
  <si>
    <t>153</t>
  </si>
  <si>
    <t>54914123</t>
  </si>
  <si>
    <t>kování rozetové klika/klika</t>
  </si>
  <si>
    <t>1838601103</t>
  </si>
  <si>
    <t>142</t>
  </si>
  <si>
    <t>766660730</t>
  </si>
  <si>
    <t>Montáž dveřních doplňků dveřního kování interiérového WC kliky se zámkem</t>
  </si>
  <si>
    <t>2127803963</t>
  </si>
  <si>
    <t>https://podminky.urs.cz/item/CS_URS_2024_01/766660730</t>
  </si>
  <si>
    <t>143</t>
  </si>
  <si>
    <t>54914128</t>
  </si>
  <si>
    <t>kování rozetové spodní pro WC</t>
  </si>
  <si>
    <t>-620110139</t>
  </si>
  <si>
    <t>217</t>
  </si>
  <si>
    <t>998766112</t>
  </si>
  <si>
    <t>Přesun hmot pro konstrukce truhlářské stanovený z hmotnosti přesunovaného materiálu vodorovná dopravní vzdálenost do 50 m s omezením mechanizace v objektech výšky přes 6 do 12 m</t>
  </si>
  <si>
    <t>1929086548</t>
  </si>
  <si>
    <t>https://podminky.urs.cz/item/CS_URS_2024_01/998766112</t>
  </si>
  <si>
    <t>767</t>
  </si>
  <si>
    <t>Konstrukce zámečnické</t>
  </si>
  <si>
    <t>290</t>
  </si>
  <si>
    <t>767248110R1</t>
  </si>
  <si>
    <t>Šachta plošiny-montáž</t>
  </si>
  <si>
    <t>18338912</t>
  </si>
  <si>
    <t>291</t>
  </si>
  <si>
    <t>130R1</t>
  </si>
  <si>
    <t>Šachta plošina-dodávka</t>
  </si>
  <si>
    <t>-978882472</t>
  </si>
  <si>
    <t>286</t>
  </si>
  <si>
    <t>767248110R2</t>
  </si>
  <si>
    <t>Vertikální plošina-montáž</t>
  </si>
  <si>
    <t>-1550052128</t>
  </si>
  <si>
    <t>287</t>
  </si>
  <si>
    <t>130R</t>
  </si>
  <si>
    <t>Vertikální plošina-dodávka</t>
  </si>
  <si>
    <t>-644841618</t>
  </si>
  <si>
    <t>288</t>
  </si>
  <si>
    <t>767248110R3</t>
  </si>
  <si>
    <t>Dveře šachetní-montáž</t>
  </si>
  <si>
    <t>-113710493</t>
  </si>
  <si>
    <t>289</t>
  </si>
  <si>
    <t>130R2</t>
  </si>
  <si>
    <t>Dveře šachetní-dodávka</t>
  </si>
  <si>
    <t>1177797076</t>
  </si>
  <si>
    <t>292</t>
  </si>
  <si>
    <t>767248110R4</t>
  </si>
  <si>
    <t>Kabina-montáž</t>
  </si>
  <si>
    <t>226392715</t>
  </si>
  <si>
    <t>293</t>
  </si>
  <si>
    <t>130R4</t>
  </si>
  <si>
    <t>Kabina-dodávka</t>
  </si>
  <si>
    <t>-471774971</t>
  </si>
  <si>
    <t>294</t>
  </si>
  <si>
    <t>767248110R5</t>
  </si>
  <si>
    <t>Ovládání-montáž</t>
  </si>
  <si>
    <t>1109122304</t>
  </si>
  <si>
    <t>295</t>
  </si>
  <si>
    <t>Ovládání-dodávka</t>
  </si>
  <si>
    <t>2041273483</t>
  </si>
  <si>
    <t>275</t>
  </si>
  <si>
    <t>767428101R</t>
  </si>
  <si>
    <t>Montáž hlinikových panelů</t>
  </si>
  <si>
    <t>-1528756990</t>
  </si>
  <si>
    <t>276</t>
  </si>
  <si>
    <t>19418025</t>
  </si>
  <si>
    <t>hliníkový obkladový panel Al plechu</t>
  </si>
  <si>
    <t>1435672204</t>
  </si>
  <si>
    <t>23,964*1,08 'Přepočtené koeficientem množství</t>
  </si>
  <si>
    <t>271</t>
  </si>
  <si>
    <t>767531121</t>
  </si>
  <si>
    <t>Montáž vstupních čisticích zón z rohoží osazení rámu mosazného nebo hliníkového zapuštěného z L profilů</t>
  </si>
  <si>
    <t>372561089</t>
  </si>
  <si>
    <t>https://podminky.urs.cz/item/CS_URS_2024_01/767531121</t>
  </si>
  <si>
    <t>ČISTÍCÍ ROHOŽ U VSTUPU</t>
  </si>
  <si>
    <t>1,65*2+1,2*2</t>
  </si>
  <si>
    <t>272</t>
  </si>
  <si>
    <t>69752160</t>
  </si>
  <si>
    <t>rám pro zapuštění profil L-30/30 25/25 20/30 15/30-Al</t>
  </si>
  <si>
    <t>-1505289004</t>
  </si>
  <si>
    <t>5,7*1,1 'Přepočtené koeficientem množství</t>
  </si>
  <si>
    <t>269</t>
  </si>
  <si>
    <t>767531215</t>
  </si>
  <si>
    <t>Montáž vstupních čisticích zón z rohoží kovových nebo plastových plochy přes 2 m2</t>
  </si>
  <si>
    <t>893142210</t>
  </si>
  <si>
    <t>https://podminky.urs.cz/item/CS_URS_2024_01/767531215</t>
  </si>
  <si>
    <t>1,675*1,2</t>
  </si>
  <si>
    <t>270</t>
  </si>
  <si>
    <t>69752002</t>
  </si>
  <si>
    <t>rohož vstupní provedení hliník extra 27 mm</t>
  </si>
  <si>
    <t>-1755911655</t>
  </si>
  <si>
    <t>2,01*1,1 'Přepočtené koeficientem množství</t>
  </si>
  <si>
    <t>175</t>
  </si>
  <si>
    <t>767620345R1</t>
  </si>
  <si>
    <t>V13-Montáž oken s izolačními skly z hliníkových nebo ocelových profilů na polyuretanovou pěnu s trojskly otevíravých do celostěnových panelů nebo ocelové konstrukce, plochy přes 6 m2,včetně kování a všech doplňků dle PD</t>
  </si>
  <si>
    <t>-333866467</t>
  </si>
  <si>
    <t>V13</t>
  </si>
  <si>
    <t>2,6*2,4*9</t>
  </si>
  <si>
    <t>176</t>
  </si>
  <si>
    <t>55341015R1</t>
  </si>
  <si>
    <t>V13-okno Al otevíravé/sklopné trojsklo přes plochu 1m2 přes v 2,5m,včetně kování a všech doplňků dle PD</t>
  </si>
  <si>
    <t>2010848055</t>
  </si>
  <si>
    <t>177</t>
  </si>
  <si>
    <t>767620345R2</t>
  </si>
  <si>
    <t>V14-Montáž oken s izolačními skly z hliníkových nebo ocelových profilů na polyuretanovou pěnu s trojskly otevíravých do celostěnových panelů nebo ocelové konstrukce, plochy přes 6 m2,včetně kování a všech doplňků dle PD</t>
  </si>
  <si>
    <t>-1624930070</t>
  </si>
  <si>
    <t>V14</t>
  </si>
  <si>
    <t>2,4*2,6*3</t>
  </si>
  <si>
    <t>178</t>
  </si>
  <si>
    <t>55341015R2</t>
  </si>
  <si>
    <t>V14-okno Al otevíravé/sklopné trojsklo přes plochu 1m2 přes v 2,5m,včetně kování a všech doplňků dle PD</t>
  </si>
  <si>
    <t>-1836779815</t>
  </si>
  <si>
    <t>2,6*2,4*3</t>
  </si>
  <si>
    <t>179</t>
  </si>
  <si>
    <t>767620344R1</t>
  </si>
  <si>
    <t>V15-Montáž oken s izolačními skly z hliníkových nebo ocelových profilů na polyuretanovou pěnu s trojskly otevíravých do celostěnových panelů nebo ocelové konstrukce, plochy přes 2,5 do 6 m2,včetně kování a všech doplňků dle PD</t>
  </si>
  <si>
    <t>1740226077</t>
  </si>
  <si>
    <t>V15</t>
  </si>
  <si>
    <t>180</t>
  </si>
  <si>
    <t>55341015R3</t>
  </si>
  <si>
    <t>V15-okno Al otevíravé/sklopné trojsklo přes plochu 1m2 přes v 2,5m,včetně kování a všech doplňků dle PD</t>
  </si>
  <si>
    <t>875514427</t>
  </si>
  <si>
    <t>181</t>
  </si>
  <si>
    <t>767620314R1</t>
  </si>
  <si>
    <t>V16-Montáž oken s izolačními skly z hliníkových nebo ocelových profilů na polyuretanovou pěnu s trojskly pevných do celostěnových panelů nebo ocelové konstrukce, plochy přes 2,5 do 6 m2,včetně kování a všech doplňků dle PD</t>
  </si>
  <si>
    <t>935825396</t>
  </si>
  <si>
    <t>V16</t>
  </si>
  <si>
    <t>1,53*2,6*2</t>
  </si>
  <si>
    <t>182</t>
  </si>
  <si>
    <t>55341007R1</t>
  </si>
  <si>
    <t>V16-okno Al s fixním zasklením trojsklo přes plochu 1m2 přes v 2,5m,včetně kování a všech doplňků dle PD</t>
  </si>
  <si>
    <t>102263749</t>
  </si>
  <si>
    <t>183</t>
  </si>
  <si>
    <t>767620344R2</t>
  </si>
  <si>
    <t>V17-Montáž oken s izolačními skly z hliníkových nebo ocelových profilů na polyuretanovou pěnu s trojskly otevíravých do celostěnových panelů nebo ocelové konstrukce, plochy přes 2,5 do 6 m2,včetně kování a všech doplňků dle PD</t>
  </si>
  <si>
    <t>-404528711</t>
  </si>
  <si>
    <t>V17</t>
  </si>
  <si>
    <t>1,7*2,4*8</t>
  </si>
  <si>
    <t>184</t>
  </si>
  <si>
    <t>55341013R1</t>
  </si>
  <si>
    <t>V17-okno Al otevíravé/sklopné trojsklo přes plochu 1m2 v 1,5-2,5m,včetně kování a všech doplňků dle PD</t>
  </si>
  <si>
    <t>477472447</t>
  </si>
  <si>
    <t>185</t>
  </si>
  <si>
    <t>767620343R1</t>
  </si>
  <si>
    <t>V18-Montáž oken s izolačními skly z hliníkových nebo ocelových profilů na polyuretanovou pěnu s trojskly otevíravých do celostěnových panelů nebo ocelové konstrukce, plochy přes 1,5 do 2,5 m2,včetně kování a všech doplňků dle PD</t>
  </si>
  <si>
    <t>394754538</t>
  </si>
  <si>
    <t>V18</t>
  </si>
  <si>
    <t>186</t>
  </si>
  <si>
    <t>55341011R2</t>
  </si>
  <si>
    <t>V18-okno Al otevíravé/sklopné trojsklo přes plochu 1m2 do v 1,5m,včetně kování a všech doplňků dle PD</t>
  </si>
  <si>
    <t>-169910870</t>
  </si>
  <si>
    <t>767620344R3</t>
  </si>
  <si>
    <t>V19-Montáž oken s izolačními skly z hliníkových nebo ocelových profilů na polyuretanovou pěnu s trojskly otevíravých do celostěnových panelů nebo ocelové konstrukce, plochy přes 2,5 do 6 m2,včetně kování a všech doplňků dle PD</t>
  </si>
  <si>
    <t>956303950</t>
  </si>
  <si>
    <t>V19</t>
  </si>
  <si>
    <t>1,53*1,7*8</t>
  </si>
  <si>
    <t>188</t>
  </si>
  <si>
    <t>55341013R3</t>
  </si>
  <si>
    <t>V19-okno Al otevíravé/sklopné trojsklo přes plochu 1m2 v 1,5-2,5m,včetně kování a všech doplňků dle PD</t>
  </si>
  <si>
    <t>-1761016939</t>
  </si>
  <si>
    <t>189</t>
  </si>
  <si>
    <t>767620344R4</t>
  </si>
  <si>
    <t>V20-Montáž oken s izolačními skly z hliníkových nebo ocelových profilů na polyuretanovou pěnu s trojskly otevíravých do celostěnových panelů nebo ocelové konstrukce, plochy přes 2,5 do 6 m2,včetně kování a všech doplňků dle PD</t>
  </si>
  <si>
    <t>1258200603</t>
  </si>
  <si>
    <t>V20</t>
  </si>
  <si>
    <t>3,805*0,8*4</t>
  </si>
  <si>
    <t>190</t>
  </si>
  <si>
    <t>55341011R4</t>
  </si>
  <si>
    <t>V20-okno Al otevíravé/sklopné trojsklo přes plochu 1m2 do v 1,5m,včetně kování a všech doplňků dle PD</t>
  </si>
  <si>
    <t>2029741111</t>
  </si>
  <si>
    <t>253</t>
  </si>
  <si>
    <t>767881128R1</t>
  </si>
  <si>
    <t>Montáž záchytného systému proti pádu bodů samostatných nebo v systému s poddajným kotvícím vedením do dřevěných trámových konstrukcí sevřením, kotvení svrchní, objímkou</t>
  </si>
  <si>
    <t>1460394283</t>
  </si>
  <si>
    <t>ZÁCHYTNÝ SYSTÉM STŘECHY-REALIZACE DLE VÝROBNÍ DOKUMENTACE</t>
  </si>
  <si>
    <t>254</t>
  </si>
  <si>
    <t>70921367R1</t>
  </si>
  <si>
    <t>kotvicí body pro dřevěné konstrukce do předvrtaného otvoru sevřením pomocí speciální základny a kontramatky dl 400mm</t>
  </si>
  <si>
    <t>367492421</t>
  </si>
  <si>
    <t>255</t>
  </si>
  <si>
    <t>767881161R1</t>
  </si>
  <si>
    <t>Montáž záchytného systému proti pádu nástavců určených k upevnění na sloupky nebo body v systému poddajného kotvícího vedení montáž lana uchycení lana k nástavcům</t>
  </si>
  <si>
    <t>-1517891340</t>
  </si>
  <si>
    <t>9*8</t>
  </si>
  <si>
    <t>7,4*2</t>
  </si>
  <si>
    <t>6,25*4</t>
  </si>
  <si>
    <t>256</t>
  </si>
  <si>
    <t>31452200</t>
  </si>
  <si>
    <t>nerezové lano určené pro systémy s požadavkem na permanentní kotvicí vedení tl 6mm</t>
  </si>
  <si>
    <t>-1550827831</t>
  </si>
  <si>
    <t>331</t>
  </si>
  <si>
    <t>ZP</t>
  </si>
  <si>
    <t>Vyřezání prostupu v modulu pro technologie a opracování</t>
  </si>
  <si>
    <t>-1416441884</t>
  </si>
  <si>
    <t>VYŘEZÁNÍ PROSTUPŮ PRO TECHNOLOGIE</t>
  </si>
  <si>
    <t>78</t>
  </si>
  <si>
    <t>Z1D</t>
  </si>
  <si>
    <t>Z1-Montáž kompletního kovového zábradlí přímého z dílců v rovině (na rovné ploše) kotveného do betonu</t>
  </si>
  <si>
    <t>1725915280</t>
  </si>
  <si>
    <t>VÝPIS ZÁMEČNICKÝCH VÝROBKŮ</t>
  </si>
  <si>
    <t>Z1</t>
  </si>
  <si>
    <t>0,513</t>
  </si>
  <si>
    <t>Z1M</t>
  </si>
  <si>
    <t>Z1-OCEL-MATERIÁL</t>
  </si>
  <si>
    <t>-479470269</t>
  </si>
  <si>
    <t>0,05130</t>
  </si>
  <si>
    <t>0,051*1,1 'Přepočtené koeficientem množství</t>
  </si>
  <si>
    <t>Z2M</t>
  </si>
  <si>
    <t>Z2-Montáž kovového venkovního schodiště včetně zábradlí</t>
  </si>
  <si>
    <t>-793783593</t>
  </si>
  <si>
    <t>1,192</t>
  </si>
  <si>
    <t>Z2D</t>
  </si>
  <si>
    <t>Z2-OCEL-MATERIÁL</t>
  </si>
  <si>
    <t>-1972710599</t>
  </si>
  <si>
    <t>0,19193</t>
  </si>
  <si>
    <t>0,192*1,1 'Přepočtené koeficientem množství</t>
  </si>
  <si>
    <t>Z3M</t>
  </si>
  <si>
    <t>Z3-Montáž ocelové branky 700X1800 mm</t>
  </si>
  <si>
    <t>796128969</t>
  </si>
  <si>
    <t>0,08538</t>
  </si>
  <si>
    <t>Z3D</t>
  </si>
  <si>
    <t>Z3-OCEL-MATERIÁL</t>
  </si>
  <si>
    <t>1268019049</t>
  </si>
  <si>
    <t>0,085</t>
  </si>
  <si>
    <t>0,085*1,1 'Přepočtené koeficientem množství</t>
  </si>
  <si>
    <t>Z4M</t>
  </si>
  <si>
    <t>Z4-Montáž ocelové branky 630X830 mm</t>
  </si>
  <si>
    <t>-1222929066</t>
  </si>
  <si>
    <t>0,03644</t>
  </si>
  <si>
    <t>Z4D</t>
  </si>
  <si>
    <t>Z4-OCEL-MATERIÁL</t>
  </si>
  <si>
    <t>1783726570</t>
  </si>
  <si>
    <t>0,036*1,1 'Přepočtené koeficientem množství</t>
  </si>
  <si>
    <t>Z5M</t>
  </si>
  <si>
    <t>Z5-Ocelový základ pro chladící jednotku</t>
  </si>
  <si>
    <t>848670412</t>
  </si>
  <si>
    <t>0,09660</t>
  </si>
  <si>
    <t>Z5D</t>
  </si>
  <si>
    <t>Z5-OCEL-MATERIÁL</t>
  </si>
  <si>
    <t>2014531705</t>
  </si>
  <si>
    <t>0,097</t>
  </si>
  <si>
    <t>0,097*1,1 'Přepočtené koeficientem množství</t>
  </si>
  <si>
    <t>Z6M</t>
  </si>
  <si>
    <t>Z6-Montáž ocelového základu pro tepelné čerpadlo</t>
  </si>
  <si>
    <t>-1565378796</t>
  </si>
  <si>
    <t>0,0262</t>
  </si>
  <si>
    <t>Z6D</t>
  </si>
  <si>
    <t>Z6-OCEL-MATERIÁL</t>
  </si>
  <si>
    <t>2025122564</t>
  </si>
  <si>
    <t>0,026*1,1 'Přepočtené koeficientem množství</t>
  </si>
  <si>
    <t>Z7M</t>
  </si>
  <si>
    <t>Z7-Montáž ocelového základu pro tepelné čerpadlo</t>
  </si>
  <si>
    <t>1645702594</t>
  </si>
  <si>
    <t>0,33710</t>
  </si>
  <si>
    <t>Z7D</t>
  </si>
  <si>
    <t>Z7-OCEL-MATERIÁL</t>
  </si>
  <si>
    <t>2093677497</t>
  </si>
  <si>
    <t>0,337*1,1 'Přepočtené koeficientem množství</t>
  </si>
  <si>
    <t>25</t>
  </si>
  <si>
    <t>Z8M</t>
  </si>
  <si>
    <t>Z8-Montáž ocelového základu pro VZT jednotku</t>
  </si>
  <si>
    <t>-1733791897</t>
  </si>
  <si>
    <t>0,14428</t>
  </si>
  <si>
    <t>Z8D</t>
  </si>
  <si>
    <t>Z8-OCEL-MATERIÁL</t>
  </si>
  <si>
    <t>-1650424529</t>
  </si>
  <si>
    <t>0,144*1,1 'Přepočtené koeficientem množství</t>
  </si>
  <si>
    <t>Z9M</t>
  </si>
  <si>
    <t>Z9-Montáž ocelového zábradlí na schodišti</t>
  </si>
  <si>
    <t>521556980</t>
  </si>
  <si>
    <t>0,35325</t>
  </si>
  <si>
    <t>Z9D</t>
  </si>
  <si>
    <t>Z9-OCEL-MATERIÁL</t>
  </si>
  <si>
    <t>-162207358</t>
  </si>
  <si>
    <t>0,353*1,1 'Přepočtené koeficientem množství</t>
  </si>
  <si>
    <t>Z10M</t>
  </si>
  <si>
    <t>Z10-Montáž ocelové stropní konstrukce</t>
  </si>
  <si>
    <t>1489782513</t>
  </si>
  <si>
    <t>1,76691</t>
  </si>
  <si>
    <t>30</t>
  </si>
  <si>
    <t>Z10D</t>
  </si>
  <si>
    <t>Z10-OCEL-MATERIÁL</t>
  </si>
  <si>
    <t>1229698051</t>
  </si>
  <si>
    <t>1,767*1,1 'Přepočtené koeficientem množství</t>
  </si>
  <si>
    <t>31</t>
  </si>
  <si>
    <t>Z11M</t>
  </si>
  <si>
    <t>Z11-Montáž ocelové konstrukce</t>
  </si>
  <si>
    <t>1812128990</t>
  </si>
  <si>
    <t>0,84</t>
  </si>
  <si>
    <t>Z11D</t>
  </si>
  <si>
    <t>Z11-OCEL-MATERIÁL</t>
  </si>
  <si>
    <t>-137233264</t>
  </si>
  <si>
    <t>0,84*1,1 'Přepočtené koeficientem množství</t>
  </si>
  <si>
    <t>Z12M</t>
  </si>
  <si>
    <t>Z12-Montáž ocelové konstrukce pergoly</t>
  </si>
  <si>
    <t>1297794834</t>
  </si>
  <si>
    <t>1,3955</t>
  </si>
  <si>
    <t>Z12D</t>
  </si>
  <si>
    <t>Z12-OCEL-MATERIÁL</t>
  </si>
  <si>
    <t>1891996551</t>
  </si>
  <si>
    <t>1,396*1,1 'Přepočtené koeficientem množství</t>
  </si>
  <si>
    <t>Z13M</t>
  </si>
  <si>
    <t>Z13-Montáž ocelového zábradlí na střešní terase</t>
  </si>
  <si>
    <t>1080154805</t>
  </si>
  <si>
    <t>0,549</t>
  </si>
  <si>
    <t>Z13D</t>
  </si>
  <si>
    <t>Z13-OCEL-MATERIÁL</t>
  </si>
  <si>
    <t>2140279791</t>
  </si>
  <si>
    <t>0,549*1,1 'Přepočtené koeficientem množství</t>
  </si>
  <si>
    <t>Z14M</t>
  </si>
  <si>
    <t>Z14-Montáž drátěných příček</t>
  </si>
  <si>
    <t>1158946902</t>
  </si>
  <si>
    <t>0,12565</t>
  </si>
  <si>
    <t>Z14D</t>
  </si>
  <si>
    <t>Z14-OCEL-MATERIÁL</t>
  </si>
  <si>
    <t>1936017261</t>
  </si>
  <si>
    <t>0,126*1,1 'Přepočtené koeficientem množství</t>
  </si>
  <si>
    <t>Z15M</t>
  </si>
  <si>
    <t>Z15- Montáž ocelové konstrukce schodiště</t>
  </si>
  <si>
    <t>-789227384</t>
  </si>
  <si>
    <t>1,796</t>
  </si>
  <si>
    <t>Z15D</t>
  </si>
  <si>
    <t>Z15-OCEL-MATERIÁL</t>
  </si>
  <si>
    <t>-399952550</t>
  </si>
  <si>
    <t>1,796*1,1 'Přepočtené koeficientem množství</t>
  </si>
  <si>
    <t>Z16M</t>
  </si>
  <si>
    <t>Z16- je ve výkazu SKŘ</t>
  </si>
  <si>
    <t>-1998556223</t>
  </si>
  <si>
    <t>Z18M</t>
  </si>
  <si>
    <t>Z18- Montáž ocelové fošny okapu</t>
  </si>
  <si>
    <t>1115652982</t>
  </si>
  <si>
    <t>0,08692</t>
  </si>
  <si>
    <t>Z18D</t>
  </si>
  <si>
    <t>Z18-OCEL-MATERIÁL</t>
  </si>
  <si>
    <t>-730722310</t>
  </si>
  <si>
    <t>0,087*1,1 'Přepočtené koeficientem množství</t>
  </si>
  <si>
    <t>218</t>
  </si>
  <si>
    <t>998767102</t>
  </si>
  <si>
    <t>Přesun hmot pro zámečnické konstrukce stanovený z hmotnosti přesunovaného materiálu vodorovná dopravní vzdálenost do 50 m základní v objektech výšky přes 6 do 12 m</t>
  </si>
  <si>
    <t>-1432615414</t>
  </si>
  <si>
    <t>https://podminky.urs.cz/item/CS_URS_2024_01/998767102</t>
  </si>
  <si>
    <t>771</t>
  </si>
  <si>
    <t>Podlahy z dlaždic</t>
  </si>
  <si>
    <t>80</t>
  </si>
  <si>
    <t>771111011</t>
  </si>
  <si>
    <t>Příprava podkladu před provedením dlažby vysátí podlah</t>
  </si>
  <si>
    <t>2023536334</t>
  </si>
  <si>
    <t>https://podminky.urs.cz/item/CS_URS_2024_01/771111011</t>
  </si>
  <si>
    <t>82</t>
  </si>
  <si>
    <t>771121011</t>
  </si>
  <si>
    <t>Příprava podkladu před provedením dlažby nátěr penetrační na podlahu</t>
  </si>
  <si>
    <t>1659775840</t>
  </si>
  <si>
    <t>https://podminky.urs.cz/item/CS_URS_2024_01/771121011</t>
  </si>
  <si>
    <t>83</t>
  </si>
  <si>
    <t>771591112</t>
  </si>
  <si>
    <t>Izolace podlahy pod dlažbu nátěrem nebo stěrkou ve dvou vrstvách</t>
  </si>
  <si>
    <t>-605060870</t>
  </si>
  <si>
    <t>https://podminky.urs.cz/item/CS_URS_2024_01/771591112</t>
  </si>
  <si>
    <t>81</t>
  </si>
  <si>
    <t>771151012</t>
  </si>
  <si>
    <t>Příprava podkladu před provedením dlažby samonivelační stěrka min.pevnosti 20 MPa, tloušťky přes 3 do 5 mm</t>
  </si>
  <si>
    <t>1789516959</t>
  </si>
  <si>
    <t>https://podminky.urs.cz/item/CS_URS_2024_01/771151012</t>
  </si>
  <si>
    <t>262</t>
  </si>
  <si>
    <t>771274113</t>
  </si>
  <si>
    <t>Montáž obkladů schodišť z dlaždic keramických lepených cementovým flexibilním lepidlem stupnic hladkých, šířky přes 250 do 300 mm</t>
  </si>
  <si>
    <t>-1042418030</t>
  </si>
  <si>
    <t>https://podminky.urs.cz/item/CS_URS_2024_01/771274113</t>
  </si>
  <si>
    <t>SCHODIŠŤOVÝ STUPEŇ Z/15</t>
  </si>
  <si>
    <t>10+9</t>
  </si>
  <si>
    <t>263</t>
  </si>
  <si>
    <t>59761076</t>
  </si>
  <si>
    <t>schodovka keramická mrazuvzdorná R10/B povrch hladký/matný tl do 10mm š přes 250 do 300mm dl přes 800 do 1200mm</t>
  </si>
  <si>
    <t>-1490757472</t>
  </si>
  <si>
    <t>38*1,1 'Přepočtené koeficientem množství</t>
  </si>
  <si>
    <t>266</t>
  </si>
  <si>
    <t>771474113</t>
  </si>
  <si>
    <t>Montáž soklů z dlaždic keramických lepených cementovým flexibilním lepidlem rovných, výšky přes 90 do 120 mm</t>
  </si>
  <si>
    <t>-1610274657</t>
  </si>
  <si>
    <t>https://podminky.urs.cz/item/CS_URS_2024_01/771474113</t>
  </si>
  <si>
    <t>SOKL PODLAHY P6</t>
  </si>
  <si>
    <t>97</t>
  </si>
  <si>
    <t>771474613</t>
  </si>
  <si>
    <t>Montáž soklů z dlaždic keramických lepených hydroizolačním polyuretanovým lepidlem rovných, výšky přes 90 do 120 mm</t>
  </si>
  <si>
    <t>-33706764</t>
  </si>
  <si>
    <t>https://podminky.urs.cz/item/CS_URS_2024_01/771474613</t>
  </si>
  <si>
    <t>5,7+3,8*2+1+0,4*2</t>
  </si>
  <si>
    <t>98</t>
  </si>
  <si>
    <t>59761187</t>
  </si>
  <si>
    <t>sokl keramický mrazuvzdorný povrch hladký/lapovaný tl do 10mm výšky přes 90 do 120mm</t>
  </si>
  <si>
    <t>-451782186</t>
  </si>
  <si>
    <t>24,8*1,1 'Přepočtené koeficientem množství</t>
  </si>
  <si>
    <t>264</t>
  </si>
  <si>
    <t>771574414</t>
  </si>
  <si>
    <t>Montáž podlah z dlaždic keramických lepených cementovým flexibilním lepidlem hladkých, tloušťky do 10 mm přes 4 do 6 ks/m2</t>
  </si>
  <si>
    <t>-126012881</t>
  </si>
  <si>
    <t>https://podminky.urs.cz/item/CS_URS_2024_01/771574414</t>
  </si>
  <si>
    <t>265</t>
  </si>
  <si>
    <t>59761131</t>
  </si>
  <si>
    <t>dlažba keramická slinutá mrazuvzdorná povrch hladký/leštěný tl do 10mm přes 4 do 6ks/m2</t>
  </si>
  <si>
    <t>410071339</t>
  </si>
  <si>
    <t>10,14*1,15 'Přepočtené koeficientem množství</t>
  </si>
  <si>
    <t>86</t>
  </si>
  <si>
    <t>771575613</t>
  </si>
  <si>
    <t>Montáž podlah z dlaždic keramických lepených hydroizolačním polyuretanovým lepidlem včetně hydroizolační vrstvy hladkých, tloušťky do 10 mm přes 2 do 4 ks/m2</t>
  </si>
  <si>
    <t>1616623270</t>
  </si>
  <si>
    <t>https://podminky.urs.cz/item/CS_URS_2024_01/771575613</t>
  </si>
  <si>
    <t>DLAŽBA 600x600 MM V MÍSTNOSTI 1.01</t>
  </si>
  <si>
    <t>87</t>
  </si>
  <si>
    <t>59761136</t>
  </si>
  <si>
    <t>dlažba keramická slinutá mrazuvzdorná povrch hladký/lesklý tl do 10mm přes 2 do 4ks/m2</t>
  </si>
  <si>
    <t>-1554545719</t>
  </si>
  <si>
    <t>31,29*1,15 'Přepočtené koeficientem množství</t>
  </si>
  <si>
    <t>88</t>
  </si>
  <si>
    <t>771575616</t>
  </si>
  <si>
    <t>Montáž podlah z dlaždic keramických lepených hydroizolačním polyuretanovým lepidlem včetně hydroizolační vrstvy hladkých, tloušťky do 10 mm přes 9 do 12 ks/m2</t>
  </si>
  <si>
    <t>-77006770</t>
  </si>
  <si>
    <t>https://podminky.urs.cz/item/CS_URS_2024_01/771575616</t>
  </si>
  <si>
    <t>KERAMICKÁ DLAŽBA 300x300MM V HYGIENICKÝCH MÍSTNOSTECH</t>
  </si>
  <si>
    <t>-31,29</t>
  </si>
  <si>
    <t>89</t>
  </si>
  <si>
    <t>59761160</t>
  </si>
  <si>
    <t>dlažba keramická slinutá mrazuvzdorná povrch hladký/matný tl do 10mm přes 9 do 12ks/m2</t>
  </si>
  <si>
    <t>804961808</t>
  </si>
  <si>
    <t>72,28*1,1 'Přepočtené koeficientem množství</t>
  </si>
  <si>
    <t>219</t>
  </si>
  <si>
    <t>998771112</t>
  </si>
  <si>
    <t>Přesun hmot pro podlahy z dlaždic stanovený z hmotnosti přesunovaného materiálu vodorovná dopravní vzdálenost do 50 m s omezením mechanizace v objektech výšky přes 6 do 12 m</t>
  </si>
  <si>
    <t>1071230777</t>
  </si>
  <si>
    <t>https://podminky.urs.cz/item/CS_URS_2024_01/998771112</t>
  </si>
  <si>
    <t>776</t>
  </si>
  <si>
    <t>Podlahy povlakové</t>
  </si>
  <si>
    <t>90</t>
  </si>
  <si>
    <t>776111311</t>
  </si>
  <si>
    <t>Příprava podkladu povlakových podlah a stěn vysátí podlah</t>
  </si>
  <si>
    <t>-1914514961</t>
  </si>
  <si>
    <t>https://podminky.urs.cz/item/CS_URS_2024_01/776111311</t>
  </si>
  <si>
    <t>PROSTOR POD DVEŘMI ATD, KTERÝ NENÍ ZAPOČÍTANÝ</t>
  </si>
  <si>
    <t>91</t>
  </si>
  <si>
    <t>776121112</t>
  </si>
  <si>
    <t>Příprava podkladu povlakových podlah a stěn penetrace vodou ředitelná podlah</t>
  </si>
  <si>
    <t>-1452833536</t>
  </si>
  <si>
    <t>https://podminky.urs.cz/item/CS_URS_2024_01/776121112</t>
  </si>
  <si>
    <t>322</t>
  </si>
  <si>
    <t>771591112R1</t>
  </si>
  <si>
    <t>Izolace podlahy pod nášlapnou vrstvu nátěrem nebo stěrkou ve dvou vrstvách</t>
  </si>
  <si>
    <t>-322174978</t>
  </si>
  <si>
    <t>92</t>
  </si>
  <si>
    <t>776141111</t>
  </si>
  <si>
    <t>Příprava podkladu povlakových podlah a stěn vyrovnání samonivelační stěrkou podlah min.pevnosti 20 MPa, tloušťky do 3 mm</t>
  </si>
  <si>
    <t>620770371</t>
  </si>
  <si>
    <t>https://podminky.urs.cz/item/CS_URS_2024_01/776141111</t>
  </si>
  <si>
    <t>93</t>
  </si>
  <si>
    <t>776221111</t>
  </si>
  <si>
    <t>Montáž podlahovin z PVC lepením standardním lepidlem z pásů</t>
  </si>
  <si>
    <t>1515170312</t>
  </si>
  <si>
    <t>https://podminky.urs.cz/item/CS_URS_2024_01/776221111</t>
  </si>
  <si>
    <t>94</t>
  </si>
  <si>
    <t>28412245R</t>
  </si>
  <si>
    <t>krytina podlahová heterogenní š 1,5m tl 2,5mm</t>
  </si>
  <si>
    <t>-475281143</t>
  </si>
  <si>
    <t>571,35*1,1 'Přepočtené koeficientem množství</t>
  </si>
  <si>
    <t>95</t>
  </si>
  <si>
    <t>776411112</t>
  </si>
  <si>
    <t>Montáž soklíků lepením obvodových, výšky přes 80 do 100 mm</t>
  </si>
  <si>
    <t>888913743</t>
  </si>
  <si>
    <t>https://podminky.urs.cz/item/CS_URS_2024_01/776411112</t>
  </si>
  <si>
    <t>6*2+22*2</t>
  </si>
  <si>
    <t>(5,825*2+5,755)*4</t>
  </si>
  <si>
    <t>4,25*2+2,6*2-0,8</t>
  </si>
  <si>
    <t>156,39</t>
  </si>
  <si>
    <t>7*2-1,675+0,8*4</t>
  </si>
  <si>
    <t>3,03+2,68-1*2</t>
  </si>
  <si>
    <t>96</t>
  </si>
  <si>
    <t>28411010</t>
  </si>
  <si>
    <t>lišta soklová PVC 20x100mm</t>
  </si>
  <si>
    <t>-1581144086</t>
  </si>
  <si>
    <t>352,28*1,02 'Přepočtené koeficientem množství</t>
  </si>
  <si>
    <t>159</t>
  </si>
  <si>
    <t>776421311</t>
  </si>
  <si>
    <t>Montáž lišt přechodových samolepících</t>
  </si>
  <si>
    <t>-202414946</t>
  </si>
  <si>
    <t>https://podminky.urs.cz/item/CS_URS_2024_01/776421311</t>
  </si>
  <si>
    <t>0,9*15</t>
  </si>
  <si>
    <t>160</t>
  </si>
  <si>
    <t>59054130</t>
  </si>
  <si>
    <t>profil přechodový nerezový samolepící 35mm</t>
  </si>
  <si>
    <t>146937050</t>
  </si>
  <si>
    <t>13,5*1,02 'Přepočtené koeficientem množství</t>
  </si>
  <si>
    <t>220</t>
  </si>
  <si>
    <t>998776112</t>
  </si>
  <si>
    <t>Přesun hmot pro podlahy povlakové stanovený z hmotnosti přesunovaného materiálu vodorovná dopravní vzdálenost do 50 m s omezením mechanizace v objektech výšky přes 6 do 12 m</t>
  </si>
  <si>
    <t>1976996378</t>
  </si>
  <si>
    <t>https://podminky.urs.cz/item/CS_URS_2024_01/998776112</t>
  </si>
  <si>
    <t>781</t>
  </si>
  <si>
    <t>Dokončovací práce - obklady</t>
  </si>
  <si>
    <t>191</t>
  </si>
  <si>
    <t>781111011</t>
  </si>
  <si>
    <t>Příprava podkladu před provedením obkladu oprášení (ometení) stěny</t>
  </si>
  <si>
    <t>1412609820</t>
  </si>
  <si>
    <t>https://podminky.urs.cz/item/CS_URS_2024_01/781111011</t>
  </si>
  <si>
    <t>Rozpad figury: KO</t>
  </si>
  <si>
    <t>M1.12</t>
  </si>
  <si>
    <t>(2,82*4+2,86*2)*1,8-0,8*1,8*3</t>
  </si>
  <si>
    <t>-0,9*1,8</t>
  </si>
  <si>
    <t>(2,26*2+2,525*2)*1,8</t>
  </si>
  <si>
    <t>M1.17</t>
  </si>
  <si>
    <t>(2,525*2+1,39*2)*1,8</t>
  </si>
  <si>
    <t>M1.18</t>
  </si>
  <si>
    <t>(1.2*2+1*2)*1,8</t>
  </si>
  <si>
    <t>-0,9*2*1,8</t>
  </si>
  <si>
    <t>M2.19</t>
  </si>
  <si>
    <t>(1,25*2+1*2)*1,8</t>
  </si>
  <si>
    <t>M1.20</t>
  </si>
  <si>
    <t>UČEBNY U UMYVADLA</t>
  </si>
  <si>
    <t>1*1,8*4</t>
  </si>
  <si>
    <t>83,574</t>
  </si>
  <si>
    <t>4*1</t>
  </si>
  <si>
    <t>M3.06</t>
  </si>
  <si>
    <t>4*3</t>
  </si>
  <si>
    <t>192</t>
  </si>
  <si>
    <t>781121011</t>
  </si>
  <si>
    <t>Příprava podkladu před provedením obkladu nátěr penetrační na stěnu</t>
  </si>
  <si>
    <t>676992284</t>
  </si>
  <si>
    <t>https://podminky.urs.cz/item/CS_URS_2024_01/781121011</t>
  </si>
  <si>
    <t>195</t>
  </si>
  <si>
    <t>781131112</t>
  </si>
  <si>
    <t>Izolace stěny pod obklad izolace nátěrem nebo stěrkou ve dvou vrstvách</t>
  </si>
  <si>
    <t>-181983137</t>
  </si>
  <si>
    <t>https://podminky.urs.cz/item/CS_URS_2024_01/781131112</t>
  </si>
  <si>
    <t>výška 30 cm</t>
  </si>
  <si>
    <t>KO/1,8*0,3</t>
  </si>
  <si>
    <t>193</t>
  </si>
  <si>
    <t>781161021</t>
  </si>
  <si>
    <t>Příprava podkladu před provedením obkladu montáž profilu ukončujícího profilu rohového, vanového</t>
  </si>
  <si>
    <t>635404176</t>
  </si>
  <si>
    <t>https://podminky.urs.cz/item/CS_URS_2024_01/781161021</t>
  </si>
  <si>
    <t>1,8*6</t>
  </si>
  <si>
    <t>194</t>
  </si>
  <si>
    <t>59054131</t>
  </si>
  <si>
    <t>profil ukončovací pro vnější hrany obkladů hliník leskle eloxovaný chromem 6x2500mm</t>
  </si>
  <si>
    <t>-1202506976</t>
  </si>
  <si>
    <t>21,6*1,1 'Přepočtené koeficientem množství</t>
  </si>
  <si>
    <t>196</t>
  </si>
  <si>
    <t>781475415</t>
  </si>
  <si>
    <t>Montáž keramických obkladů stěn lepených hydroizolačním polyuretanovým lepidlem včetně hydroizolační vrstvy hladkých přes 6 do 9 ks/m2</t>
  </si>
  <si>
    <t>-1606715209</t>
  </si>
  <si>
    <t>https://podminky.urs.cz/item/CS_URS_2024_01/781475415</t>
  </si>
  <si>
    <t>197</t>
  </si>
  <si>
    <t>59761708</t>
  </si>
  <si>
    <t>obklad keramický nemrazuvzdorný povrch hladký/lesklý tl do 10mm přes 6 do 9ks/m2</t>
  </si>
  <si>
    <t>-286581460</t>
  </si>
  <si>
    <t>183,148*1,15 'Přepočtené koeficientem množství</t>
  </si>
  <si>
    <t>329</t>
  </si>
  <si>
    <t>781491022</t>
  </si>
  <si>
    <t>Montáž zrcadel lepených silikonovým tmelem na keramický obklad, plochy přes 1 m2</t>
  </si>
  <si>
    <t>-273807093</t>
  </si>
  <si>
    <t>https://podminky.urs.cz/item/CS_URS_2024_01/781491022</t>
  </si>
  <si>
    <t>330</t>
  </si>
  <si>
    <t>63465132</t>
  </si>
  <si>
    <t>zrcadlo nemontované bronzové tl 3mm max rozměr 2000x1605mm</t>
  </si>
  <si>
    <t>637759890</t>
  </si>
  <si>
    <t>6*1,1 'Přepočtené koeficientem množství</t>
  </si>
  <si>
    <t>199</t>
  </si>
  <si>
    <t>781495115</t>
  </si>
  <si>
    <t>Obklad - dokončující práce ostatní práce spárování silikonem</t>
  </si>
  <si>
    <t>-436321039</t>
  </si>
  <si>
    <t>https://podminky.urs.cz/item/CS_URS_2024_01/781495115</t>
  </si>
  <si>
    <t>198</t>
  </si>
  <si>
    <t>781495142</t>
  </si>
  <si>
    <t>Obklad - dokončující práce průnik obkladem kruhový, bez izolace přes DN 30 do DN 90</t>
  </si>
  <si>
    <t>395640399</t>
  </si>
  <si>
    <t>https://podminky.urs.cz/item/CS_URS_2024_01/781495142</t>
  </si>
  <si>
    <t>200</t>
  </si>
  <si>
    <t>998781112</t>
  </si>
  <si>
    <t>Přesun hmot pro obklady keramické stanovený z hmotnosti přesunovaného materiálu vodorovná dopravní vzdálenost do 50 m s omezením mechanizace v objektech výšky přes 6 do 12 m</t>
  </si>
  <si>
    <t>1445993866</t>
  </si>
  <si>
    <t>https://podminky.urs.cz/item/CS_URS_2024_01/998781112</t>
  </si>
  <si>
    <t>784</t>
  </si>
  <si>
    <t>Dokončovací práce - malby a tapety</t>
  </si>
  <si>
    <t>309</t>
  </si>
  <si>
    <t>784111001</t>
  </si>
  <si>
    <t>Oprášení (ometení) podkladu v místnostech výšky do 3,80 m</t>
  </si>
  <si>
    <t>-1689752144</t>
  </si>
  <si>
    <t>https://podminky.urs.cz/item/CS_URS_2024_01/784111001</t>
  </si>
  <si>
    <t>VP2*2</t>
  </si>
  <si>
    <t>VP6*2</t>
  </si>
  <si>
    <t>VP7*2</t>
  </si>
  <si>
    <t>VP10*2</t>
  </si>
  <si>
    <t>310</t>
  </si>
  <si>
    <t>784171101</t>
  </si>
  <si>
    <t>Zakrytí nemalovaných ploch (materiál ve specifikaci) včetně pozdějšího odkrytí podlah</t>
  </si>
  <si>
    <t>-98292049</t>
  </si>
  <si>
    <t>https://podminky.urs.cz/item/CS_URS_2024_01/784171101</t>
  </si>
  <si>
    <t>Rozpad figury: P8</t>
  </si>
  <si>
    <t>312</t>
  </si>
  <si>
    <t>784171111</t>
  </si>
  <si>
    <t>Zakrytí nemalovaných ploch (materiál ve specifikaci) včetně pozdějšího odkrytí svislých ploch např. stěn, oken, dveří v místnostech výšky do 3,80</t>
  </si>
  <si>
    <t>-456965139</t>
  </si>
  <si>
    <t>https://podminky.urs.cz/item/CS_URS_2024_01/784171111</t>
  </si>
  <si>
    <t>311</t>
  </si>
  <si>
    <t>58124842</t>
  </si>
  <si>
    <t>fólie pro malířské potřeby zakrývací tl 7µ 4x5m</t>
  </si>
  <si>
    <t>-972386975</t>
  </si>
  <si>
    <t>898,709*1,05 'Přepočtené koeficientem množství</t>
  </si>
  <si>
    <t>313</t>
  </si>
  <si>
    <t>784181101</t>
  </si>
  <si>
    <t>Penetrace podkladu jednonásobná základní akrylátová bezbarvá v místnostech výšky do 3,80 m</t>
  </si>
  <si>
    <t>359626122</t>
  </si>
  <si>
    <t>https://podminky.urs.cz/item/CS_URS_2024_01/784181101</t>
  </si>
  <si>
    <t>315</t>
  </si>
  <si>
    <t>784221101</t>
  </si>
  <si>
    <t>Malby z malířských směsí otěruvzdorných za sucha dvojnásobné, bílé za sucha otěruvzdorné dobře v místnostech výšky do 3,80 m</t>
  </si>
  <si>
    <t>-823346939</t>
  </si>
  <si>
    <t>https://podminky.urs.cz/item/CS_URS_2024_01/784221101</t>
  </si>
  <si>
    <t>786</t>
  </si>
  <si>
    <t>Dokončovací práce - čalounické úpravy</t>
  </si>
  <si>
    <t>786623043</t>
  </si>
  <si>
    <t>Z17-Montáž venkovních žaluzií do okenního nebo dveřního otvoru žaluziové schránky, délky přes 2400 do 4000 mm</t>
  </si>
  <si>
    <t>1749748767</t>
  </si>
  <si>
    <t>https://podminky.urs.cz/item/CS_URS_2024_01/786623043</t>
  </si>
  <si>
    <t>TYP A</t>
  </si>
  <si>
    <t>TYP B</t>
  </si>
  <si>
    <t>TYP C</t>
  </si>
  <si>
    <t>55342577</t>
  </si>
  <si>
    <t>Z17-plech krycí Al pro žaluzie Z-90 tl 1,5mm lakovaný včetně bočnic a držáků plochy do 3,0m2 šířky přes 3,0m</t>
  </si>
  <si>
    <t>-1500852350</t>
  </si>
  <si>
    <t>221</t>
  </si>
  <si>
    <t>998786102</t>
  </si>
  <si>
    <t>Přesun hmot pro stínění a čalounické úpravy stanovený z hmotnosti přesunovaného materiálu vodorovná dopravní vzdálenost do 50 m základní v objektech výšky (hloubky) přes 6 do 12 m</t>
  </si>
  <si>
    <t>-1265700320</t>
  </si>
  <si>
    <t>https://podminky.urs.cz/item/CS_URS_2024_01/998786102</t>
  </si>
  <si>
    <t>P13</t>
  </si>
  <si>
    <t>PLOCHA PODLAHY P13</t>
  </si>
  <si>
    <t>5,12</t>
  </si>
  <si>
    <t>SO01-1_2 - MODULÁRNÍ STAVBA-SKŘ-REALIZACE MIMO STAVBU</t>
  </si>
  <si>
    <t>780,25</t>
  </si>
  <si>
    <t>113,391</t>
  </si>
  <si>
    <t>21,698</t>
  </si>
  <si>
    <t xml:space="preserve">    783 - Dokončovací práce - nátěry</t>
  </si>
  <si>
    <t>767 - Konstrukce zámečnické</t>
  </si>
  <si>
    <t>M - Práce a dodávky M</t>
  </si>
  <si>
    <t xml:space="preserve">    43-M - Montáž ocelových konstrukcí</t>
  </si>
  <si>
    <t xml:space="preserve">    VRN6 - Územní vlivy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</si>
  <si>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</si>
  <si>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</si>
  <si>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1999515718</t>
  </si>
  <si>
    <t>https://podminky.urs.cz/item/CS_URS_2024_01/953942421</t>
  </si>
  <si>
    <t>RMAT0001</t>
  </si>
  <si>
    <t>PATNÍ PLECH P15</t>
  </si>
  <si>
    <t>KS</t>
  </si>
  <si>
    <t>2039080140</t>
  </si>
  <si>
    <t>VÝKRES OCELOVÁ KONSTRUKCE PODPĚRNÝCH RÁM PRO MODULY 2NP</t>
  </si>
  <si>
    <t>DOLNÍ PŘÍSTŘEŠEK</t>
  </si>
  <si>
    <t>953961115</t>
  </si>
  <si>
    <t>Kotva chemická s vyvrtáním otvoru do betonu, železobetonu nebo tvrdého kamene tmel, velikost M 20, hloubka 170 mm</t>
  </si>
  <si>
    <t>38485264</t>
  </si>
  <si>
    <t>https://podminky.urs.cz/item/CS_URS_2024_01/953961115</t>
  </si>
  <si>
    <t>VÝKRES OCELOVÁ KONSTRUKCE PODPĚRNÝCH RÁMŮ PRO MODULY 2NP</t>
  </si>
  <si>
    <t>R1</t>
  </si>
  <si>
    <t>Kotvení jednotlivých modulů do základových konstrukcí pomocí chemických kotev</t>
  </si>
  <si>
    <t>849258773</t>
  </si>
  <si>
    <t>MODULY 1NP</t>
  </si>
  <si>
    <t>-173495491</t>
  </si>
  <si>
    <t>713111111</t>
  </si>
  <si>
    <t>Montáž tepelné izolace stropů rohožemi, pásy, dílci, deskami, bloky (izolační materiál ve specifikaci) vrchem bez překrytí lepenkou kladenými volně</t>
  </si>
  <si>
    <t>1695729674</t>
  </si>
  <si>
    <t>https://podminky.urs.cz/item/CS_URS_2024_01/713111111</t>
  </si>
  <si>
    <t>ZATEPLENÍ PODLAH</t>
  </si>
  <si>
    <t>28376415</t>
  </si>
  <si>
    <t>deska XPS hrana polodrážková a hladký povrch 300kPA λ=0,035 tl 30mm</t>
  </si>
  <si>
    <t>-108341280</t>
  </si>
  <si>
    <t>371,01*1,05 'Přepočtené koeficientem množství</t>
  </si>
  <si>
    <t>713111121</t>
  </si>
  <si>
    <t>Montáž tepelné izolace stropů rohožemi, pásy, dílci, deskami, bloky (izolační materiál ve specifikaci) rovných spodem s uchycením (drátem, páskou apod.)</t>
  </si>
  <si>
    <t>-2071845323</t>
  </si>
  <si>
    <t>https://podminky.urs.cz/item/CS_URS_2024_01/713111121</t>
  </si>
  <si>
    <t xml:space="preserve">ZATEPLENÍ STROPU MODULU </t>
  </si>
  <si>
    <t>56</t>
  </si>
  <si>
    <t>63152098</t>
  </si>
  <si>
    <t>pás tepelně izolační univerzální λ=0,032-0,033 tl 80mm</t>
  </si>
  <si>
    <t>541213649</t>
  </si>
  <si>
    <t>ZATEPLENÍ STROPU MODULU 160mm</t>
  </si>
  <si>
    <t>684,780*2</t>
  </si>
  <si>
    <t>1369,56*1,05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</si>
  <si>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</si>
  <si>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</si>
  <si>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-1077305541</t>
  </si>
  <si>
    <t>https://podminky.urs.cz/item/CS_URS_2024_01/713121112</t>
  </si>
  <si>
    <t>IZOLACE VE SKLADBĚ PODLAHY</t>
  </si>
  <si>
    <t>PROSTORY POD DVEŘMI ATD</t>
  </si>
  <si>
    <t>Rozpad figury: P13</t>
  </si>
  <si>
    <t>63140404</t>
  </si>
  <si>
    <t>deska tepelně izolační minerální plochých střech dvouvrstvá λ=0,038-0,039 tl 120mm</t>
  </si>
  <si>
    <t>-109618713</t>
  </si>
  <si>
    <t>724,76</t>
  </si>
  <si>
    <t>724,76*1,05 'Přepočtené koeficientem množství</t>
  </si>
  <si>
    <t>713131121</t>
  </si>
  <si>
    <t>Montáž tepelné izolace stěn rohožemi, pásy, deskami, dílci, bloky (izolační materiál ve specifikaci) přichycením úchytnými dráty a závlačkami</t>
  </si>
  <si>
    <t>-914473043</t>
  </si>
  <si>
    <t>https://podminky.urs.cz/item/CS_URS_2024_01/713131121</t>
  </si>
  <si>
    <t>63148210</t>
  </si>
  <si>
    <t>deska tepelně izolační minerální provětrávaných fasád λ=0,030-0,33 tl 100mm</t>
  </si>
  <si>
    <t>446672874</t>
  </si>
  <si>
    <t>ZATEPLENÍ MODULŮ</t>
  </si>
  <si>
    <t>OP1*2</t>
  </si>
  <si>
    <t>OP13*2</t>
  </si>
  <si>
    <t>1721,819*1,05 'Přepočtené koeficientem množství</t>
  </si>
  <si>
    <t>63148162</t>
  </si>
  <si>
    <t>deska tepelně izolační minerální provětrávaných fasád λ=0,034-0,035 tl 120mm</t>
  </si>
  <si>
    <t>1998175907</t>
  </si>
  <si>
    <t>12*0,55</t>
  </si>
  <si>
    <t>21,698*1,05 'Přepočtené koeficientem množství</t>
  </si>
  <si>
    <t>63148160</t>
  </si>
  <si>
    <t>deska tepelně izolační minerální provětrávaných fasád λ=0,034-0,035 tl 80mm</t>
  </si>
  <si>
    <t>-486279824</t>
  </si>
  <si>
    <t>137,355*1,05 'Přepočtené koeficientem množství</t>
  </si>
  <si>
    <t>1757122639</t>
  </si>
  <si>
    <t>762431230</t>
  </si>
  <si>
    <t>Obložení stěn montáž deskami z dřevovláknitých hmot včetně tvarování a úpravy pro olištování spár cementotřískovými nebo cementovými na sraz</t>
  </si>
  <si>
    <t>1835359841</t>
  </si>
  <si>
    <t>https://podminky.urs.cz/item/CS_URS_2024_01/762431230</t>
  </si>
  <si>
    <t>OBLOŽENÍ OBVODOVÝCH STĚN</t>
  </si>
  <si>
    <t>OP1B*2</t>
  </si>
  <si>
    <t>59590737</t>
  </si>
  <si>
    <t>deska cementotřísková bez povrchové úpravy tl 12mm</t>
  </si>
  <si>
    <t>-1224643739</t>
  </si>
  <si>
    <t>961,001*1,1 'Přepočtené koeficientem množství</t>
  </si>
  <si>
    <t>31547323</t>
  </si>
  <si>
    <t>763221670</t>
  </si>
  <si>
    <t>Stěna předsazená ze sádrovláknitých desek montáž nosné konstrukce z UW, CW profilů</t>
  </si>
  <si>
    <t>-2098444113</t>
  </si>
  <si>
    <t>https://podminky.urs.cz/item/CS_URS_2024_01/763221670</t>
  </si>
  <si>
    <t>59030048R1</t>
  </si>
  <si>
    <t>Ocelový rastr šířky 100 mm</t>
  </si>
  <si>
    <t>838804767</t>
  </si>
  <si>
    <t>59030046R2</t>
  </si>
  <si>
    <t>Ocelový rastr šířky 75 mm</t>
  </si>
  <si>
    <t>1868424234</t>
  </si>
  <si>
    <t>63</t>
  </si>
  <si>
    <t>998763302</t>
  </si>
  <si>
    <t>Přesun hmot pro konstrukce montované z desek sádrokartonových, sádrovláknitých, cementovláknitých nebo cementových stanovený z hmotnosti přesunovaného materiálu vodorovná dopravní vzdálenost do 50 m základní v objektech výšky přes 6 do 12 m</t>
  </si>
  <si>
    <t>-1542075789</t>
  </si>
  <si>
    <t>https://podminky.urs.cz/item/CS_URS_2024_01/998763302</t>
  </si>
  <si>
    <t>783</t>
  </si>
  <si>
    <t>Dokončovací práce - nátěry</t>
  </si>
  <si>
    <t>783301311</t>
  </si>
  <si>
    <t>Příprava podkladu zámečnických konstrukcí před provedením nátěru odmaštění odmašťovačem vodou ředitelným</t>
  </si>
  <si>
    <t>-847084510</t>
  </si>
  <si>
    <t>https://podminky.urs.cz/item/CS_URS_2024_01/783301311</t>
  </si>
  <si>
    <t>NÁTĚR ZÁMEČNICKÉHO VÝROBKU Z16</t>
  </si>
  <si>
    <t>71</t>
  </si>
  <si>
    <t>CS1</t>
  </si>
  <si>
    <t>A-MODUL -L 9 M</t>
  </si>
  <si>
    <t>3,565*4*16*0,15*4</t>
  </si>
  <si>
    <t>B-MODUL -L 7,6 M</t>
  </si>
  <si>
    <t>3,565*4*3*0,15*4</t>
  </si>
  <si>
    <t>C-MODUL-6,1 M</t>
  </si>
  <si>
    <t>3,565*4*4*0,15*4</t>
  </si>
  <si>
    <t>D-MODUL-6,1 M</t>
  </si>
  <si>
    <t>3,565*4*10*0,15*4</t>
  </si>
  <si>
    <t>E-MODUL-6,1 M</t>
  </si>
  <si>
    <t>CS2</t>
  </si>
  <si>
    <t>2,99*4*16*0,15*4</t>
  </si>
  <si>
    <t>2,99*4*3*0,15*4</t>
  </si>
  <si>
    <t>2,99*4*4*0,15*4</t>
  </si>
  <si>
    <t>2,99*4*10*0,15*4</t>
  </si>
  <si>
    <t>CS3</t>
  </si>
  <si>
    <t>9*4*16*(0,25*2+0,15*2)</t>
  </si>
  <si>
    <t>CS4</t>
  </si>
  <si>
    <t>ATIKA</t>
  </si>
  <si>
    <t>2,99*26*1*(0,1*2+0,06*2)</t>
  </si>
  <si>
    <t>CS5</t>
  </si>
  <si>
    <t>SLOUPY</t>
  </si>
  <si>
    <t>2,9645*6*1*0,01*4</t>
  </si>
  <si>
    <t>PŘÍČNÍKY</t>
  </si>
  <si>
    <t>2,935*4*1*0,1*4</t>
  </si>
  <si>
    <t>PODÉLNÍKY</t>
  </si>
  <si>
    <t>6*3*1*0,1*4</t>
  </si>
  <si>
    <t>CS6</t>
  </si>
  <si>
    <t>2,925*9*1*0,15*4</t>
  </si>
  <si>
    <t>3,675*8*0,15*4</t>
  </si>
  <si>
    <t>CS7</t>
  </si>
  <si>
    <t>7,5*4*3*0,15*4</t>
  </si>
  <si>
    <t>6*4*4*0,15*4</t>
  </si>
  <si>
    <t>6*4*10*0,15*4</t>
  </si>
  <si>
    <t>6*4*3*0,15*4</t>
  </si>
  <si>
    <t>CS8</t>
  </si>
  <si>
    <t>3,63*12*1*0,15*4</t>
  </si>
  <si>
    <t>CS9</t>
  </si>
  <si>
    <t>2,99*14*16*(0,1*2+0,05*2)</t>
  </si>
  <si>
    <t>2,99*12*3*(0,1*2+0,05*2)</t>
  </si>
  <si>
    <t>2,99*9*4*(0,1*2+0,05*2)</t>
  </si>
  <si>
    <t>2,99*9*10*(0,1*2+0,05*2)</t>
  </si>
  <si>
    <t>2,99*9*3*(0,1*2+0,05*2)</t>
  </si>
  <si>
    <t>CS10</t>
  </si>
  <si>
    <t>2,99*7*16*(0,1*2+0,08*2)</t>
  </si>
  <si>
    <t>2,99*6*3*(0,1*2+0,08*2)</t>
  </si>
  <si>
    <t>2,99*4*4*(0,1*2+0,08*2)</t>
  </si>
  <si>
    <t>2,99*4*10*(0,1*2+0,08*2)</t>
  </si>
  <si>
    <t>2,99*4*3*(0,1*2+0,08*2)</t>
  </si>
  <si>
    <t>CS11</t>
  </si>
  <si>
    <t>4.5*8*1*2*3,14*0,01</t>
  </si>
  <si>
    <t>5*6*1*2*3,14*0,01</t>
  </si>
  <si>
    <t>783301401</t>
  </si>
  <si>
    <t>Příprava podkladu zámečnických konstrukcí před provedením nátěru ometení</t>
  </si>
  <si>
    <t>538515818</t>
  </si>
  <si>
    <t>https://podminky.urs.cz/item/CS_URS_2024_01/783301401</t>
  </si>
  <si>
    <t>783342101</t>
  </si>
  <si>
    <t>Tmelení zámečnických konstrukcí včetně přebroušení tmelených míst, tmelem polyuretanovým</t>
  </si>
  <si>
    <t>-1702846064</t>
  </si>
  <si>
    <t>https://podminky.urs.cz/item/CS_URS_2024_01/783342101</t>
  </si>
  <si>
    <t>100</t>
  </si>
  <si>
    <t>783314201</t>
  </si>
  <si>
    <t>Základní antikorozní nátěr zámečnických konstrukcí jednonásobný syntetický standardní</t>
  </si>
  <si>
    <t>1733731556</t>
  </si>
  <si>
    <t>https://podminky.urs.cz/item/CS_URS_2024_01/783314201</t>
  </si>
  <si>
    <t xml:space="preserve">POVRCHOVÁ ÚPRAVA MINIMÁLNĚ  200 µm </t>
  </si>
  <si>
    <t>783317101</t>
  </si>
  <si>
    <t>Krycí nátěr (email) zámečnických konstrukcí jednonásobný syntetický standardní</t>
  </si>
  <si>
    <t>-1562921155</t>
  </si>
  <si>
    <t>https://podminky.urs.cz/item/CS_URS_2024_01/783317101</t>
  </si>
  <si>
    <t>MINIMÁLNÍ POVRCHOVÁ ÚPRAVA 60 µm-ODSTÍN DLE INVESTORA</t>
  </si>
  <si>
    <t>2081,74</t>
  </si>
  <si>
    <t>767391111</t>
  </si>
  <si>
    <t>Montáž krytiny z tvarovaných plechů trapézových nebo vlnitých, uchycených nýtováním</t>
  </si>
  <si>
    <t>1670932438</t>
  </si>
  <si>
    <t>https://podminky.urs.cz/item/CS_URS_2024_01/767391111</t>
  </si>
  <si>
    <t>15485109</t>
  </si>
  <si>
    <t>plech trapézový 35/207/1035 Pz tl 0,7mm</t>
  </si>
  <si>
    <t>-38499276</t>
  </si>
  <si>
    <t>719,64*1,133 'Přepočtené koeficientem množství</t>
  </si>
  <si>
    <t>767391112R1</t>
  </si>
  <si>
    <t>Montáž krytiny z tvarovaných plechů trapézových nebo vlnitých, uchycených šroubováním</t>
  </si>
  <si>
    <t>797937659</t>
  </si>
  <si>
    <t>PODLAHA MODULŮ NA TERÉNU</t>
  </si>
  <si>
    <t>13814183</t>
  </si>
  <si>
    <t>plech hladký Pz jakost EN 10143 tl 0,55mm tabule</t>
  </si>
  <si>
    <t>-1833011543</t>
  </si>
  <si>
    <t>PŘEPOČET MNOŽSTVÍ</t>
  </si>
  <si>
    <t>295,340*0,00435</t>
  </si>
  <si>
    <t>1,285*1,03 'Přepočtené koeficientem množství</t>
  </si>
  <si>
    <t>767590110</t>
  </si>
  <si>
    <t>Montáž podlahových konstrukcí podlahových roštů, podlah připevněných svařováním</t>
  </si>
  <si>
    <t>-590068610</t>
  </si>
  <si>
    <t>https://podminky.urs.cz/item/CS_URS_2024_01/767590110</t>
  </si>
  <si>
    <t>PŘÍČNÝ OCELOVÝ PROFIL V PODLAHÁCH</t>
  </si>
  <si>
    <t>DÉLKA PRVKŮ</t>
  </si>
  <si>
    <t>80*16</t>
  </si>
  <si>
    <t>PŘEPOČET NA KG</t>
  </si>
  <si>
    <t>1280*4,6</t>
  </si>
  <si>
    <t>NUTNO KONTROLOVAT DLE VÝROBNÍ DOKUMENTACE</t>
  </si>
  <si>
    <t>15431520</t>
  </si>
  <si>
    <t>profil ocelový C ohýbaný symetrický S235JR 100x40x2,5mm</t>
  </si>
  <si>
    <t>-984244000</t>
  </si>
  <si>
    <t>5888*0,001 'Přepočtené koeficientem množství</t>
  </si>
  <si>
    <t>767995114</t>
  </si>
  <si>
    <t>Montáž ostatních atypických zámečnických konstrukcí hmotnosti přes 20 do 50 kg</t>
  </si>
  <si>
    <t>-1673524941</t>
  </si>
  <si>
    <t>https://podminky.urs.cz/item/CS_URS_2024_01/767995114</t>
  </si>
  <si>
    <t>98,874*1000 'Přepočtené koeficientem množství</t>
  </si>
  <si>
    <t>76750307_R1</t>
  </si>
  <si>
    <t>CS1-profil ocelový svařovaný jakost S355 průřez čtvercový 150x150x6mm</t>
  </si>
  <si>
    <t>291851569</t>
  </si>
  <si>
    <t>STATICKÝ VÝPOČET ING. T.KOUŘIL 29.02.2024-REVIZE 0</t>
  </si>
  <si>
    <t>HMOTNOST NA 1M - 0,0264t</t>
  </si>
  <si>
    <t>DÉLKAxPOČET NOSNÍKŮxPOČET MODULŮxPŘEPOČET NA TUNU</t>
  </si>
  <si>
    <t>3,565*4*16*0,0264</t>
  </si>
  <si>
    <t>3,565*4*3*0,0264</t>
  </si>
  <si>
    <t>3,565*4*4*0,0264</t>
  </si>
  <si>
    <t>3,565*4*10*0,0264</t>
  </si>
  <si>
    <t>76750307_R2</t>
  </si>
  <si>
    <t>CS2-profil ocelový svařovaný jakost S255 průřez čtvercový 150x150x4mm</t>
  </si>
  <si>
    <t>-326032337</t>
  </si>
  <si>
    <t>HMOTNOST NA 1M - 0,0181t</t>
  </si>
  <si>
    <t>2,99*4*16*0,0181</t>
  </si>
  <si>
    <t>2,99*4*3*0,0181</t>
  </si>
  <si>
    <t>2,99*4*4*0,0181</t>
  </si>
  <si>
    <t>2,99*4*10*0,0181</t>
  </si>
  <si>
    <t>76750307_R3</t>
  </si>
  <si>
    <t>CS3-profil ocelový svařovaný jakost S255 průřez čtvercový 250x150x10mm</t>
  </si>
  <si>
    <t>989596131</t>
  </si>
  <si>
    <t>HMOTNOST NA 1M - 0,057t</t>
  </si>
  <si>
    <t>9*4*16*0,057</t>
  </si>
  <si>
    <t>76750324</t>
  </si>
  <si>
    <t>CS4-profil ocelový svařovaný jakost S235 průřez obdelníkový 100x60x4mm</t>
  </si>
  <si>
    <t>-1156341082</t>
  </si>
  <si>
    <t>HMOTNOST NA 1M - 0,0097t</t>
  </si>
  <si>
    <t>2,99*26*1*0,0097</t>
  </si>
  <si>
    <t>76750300</t>
  </si>
  <si>
    <t>CS5-profil ocelový svařovaný jakost S235 průřez čtvercový 100x100x4mm</t>
  </si>
  <si>
    <t>-384499875</t>
  </si>
  <si>
    <t>HMOTNOST NA 1M - 0,01173t</t>
  </si>
  <si>
    <t>TERASA</t>
  </si>
  <si>
    <t>2,9645*6*1*0,01173</t>
  </si>
  <si>
    <t>2,935*4*1*0,01173</t>
  </si>
  <si>
    <t>6*3*1*0,01173</t>
  </si>
  <si>
    <t>76750307_R4</t>
  </si>
  <si>
    <t>CS6-profil ocelový svařovaný jakost S255 průřez čtvercový 150x150x4mm</t>
  </si>
  <si>
    <t>-1040796314</t>
  </si>
  <si>
    <t>HMOTNOST NA 1M - 0,01801t</t>
  </si>
  <si>
    <t>2,925*9*1*0,1801</t>
  </si>
  <si>
    <t>3,675*8*0,1801</t>
  </si>
  <si>
    <t>14550307_R5</t>
  </si>
  <si>
    <t>CS7-profil ocelový svařovaný jakost S255 průřez čtvercový 150x150x8mm</t>
  </si>
  <si>
    <t>-224177087</t>
  </si>
  <si>
    <t>HMOTNOST NA 1M - 0,0339t</t>
  </si>
  <si>
    <t>7,5*4*3*0,0339</t>
  </si>
  <si>
    <t>6*4*4*0,0339</t>
  </si>
  <si>
    <t>6*4*10*0,0339</t>
  </si>
  <si>
    <t>6*4*3*0,0339</t>
  </si>
  <si>
    <t>14550307_R6</t>
  </si>
  <si>
    <t>CS8-profil ocelový svařovaný jakost S355 průřez čtvercový 150x150x6mm</t>
  </si>
  <si>
    <t>1354513739</t>
  </si>
  <si>
    <t>3,63*12*1*0,0264</t>
  </si>
  <si>
    <t>14550322</t>
  </si>
  <si>
    <t>CS-9-profil ocelový svařovaný jakost S235 průřez obdelníkový 100x50x4mm</t>
  </si>
  <si>
    <t>-709004382</t>
  </si>
  <si>
    <t>HMOTNOST NA 1M - 0,0086</t>
  </si>
  <si>
    <t>2,99*14*16*0,0086</t>
  </si>
  <si>
    <t>2,99*12*3*0,0086</t>
  </si>
  <si>
    <t>2,99*9*4*0,0086</t>
  </si>
  <si>
    <t>2,99*9*10*0,0086</t>
  </si>
  <si>
    <t>2,99*9*3*0,0086</t>
  </si>
  <si>
    <t>14550428</t>
  </si>
  <si>
    <t>CS10-profil ocelový svařovaný jakost S235 průřez obdelníkový 100x80x4mm</t>
  </si>
  <si>
    <t>1581987432</t>
  </si>
  <si>
    <t>HMOTNOST NA 1M - 0,0109t</t>
  </si>
  <si>
    <t>2,99*7*16*0,0109</t>
  </si>
  <si>
    <t>2,99*6*3*0,00109</t>
  </si>
  <si>
    <t>2,99*4*4*0,00109</t>
  </si>
  <si>
    <t>2,99*4*10*0,00109</t>
  </si>
  <si>
    <t>2,99*4*3*0,00109</t>
  </si>
  <si>
    <t>13010016</t>
  </si>
  <si>
    <t>CS12-tyč ocelová kruhová jakost S235JR (11 375) D 20mm</t>
  </si>
  <si>
    <t>1279116260</t>
  </si>
  <si>
    <t>HMOTNOST NA 1M - 0,00254t</t>
  </si>
  <si>
    <t>4.5*8*1*0,00254</t>
  </si>
  <si>
    <t>5*6*1*0,00254</t>
  </si>
  <si>
    <t>13010166-R7</t>
  </si>
  <si>
    <t xml:space="preserve">SPOJKY S235 RO139.7X10 </t>
  </si>
  <si>
    <t>84558021</t>
  </si>
  <si>
    <t>SPOJKY</t>
  </si>
  <si>
    <t>0,6</t>
  </si>
  <si>
    <t>1547972093</t>
  </si>
  <si>
    <t>Práce a dodávky M</t>
  </si>
  <si>
    <t>43-M</t>
  </si>
  <si>
    <t>Montáž ocelových konstrukcí</t>
  </si>
  <si>
    <t>337171121R</t>
  </si>
  <si>
    <t>Pronájem jeřábu pro stavbu přes 6 do 12 m, rozpětí vazníků do 12 m</t>
  </si>
  <si>
    <t>h</t>
  </si>
  <si>
    <t>262144</t>
  </si>
  <si>
    <t>-616601910</t>
  </si>
  <si>
    <t>VRN6</t>
  </si>
  <si>
    <t>Územní vlivy</t>
  </si>
  <si>
    <t>065002000</t>
  </si>
  <si>
    <t>Mimostaveništní doprava materiálů</t>
  </si>
  <si>
    <t>1584937613</t>
  </si>
  <si>
    <t>https://podminky.urs.cz/item/CS_URS_2024_01/065002000</t>
  </si>
  <si>
    <t>PŘEPRAVA JEDNOTLIVÝCH MODULŮ</t>
  </si>
  <si>
    <t>SO01-2 - ZDRAVOTECHNICKÉ INSTALACE</t>
  </si>
  <si>
    <t>1 - Zemní práce</t>
  </si>
  <si>
    <t>4 - Vodorovné konstrukce</t>
  </si>
  <si>
    <t>5 - Komunikace</t>
  </si>
  <si>
    <t>8 - Trubní vedení</t>
  </si>
  <si>
    <t>9 - Ostatní konstrukce a práce-bourání</t>
  </si>
  <si>
    <t>997 - Přesun sutě</t>
  </si>
  <si>
    <t>998 - Přesun hmot</t>
  </si>
  <si>
    <t>713 - Izolace tepelné</t>
  </si>
  <si>
    <t>721 - Zdravotechnika - vnitřní kanalizace</t>
  </si>
  <si>
    <t>722 - Zdravotechnika - vnitřní vodovod</t>
  </si>
  <si>
    <t>725 - Zdravotechnika - zařizovací předměty</t>
  </si>
  <si>
    <t>732 - Ústřední vytápění - strojovny</t>
  </si>
  <si>
    <t>734 - Ústřední vytápění - armatury</t>
  </si>
  <si>
    <t>Celkem - Celkem</t>
  </si>
  <si>
    <t>Zemní práce</t>
  </si>
  <si>
    <t>113107513</t>
  </si>
  <si>
    <t>Odstranění podkladů nebo krytů při překopech inženýrských sítí s přemístěním hmot na skládku ve vzdálenosti do 3 m nebo s naložením na dopravní prostředek strojně plochy jednotlivě přes 15 m2 z kameniva těženého, o tl. vrstvy přes 200 do 300 mm</t>
  </si>
  <si>
    <t>https://podminky.urs.cz/item/CS_URS_2024_01/113107513</t>
  </si>
  <si>
    <t>113107522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</si>
  <si>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</si>
  <si>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https://podminky.urs.cz/item/CS_URS_2024_01/113107522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</si>
  <si>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</si>
  <si>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</si>
  <si>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https://podminky.urs.cz/item/CS_URS_2024_01/113107542</t>
  </si>
  <si>
    <t>131251203</t>
  </si>
  <si>
    <t>Hloubení zapažených jam a zářezů strojně s urovnáním dna do předepsaného profilu a spádu v hornině třídy těžitelnosti I skupiny 3 přes 50 do 100 m3</t>
  </si>
  <si>
    <t>https://podminky.urs.cz/item/CS_URS_2024_01/131251203</t>
  </si>
  <si>
    <t>132251254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</si>
  <si>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</si>
  <si>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https://podminky.urs.cz/item/CS_URS_2024_01/132251254</t>
  </si>
  <si>
    <t>132254204</t>
  </si>
  <si>
    <t>Hloubení zapažených rýh šířky přes 800 do 2 000 mm strojně s urovnáním dna do předepsaného profilu a spádu v hornině třídy těžitelnosti I skupiny 3 přes 100 do 500 m3</t>
  </si>
  <si>
    <t>https://podminky.urs.cz/item/CS_URS_2024_01/132254204</t>
  </si>
  <si>
    <t>151101101</t>
  </si>
  <si>
    <t>Zřízení pažení a rozepření stěn rýh pro podzemní vedení příložné pro jakoukoliv mezerovitost, hloubky do 2 m</t>
  </si>
  <si>
    <t>https://podminky.urs.cz/item/CS_URS_2024_01/151101101</t>
  </si>
  <si>
    <t>151101111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</si>
  <si>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</si>
  <si>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</si>
  <si>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</si>
  <si>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</si>
  <si>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</si>
  <si>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</si>
  <si>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</si>
  <si>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</si>
  <si>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171201201</t>
  </si>
  <si>
    <t>Uložení sypaniny na skládky nebo meziskládky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</si>
  <si>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</si>
  <si>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</si>
  <si>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</si>
  <si>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174151101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</si>
  <si>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</si>
  <si>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</si>
  <si>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</si>
  <si>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</si>
  <si>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https://podminky.urs.cz/item/CS_URS_2024_01/175151101</t>
  </si>
  <si>
    <t>58337303</t>
  </si>
  <si>
    <t>štěrkopísek frakce 0/8</t>
  </si>
  <si>
    <t>58343959</t>
  </si>
  <si>
    <t>kamenivo drcené hrubé frakce 32/63</t>
  </si>
  <si>
    <t>Vodorovné konstrukce</t>
  </si>
  <si>
    <t>451573111</t>
  </si>
  <si>
    <t>Lože pod potrubí, stoky a drobné objekty v otevřeném výkopu z písku a štěrkopísku do 63 mm</t>
  </si>
  <si>
    <t>https://podminky.urs.cz/item/CS_URS_2024_01/451573111</t>
  </si>
  <si>
    <t>Komunikace</t>
  </si>
  <si>
    <t>566901133</t>
  </si>
  <si>
    <t>Vyspravení podkladu po překopech inženýrských sítí plochy do 15 m2 s rozprostřením a zhutněním štěrkodrtí tl. 200 mm</t>
  </si>
  <si>
    <t>https://podminky.urs.cz/item/CS_URS_2024_01/566901133</t>
  </si>
  <si>
    <t>566901143</t>
  </si>
  <si>
    <t>Vyspravení podkladu po překopech inženýrských sítí plochy do 15 m2 s rozprostřením a zhutněním kamenivem hrubým drceným tl. 200 mm</t>
  </si>
  <si>
    <t>https://podminky.urs.cz/item/CS_URS_2024_01/566901143</t>
  </si>
  <si>
    <t>566901161</t>
  </si>
  <si>
    <t>Vyspravení podkladu po překopech inženýrských sítí plochy do 15 m2 s rozprostřením a zhutněním obalovaným kamenivem ACP (OK) tl. 100 mm</t>
  </si>
  <si>
    <t>https://podminky.urs.cz/item/CS_URS_2024_01/566901161</t>
  </si>
  <si>
    <t>566901171</t>
  </si>
  <si>
    <t>Vyspravení podkladu po překopech inženýrských sítí plochy do 15 m2 s rozprostřením a zhutněním směsí zpevněnou cementem SC C 20/25 (PB I) tl. 100 mm</t>
  </si>
  <si>
    <t>https://podminky.urs.cz/item/CS_URS_2024_01/566901171</t>
  </si>
  <si>
    <t>Trubní vedení</t>
  </si>
  <si>
    <t>83126212PC</t>
  </si>
  <si>
    <t>DEMontáž potrubí z trub kameninových hrdlových s integrovaným těsněním výkop sklon do 20 % DN 100-50%</t>
  </si>
  <si>
    <t>837314111</t>
  </si>
  <si>
    <t>Montáž kameninových útesů s hrdlem na potrubí betonovém a železobetonovém DN 150</t>
  </si>
  <si>
    <t>https://podminky.urs.cz/item/CS_URS_2024_01/837314111</t>
  </si>
  <si>
    <t>837355121</t>
  </si>
  <si>
    <t>Výsek a montáž kameninové odbočné tvarovky na kameninovém potrubí DN 200</t>
  </si>
  <si>
    <t>https://podminky.urs.cz/item/CS_URS_2024_01/837355121</t>
  </si>
  <si>
    <t>871171141</t>
  </si>
  <si>
    <t>Montáž vodovodního potrubí z polyetylenu PE100 RC v otevřeném výkopu svařovaných na tupo SDR 11/PN16 d 40 x 3,7 mm</t>
  </si>
  <si>
    <t>https://podminky.urs.cz/item/CS_URS_2024_01/871171141</t>
  </si>
  <si>
    <t>28613111</t>
  </si>
  <si>
    <t>trubka vodovodní PE100 PN 16 SDR11 40x3,7mm</t>
  </si>
  <si>
    <t>34571357</t>
  </si>
  <si>
    <t>trubka elektroinstalační ohebná dvouplášťová korugovaná (chránička) D 108/125mm, HDPE+LDPE</t>
  </si>
  <si>
    <t>871313121</t>
  </si>
  <si>
    <t>Montáž kanalizačního potrubí z tvrdého PVC-U hladkého plnostěnného tuhost SN 8 DN 160</t>
  </si>
  <si>
    <t>https://podminky.urs.cz/item/CS_URS_2024_01/871313121</t>
  </si>
  <si>
    <t>28611175</t>
  </si>
  <si>
    <t>trubka kanalizační PVC DN 160x6000mm SN10</t>
  </si>
  <si>
    <t>892351111</t>
  </si>
  <si>
    <t>Tlakové zkoušky vodou na potrubí DN 150 nebo 200</t>
  </si>
  <si>
    <t>https://podminky.urs.cz/item/CS_URS_2024_01/892351111</t>
  </si>
  <si>
    <t>894812201</t>
  </si>
  <si>
    <t>Revizní a čistící šachta z polypropylenu PP pro hladké trouby DN 425 šachtové dno (DN šachty / DN trubního vedení) DN 425/150 průtočné</t>
  </si>
  <si>
    <t>https://podminky.urs.cz/item/CS_URS_2024_01/894812201</t>
  </si>
  <si>
    <t>894812202</t>
  </si>
  <si>
    <t>Revizní a čistící šachta z polypropylenu PP pro hladké trouby DN 425 šachtové dno (DN šachty / DN trubního vedení) DN 425/150 průtočné 30°,60°,90°</t>
  </si>
  <si>
    <t>64</t>
  </si>
  <si>
    <t>https://podminky.urs.cz/item/CS_URS_2024_01/894812202</t>
  </si>
  <si>
    <t>894812204</t>
  </si>
  <si>
    <t>Revizní a čistící šachta z polypropylenu PP pro hladké trouby DN 425 šachtové dno (DN šachty / DN trubního vedení) DN 425/150 sběrné tvaru X</t>
  </si>
  <si>
    <t>66</t>
  </si>
  <si>
    <t>https://podminky.urs.cz/item/CS_URS_2024_01/894812204</t>
  </si>
  <si>
    <t>894812231</t>
  </si>
  <si>
    <t>Revizní a čistící šachta z polypropylenu PP pro hladké trouby DN 425 roura šachtová korugovaná bez hrdla, světlé hloubky 1500 mm</t>
  </si>
  <si>
    <t>68</t>
  </si>
  <si>
    <t>https://podminky.urs.cz/item/CS_URS_2024_01/894812231</t>
  </si>
  <si>
    <t>894812232</t>
  </si>
  <si>
    <t>Revizní a čistící šachta z polypropylenu PP pro hladké trouby DN 425 roura šachtová korugovaná bez hrdla, světlé hloubky 2000 mm</t>
  </si>
  <si>
    <t>70</t>
  </si>
  <si>
    <t>https://podminky.urs.cz/item/CS_URS_2024_01/894812232</t>
  </si>
  <si>
    <t>894812249</t>
  </si>
  <si>
    <t>Revizní a čistící šachta z polypropylenu PP pro hladké trouby DN 425 roura šachtová korugovaná Příplatek k cenám 2231 - 2242 za uříznutí šachtové roury</t>
  </si>
  <si>
    <t>72</t>
  </si>
  <si>
    <t>https://podminky.urs.cz/item/CS_URS_2024_01/894812249</t>
  </si>
  <si>
    <t>894812261</t>
  </si>
  <si>
    <t>Revizní a čistící šachta z polypropylenu PP pro hladké trouby DN 425 poklop litinový (pro třídu zatížení) s teleskopickou rourou (3 t)</t>
  </si>
  <si>
    <t>https://podminky.urs.cz/item/CS_URS_2024_01/894812261</t>
  </si>
  <si>
    <t>897171PC1</t>
  </si>
  <si>
    <t>Akumulační boxy z PP pro vsakování dešťových vod - dvouřadá retenční galerie, EP 400, užitný objem 6 ,0 m3, 1,2*2,4*0,52m, 4ks</t>
  </si>
  <si>
    <t>897171PC2</t>
  </si>
  <si>
    <t>Akumulační boxy z PP -Montáž</t>
  </si>
  <si>
    <t>897171PC3</t>
  </si>
  <si>
    <t>Akumulační boxy z PP -Drenážní potrubí DN150</t>
  </si>
  <si>
    <t>897171PC4</t>
  </si>
  <si>
    <t>Akumulační boxy z PP -Geotextilie ochranná 200g/m2</t>
  </si>
  <si>
    <t>897171PC5</t>
  </si>
  <si>
    <t>Akumulační boxy z PP -Nepropustná folie zemní</t>
  </si>
  <si>
    <t>84</t>
  </si>
  <si>
    <t>897171PC6</t>
  </si>
  <si>
    <t>Akumulační boxy z PP -Odvětrání-Potrubí kanalizační z PVC SN 4 svodné DN 110</t>
  </si>
  <si>
    <t>897171PC7</t>
  </si>
  <si>
    <t>Akumulační boxy z PP -Doprava</t>
  </si>
  <si>
    <t>897173PC1</t>
  </si>
  <si>
    <t>Kontrolní šachta DN 600 s regulací odtoku ( Flow limit)</t>
  </si>
  <si>
    <t>897173PC2</t>
  </si>
  <si>
    <t>Kontrolní šachta DN 600 s regulací odtoku - kalový koš</t>
  </si>
  <si>
    <t>897173PC3</t>
  </si>
  <si>
    <t>Kontrolní šachta DN 600 s regulací odtoku - poklop litina</t>
  </si>
  <si>
    <t>899712111</t>
  </si>
  <si>
    <t>Orientační tabulky na vodovodních a kanalizačních řadech na zdivu</t>
  </si>
  <si>
    <t>https://podminky.urs.cz/item/CS_URS_2024_01/899712111</t>
  </si>
  <si>
    <t>899722113</t>
  </si>
  <si>
    <t>Krytí potrubí z plastů výstražnou fólií z PVC šířky přes 25 do 34 cm</t>
  </si>
  <si>
    <t>https://podminky.urs.cz/item/CS_URS_2024_01/899722113</t>
  </si>
  <si>
    <t>899 IO 01</t>
  </si>
  <si>
    <t>IO01 Přípojka vodovodu - viz přiložený rozpočet</t>
  </si>
  <si>
    <t>Ostatní konstrukce a práce-bourání</t>
  </si>
  <si>
    <t>919735111</t>
  </si>
  <si>
    <t>Řezání stávajícího živičného krytu nebo podkladu hloubky do 50 mm</t>
  </si>
  <si>
    <t>https://podminky.urs.cz/item/CS_URS_2024_01/919735111</t>
  </si>
  <si>
    <t>997221551</t>
  </si>
  <si>
    <t>Vodorovná doprava suti bez naložení, ale se složením a s hrubým urovnáním ze sypkých materiálů, na vzdálenost do 1 km</t>
  </si>
  <si>
    <t>https://podminky.urs.cz/item/CS_URS_2024_01/997221551</t>
  </si>
  <si>
    <t>997221559</t>
  </si>
  <si>
    <t>Vodorovná doprava suti bez naložení, ale se složením a s hrubým urovnáním Příplatek k ceně za každý další započatý 1 km přes 1 km</t>
  </si>
  <si>
    <t>https://podminky.urs.cz/item/CS_URS_2024_01/997221559</t>
  </si>
  <si>
    <t>997221571</t>
  </si>
  <si>
    <t>Vodorovná doprava vybouraných hmot bez naložení, ale se složením a s hrubým urovnáním na vzdálenost do 1 km</t>
  </si>
  <si>
    <t>https://podminky.urs.cz/item/CS_URS_2024_01/997221571</t>
  </si>
  <si>
    <t>997221579</t>
  </si>
  <si>
    <t>Vodorovná doprava vybouraných hmot bez naložení, ale se složením a s hrubým urovnáním na vzdálenost Příplatek k ceně za každý další započatý 1 km přes 1 km</t>
  </si>
  <si>
    <t>https://podminky.urs.cz/item/CS_URS_2024_01/997221579</t>
  </si>
  <si>
    <t>997221611</t>
  </si>
  <si>
    <t>Nakládání na dopravní prostředky pro vodorovnou dopravu suti</t>
  </si>
  <si>
    <t>https://podminky.urs.cz/item/CS_URS_2024_01/997221611</t>
  </si>
  <si>
    <t>997221612</t>
  </si>
  <si>
    <t>Nakládání na dopravní prostředky pro vodorovnou dopravu vybouraných hmot</t>
  </si>
  <si>
    <t>114</t>
  </si>
  <si>
    <t>https://podminky.urs.cz/item/CS_URS_2024_01/997221612</t>
  </si>
  <si>
    <t>997221873</t>
  </si>
  <si>
    <t>https://podminky.urs.cz/item/CS_URS_2024_01/997221873</t>
  </si>
  <si>
    <t>997221875</t>
  </si>
  <si>
    <t>Poplatek za uložení stavebního odpadu na recyklační skládce (skládkovné) asfaltového bez obsahu dehtu zatříděného do Katalogu odpadů pod kódem 17 03 02</t>
  </si>
  <si>
    <t>118</t>
  </si>
  <si>
    <t>https://podminky.urs.cz/item/CS_URS_2024_01/997221875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</si>
  <si>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</si>
  <si>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</si>
  <si>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https://podminky.urs.cz/item/CS_URS_2024_01/998276101</t>
  </si>
  <si>
    <t>713463411</t>
  </si>
  <si>
    <t>Montáž izolace tepelné potrubí a ohybů tvarovkami nebo deskami potrubními pouzdry návlekovými izolačními hadicemi potrubí a ohybů</t>
  </si>
  <si>
    <t>https://podminky.urs.cz/item/CS_URS_2024_01/713463411</t>
  </si>
  <si>
    <t>28377103</t>
  </si>
  <si>
    <t>pouzdro izolační potrubní z pěnového polyetylenu 22/9mm</t>
  </si>
  <si>
    <t>28377045</t>
  </si>
  <si>
    <t>pouzdro izolační potrubní z pěnového polyetylenu 22/20mm</t>
  </si>
  <si>
    <t>126</t>
  </si>
  <si>
    <t>28377111</t>
  </si>
  <si>
    <t>pouzdro izolační potrubní z pěnového polyetylenu 28/9mm</t>
  </si>
  <si>
    <t>28377048</t>
  </si>
  <si>
    <t>pouzdro izolační potrubní z pěnového polyetylenu 28/20mm</t>
  </si>
  <si>
    <t>65</t>
  </si>
  <si>
    <t>28377115</t>
  </si>
  <si>
    <t>pouzdro izolační potrubní z pěnového polyetylenu 35/9mm</t>
  </si>
  <si>
    <t>132</t>
  </si>
  <si>
    <t>28377055</t>
  </si>
  <si>
    <t>pouzdro izolační potrubní z pěnového polyetylenu 35/20mm</t>
  </si>
  <si>
    <t>67</t>
  </si>
  <si>
    <t>28377057</t>
  </si>
  <si>
    <t>pouzdro izolační potrubní z pěnového polyetylenu 40/9mm</t>
  </si>
  <si>
    <t>28377059</t>
  </si>
  <si>
    <t>pouzdro izolační potrubní z pěnového polyetylenu 40/20mm</t>
  </si>
  <si>
    <t>69</t>
  </si>
  <si>
    <t>28377061</t>
  </si>
  <si>
    <t>pouzdro izolační potrubní z pěnového polyetylenu 45/9mm</t>
  </si>
  <si>
    <t>721</t>
  </si>
  <si>
    <t>Zdravotechnika - vnitřní kanalizace</t>
  </si>
  <si>
    <t>721171916</t>
  </si>
  <si>
    <t>Opravy odpadního potrubí plastového propojení dosavadního potrubí DN 125</t>
  </si>
  <si>
    <t>https://podminky.urs.cz/item/CS_URS_2024_01/721171916</t>
  </si>
  <si>
    <t>721173401</t>
  </si>
  <si>
    <t>Potrubí z trub PVC SN4 svodné (ležaté) DN 110</t>
  </si>
  <si>
    <t>https://podminky.urs.cz/item/CS_URS_2024_01/721173401</t>
  </si>
  <si>
    <t>721173402</t>
  </si>
  <si>
    <t>Potrubí z trub PVC SN4 svodné (ležaté) DN 125</t>
  </si>
  <si>
    <t>https://podminky.urs.cz/item/CS_URS_2024_01/721173402</t>
  </si>
  <si>
    <t>73</t>
  </si>
  <si>
    <t>721173403</t>
  </si>
  <si>
    <t>Potrubí z trub PVC SN4 svodné (ležaté) DN 160</t>
  </si>
  <si>
    <t>https://podminky.urs.cz/item/CS_URS_2024_01/721173403</t>
  </si>
  <si>
    <t>721174024</t>
  </si>
  <si>
    <t>Potrubí z trub polypropylenových odpadní (svislé) DN 75</t>
  </si>
  <si>
    <t>https://podminky.urs.cz/item/CS_URS_2024_01/721174024</t>
  </si>
  <si>
    <t>721174025</t>
  </si>
  <si>
    <t>Potrubí z trub polypropylenových odpadní (svislé) DN 110</t>
  </si>
  <si>
    <t>https://podminky.urs.cz/item/CS_URS_2024_01/721174025</t>
  </si>
  <si>
    <t>72117404PC</t>
  </si>
  <si>
    <t>Potrubí kanalizační z PP připojovací DN 32</t>
  </si>
  <si>
    <t>721174042</t>
  </si>
  <si>
    <t>Potrubí z trub polypropylenových připojovací DN 40</t>
  </si>
  <si>
    <t>158</t>
  </si>
  <si>
    <t>https://podminky.urs.cz/item/CS_URS_2024_01/721174042</t>
  </si>
  <si>
    <t>721174043</t>
  </si>
  <si>
    <t>Potrubí z trub polypropylenových připojovací DN 50</t>
  </si>
  <si>
    <t>https://podminky.urs.cz/item/CS_URS_2024_01/721174043</t>
  </si>
  <si>
    <t>721194103</t>
  </si>
  <si>
    <t>Vyměření přípojek na potrubí vyvedení a upevnění odpadních výpustek DN 32</t>
  </si>
  <si>
    <t>https://podminky.urs.cz/item/CS_URS_2024_01/721194103</t>
  </si>
  <si>
    <t>721194104</t>
  </si>
  <si>
    <t>Vyměření přípojek na potrubí vyvedení a upevnění odpadních výpustek DN 40</t>
  </si>
  <si>
    <t>https://podminky.urs.cz/item/CS_URS_2024_01/721194104</t>
  </si>
  <si>
    <t>721194105</t>
  </si>
  <si>
    <t>Vyměření přípojek na potrubí vyvedení a upevnění odpadních výpustek DN 50</t>
  </si>
  <si>
    <t>https://podminky.urs.cz/item/CS_URS_2024_01/721194105</t>
  </si>
  <si>
    <t>721194109</t>
  </si>
  <si>
    <t>Vyměření přípojek na potrubí vyvedení a upevnění odpadních výpustek DN 110</t>
  </si>
  <si>
    <t>https://podminky.urs.cz/item/CS_URS_2024_01/721194109</t>
  </si>
  <si>
    <t>721211912</t>
  </si>
  <si>
    <t>Podlahové vpusti montáž podlahových vpustí ostatních typů DN 50/75</t>
  </si>
  <si>
    <t>https://podminky.urs.cz/item/CS_URS_2024_01/721211912</t>
  </si>
  <si>
    <t>HLE.HL90PR</t>
  </si>
  <si>
    <t>Podlahová vpust DN40/50 s vodorovným odtokem a zápachovou uzávěrkou, 123x123mm/115x115mm</t>
  </si>
  <si>
    <t>85</t>
  </si>
  <si>
    <t>721211913</t>
  </si>
  <si>
    <t>Podlahové vpusti montáž podlahových vpustí ostatních typů DN 110</t>
  </si>
  <si>
    <t>https://podminky.urs.cz/item/CS_URS_2024_01/721211913</t>
  </si>
  <si>
    <t>HLE.HL310NPR</t>
  </si>
  <si>
    <t>Podlahová vpust DN50/75/110 se svislým odtokem, 123x123mm/115x115mm, sifonová vložka</t>
  </si>
  <si>
    <t>HLE.HL3100T</t>
  </si>
  <si>
    <t>Balkonový a terasový vtok DN75/110 se svislým odtokem a s nezámrznou zápachovou klapkou, 145x145mm/138x138mm</t>
  </si>
  <si>
    <t>721229111</t>
  </si>
  <si>
    <t>Zápachové uzávěrky montáž zápachových uzávěrek ostatních typů do DN 50</t>
  </si>
  <si>
    <t>https://podminky.urs.cz/item/CS_URS_2024_01/721229111</t>
  </si>
  <si>
    <t>HLE.HL21.2</t>
  </si>
  <si>
    <t>Vtok (nálevka) DN32 se zápachovou uzávěrkou a kuličkou pro suchý stav</t>
  </si>
  <si>
    <t>HLE.HL136N</t>
  </si>
  <si>
    <t>Vodní ZU pro odvod kondenzátu DN40 s připojením DN32 popř. d 12-18 mm, s přídavnou mechanickou uzávěrkou a čistící vložkou, s otáčivým ramenem odtoku</t>
  </si>
  <si>
    <t>HLE.HL138</t>
  </si>
  <si>
    <t>Podomítkový sifon ke klimatizačním jednotkám DN32 - 100x100mm</t>
  </si>
  <si>
    <t>HLE.HL406</t>
  </si>
  <si>
    <t>Zápachová uzávěrka DN40/50 pro pračky v kombinaci s výtokovým ventilem 1/2“, 180x110mm</t>
  </si>
  <si>
    <t>721239114</t>
  </si>
  <si>
    <t>Střešní vtoky (vpusti) montáž střešních vtoků ostatních typů se svislým odtokem do DN 160</t>
  </si>
  <si>
    <t>https://podminky.urs.cz/item/CS_URS_2024_01/721239114</t>
  </si>
  <si>
    <t>HLE.HL621.1</t>
  </si>
  <si>
    <t>Střešní vtok DN110 s pevnou izolační přírubou a izolační svorkou, tepelně izolovaný</t>
  </si>
  <si>
    <t>721239221</t>
  </si>
  <si>
    <t>Střešní vtoky (vpusti) montáž střešních vtoků ostatních typů s vodorovným odtokem DN 75/110</t>
  </si>
  <si>
    <t>https://podminky.urs.cz/item/CS_URS_2024_01/721239221</t>
  </si>
  <si>
    <t>HLE.HL64</t>
  </si>
  <si>
    <t>Střešní vtok DN75/110 s vodorovným odtokem, s izolační svorkou a křídl. maticemi z nerezové oceli, tepelně izolovaný se záchytným košem</t>
  </si>
  <si>
    <t>721279126</t>
  </si>
  <si>
    <t>Ventily přivzdušňovací odpadních potrubí montáž ventilů přivzdušňovacích ostatních typů do DN 110</t>
  </si>
  <si>
    <t>https://podminky.urs.cz/item/CS_URS_2024_01/721279126</t>
  </si>
  <si>
    <t>HLE.HL900NECO</t>
  </si>
  <si>
    <t>Kanalizační přivzdušňovací ventil DN110 s dvojitou izolační stěnou</t>
  </si>
  <si>
    <t>HLE.HL900N</t>
  </si>
  <si>
    <t>Kanalizační přivzdušňovací ventil DN50/75/110 s dvojitou izolační stěnou</t>
  </si>
  <si>
    <t>HLE.HL905N</t>
  </si>
  <si>
    <t>Kanalizační přivzdušňovací ventil - podomítková verze DN 50</t>
  </si>
  <si>
    <t>101</t>
  </si>
  <si>
    <t>HLE.HL9051V</t>
  </si>
  <si>
    <t>Pohledový kryt bílý k připevnění šroubky</t>
  </si>
  <si>
    <t>721279153</t>
  </si>
  <si>
    <t>Ventilační hlavice montáž ventilační hlavice z polypropylenu (PP) ostatních typů DN 110</t>
  </si>
  <si>
    <t>https://podminky.urs.cz/item/CS_URS_2024_01/721279153</t>
  </si>
  <si>
    <t>103</t>
  </si>
  <si>
    <t>HLE.HL807</t>
  </si>
  <si>
    <t>Souprava větrací hlavice DN75</t>
  </si>
  <si>
    <t>HLE.HL810</t>
  </si>
  <si>
    <t>Souprava větrací hlavice DN110</t>
  </si>
  <si>
    <t>721290111</t>
  </si>
  <si>
    <t>Zkouška těsnosti kanalizace v objektech vodou do DN 125</t>
  </si>
  <si>
    <t>https://podminky.urs.cz/item/CS_URS_2024_01/721290111</t>
  </si>
  <si>
    <t>721290112</t>
  </si>
  <si>
    <t>Zkouška těsnosti kanalizace v objektech vodou DN 150 nebo DN 200</t>
  </si>
  <si>
    <t>https://podminky.urs.cz/item/CS_URS_2024_01/721290112</t>
  </si>
  <si>
    <t>998721102</t>
  </si>
  <si>
    <t>Přesun hmot pro vnitřní kanalizaci stanovený z hmotnosti přesunovaného materiálu vodorovná dopravní vzdálenost do 50 m základní v objektech výšky přes 6 do 12 m</t>
  </si>
  <si>
    <t>https://podminky.urs.cz/item/CS_URS_2024_01/998721102</t>
  </si>
  <si>
    <t>722</t>
  </si>
  <si>
    <t>Zdravotechnika - vnitřní vodovod</t>
  </si>
  <si>
    <t>722130232</t>
  </si>
  <si>
    <t>Potrubí z ocelových trubek pozinkovaných závitových svařovaných běžných DN 20</t>
  </si>
  <si>
    <t>https://podminky.urs.cz/item/CS_URS_2024_01/722130232</t>
  </si>
  <si>
    <t>722130234</t>
  </si>
  <si>
    <t>Potrubí z ocelových trubek pozinkovaných závitových svařovaných běžných DN 32</t>
  </si>
  <si>
    <t>https://podminky.urs.cz/item/CS_URS_2024_01/722130234</t>
  </si>
  <si>
    <t>722130801</t>
  </si>
  <si>
    <t>Demontáž potrubí z ocelových trubek pozinkovaných závitových do DN 25</t>
  </si>
  <si>
    <t>https://podminky.urs.cz/item/CS_URS_2024_01/722130801</t>
  </si>
  <si>
    <t>111</t>
  </si>
  <si>
    <t>722173402</t>
  </si>
  <si>
    <t>Potrubí z plastových trubek z vícevrstvého polyethylenu (PE-Xc/Al/PE-Xc) spojované lisováním PN 10 do 70°C D 20/2,3</t>
  </si>
  <si>
    <t>226</t>
  </si>
  <si>
    <t>https://podminky.urs.cz/item/CS_URS_2024_01/722173402</t>
  </si>
  <si>
    <t>722173403</t>
  </si>
  <si>
    <t>Potrubí z plastových trubek z vícevrstvého polyethylenu (PE-Xc/Al/PE-Xc) spojované lisováním PN 10 do 70°C D 25/2,8</t>
  </si>
  <si>
    <t>https://podminky.urs.cz/item/CS_URS_2024_01/722173403</t>
  </si>
  <si>
    <t>722173404</t>
  </si>
  <si>
    <t>Potrubí z plastových trubek z vícevrstvého polyethylenu (PE-Xc/Al/PE-Xc) spojované lisováním PN 10 do 70°C D 32/3,2</t>
  </si>
  <si>
    <t>https://podminky.urs.cz/item/CS_URS_2024_01/722173404</t>
  </si>
  <si>
    <t>722173405</t>
  </si>
  <si>
    <t>Potrubí z plastových trubek z vícevrstvého polyethylenu (PE-Xc/Al/PE-Xc) spojované lisováním PN 10 do 70°C D 40/3,5</t>
  </si>
  <si>
    <t>https://podminky.urs.cz/item/CS_URS_2024_01/722173405</t>
  </si>
  <si>
    <t>HLE.HL800P4050</t>
  </si>
  <si>
    <t>Těsnicí manžeta pro potrubní prostupy DN40-50 s PVC manžetou 800/40</t>
  </si>
  <si>
    <t>722220111</t>
  </si>
  <si>
    <t>Armatury s jedním závitem nástěnky pro výtokový ventil G 1/2"</t>
  </si>
  <si>
    <t>https://podminky.urs.cz/item/CS_URS_2024_01/722220111</t>
  </si>
  <si>
    <t>722220121</t>
  </si>
  <si>
    <t>Armatury s jedním závitem nástěnky pro baterii G 1/2"</t>
  </si>
  <si>
    <t>pár</t>
  </si>
  <si>
    <t>https://podminky.urs.cz/item/CS_URS_2024_01/722220121</t>
  </si>
  <si>
    <t>722224115</t>
  </si>
  <si>
    <t>Armatury s jedním závitem kohouty plnicí a vypouštěcí PN 10 G 1/2"</t>
  </si>
  <si>
    <t>https://podminky.urs.cz/item/CS_URS_2024_01/722224115</t>
  </si>
  <si>
    <t>119</t>
  </si>
  <si>
    <t>722231073</t>
  </si>
  <si>
    <t>Armatury se dvěma závity ventily zpětné mosazné PN 10 do 110°C G 3/4"</t>
  </si>
  <si>
    <t>https://podminky.urs.cz/item/CS_URS_2024_01/722231073</t>
  </si>
  <si>
    <t>722231074</t>
  </si>
  <si>
    <t>Armatury se dvěma závity ventily zpětné mosazné PN 10 do 110°C G 1"</t>
  </si>
  <si>
    <t>https://podminky.urs.cz/item/CS_URS_2024_01/722231074</t>
  </si>
  <si>
    <t>722231075</t>
  </si>
  <si>
    <t>Armatury se dvěma závity ventily zpětné mosazné PN 10 do 110°C G 5/4"</t>
  </si>
  <si>
    <t>https://podminky.urs.cz/item/CS_URS_2024_01/722231075</t>
  </si>
  <si>
    <t>722231142</t>
  </si>
  <si>
    <t>Armatury se dvěma závity ventily pojistné rohové G 3/4"</t>
  </si>
  <si>
    <t>https://podminky.urs.cz/item/CS_URS_2024_01/722231142</t>
  </si>
  <si>
    <t>722234263</t>
  </si>
  <si>
    <t>Armatury se dvěma závity filtry mosazný PN 20 do 80 °C G 1/2"</t>
  </si>
  <si>
    <t>https://podminky.urs.cz/item/CS_URS_2024_01/722234263</t>
  </si>
  <si>
    <t>722239101</t>
  </si>
  <si>
    <t>Armatury se dvěma závity montáž vodovodních armatur se dvěma závity ostatních typů G 1/2"</t>
  </si>
  <si>
    <t>252</t>
  </si>
  <si>
    <t>https://podminky.urs.cz/item/CS_URS_2024_01/722239101</t>
  </si>
  <si>
    <t>125</t>
  </si>
  <si>
    <t>42211PC1</t>
  </si>
  <si>
    <t>Ventil regulační cirkulační automatický 142 00 1/2", 30-50°C</t>
  </si>
  <si>
    <t>722239102</t>
  </si>
  <si>
    <t>Armatury se dvěma závity montáž vodovodních armatur se dvěma závity ostatních typů G 3/4"</t>
  </si>
  <si>
    <t>https://podminky.urs.cz/item/CS_URS_2024_01/722239102</t>
  </si>
  <si>
    <t>127</t>
  </si>
  <si>
    <t>55114146</t>
  </si>
  <si>
    <t>kohout kulový PN 42 T 185°C plnoprůtokový nikl páčka 3/4" červený</t>
  </si>
  <si>
    <t>42211PC2</t>
  </si>
  <si>
    <t>Ventil regulační cirkulační automatický 142 00 3/4", 30-50°C</t>
  </si>
  <si>
    <t>722239103</t>
  </si>
  <si>
    <t>Armatury se dvěma závity montáž vodovodních armatur se dvěma závity ostatních typů G 1"</t>
  </si>
  <si>
    <t>https://podminky.urs.cz/item/CS_URS_2024_01/722239103</t>
  </si>
  <si>
    <t>55114148</t>
  </si>
  <si>
    <t>kohout kulový PN 35 T 185°C plnoprůtokový nikl páčka 1" červený</t>
  </si>
  <si>
    <t>131</t>
  </si>
  <si>
    <t>722239104</t>
  </si>
  <si>
    <t>Armatury se dvěma závity montáž vodovodních armatur se dvěma závity ostatních typů G 5/4"</t>
  </si>
  <si>
    <t>https://podminky.urs.cz/item/CS_URS_2024_01/722239104</t>
  </si>
  <si>
    <t>551112PC</t>
  </si>
  <si>
    <t>Požární oddělovač BA - DN 32</t>
  </si>
  <si>
    <t>133</t>
  </si>
  <si>
    <t>55114150</t>
  </si>
  <si>
    <t>kohout kulový PN 35 T 185°C plnoprůtokový nikl páčka 1"1/4 červený</t>
  </si>
  <si>
    <t>55128853</t>
  </si>
  <si>
    <t>ventil směšovací třícestný 5/4" F, PN10, 110 °C, Kvs=16m3/h</t>
  </si>
  <si>
    <t>135</t>
  </si>
  <si>
    <t>7222501PC</t>
  </si>
  <si>
    <t>Hydrantový systém s tvarově stálou hadicí D19 -30bm - plná dvířka - proudnice ekv. 6 - 710/710/200 q=0,30l/s</t>
  </si>
  <si>
    <t>722263214</t>
  </si>
  <si>
    <t>Vodoměry pro vodu do 100°C závitové horizontální vícevtokové mokroběžné G 1"x 260 mm Qn 5</t>
  </si>
  <si>
    <t>https://podminky.urs.cz/item/CS_URS_2024_01/722263214</t>
  </si>
  <si>
    <t>722290226</t>
  </si>
  <si>
    <t>Zkoušky, proplach a desinfekce vodovodního potrubí zkoušky těsnosti vodovodního potrubí závitového do DN 50</t>
  </si>
  <si>
    <t>https://podminky.urs.cz/item/CS_URS_2024_01/722290226</t>
  </si>
  <si>
    <t>722290234</t>
  </si>
  <si>
    <t>Zkoušky, proplach a desinfekce vodovodního potrubí proplach a desinfekce vodovodního potrubí do DN 80</t>
  </si>
  <si>
    <t>https://podminky.urs.cz/item/CS_URS_2024_01/722290234</t>
  </si>
  <si>
    <t>722290822</t>
  </si>
  <si>
    <t>Přemístění vnitrostaveništní demontovaných hmot pro vnitřní vodovod v objektech v přes 6 do 12 m</t>
  </si>
  <si>
    <t>998722102</t>
  </si>
  <si>
    <t>Přesun hmot pro vnitřní vodovod stanovený z hmotnosti přesunovaného materiálu vodorovná dopravní vzdálenost do 50 m základní v objektech výšky přes 6 do 12 m</t>
  </si>
  <si>
    <t>284</t>
  </si>
  <si>
    <t>https://podminky.urs.cz/item/CS_URS_2024_01/998722102</t>
  </si>
  <si>
    <t>72511912PC</t>
  </si>
  <si>
    <t>Montáž klozetových mís závěsných na nosné stěny</t>
  </si>
  <si>
    <t>64236041</t>
  </si>
  <si>
    <t>klozet keramický bílý závěsný hluboké splachování</t>
  </si>
  <si>
    <t>Čestné prohlášení dodavatele ke zvláštním požřadavkům veřejné zakázky</t>
  </si>
  <si>
    <t>"4)</t>
  </si>
  <si>
    <t>Ve své nabídce a v případě, že se stane Zhotovitelem, pak při následné realizaci veřejné zakázky zohlední a bude dodržovat v plném rozsahu následující</t>
  </si>
  <si>
    <t>"a)</t>
  </si>
  <si>
    <t>V oblasti udržitelného využívání a ochrany vodních zdrojů"</t>
  </si>
  <si>
    <t>V rámci realizace veřejné zakázky budou v případě instalace zařízení k využívání vody instalována zařízení, jejichž spotřeba vody bude doložena techni</t>
  </si>
  <si>
    <t>"ac)</t>
  </si>
  <si>
    <t>WC, zahrnující soupravy, mísy a splachovací nádrže, s úplným objemem splachovací vody maximálně 6 litrů a maximálním průměrným objemem splachovací vod</t>
  </si>
  <si>
    <t>Va = průměrný objem</t>
  </si>
  <si>
    <t>Vf = úplné (velké) spláchnutí, 6 litrů</t>
  </si>
  <si>
    <t>Vr = redukované (malé spláchnutí, 3 litry</t>
  </si>
  <si>
    <t>4)</t>
  </si>
  <si>
    <t>64236051</t>
  </si>
  <si>
    <t>klozet keramický bílý závěsný hluboké splachování pro handicapované</t>
  </si>
  <si>
    <t>GBT.111300005</t>
  </si>
  <si>
    <t>Montážní prvek pro závěsné WC, 112 cm, se splachovací nádržkou pod omítku 12 cm</t>
  </si>
  <si>
    <t>55281792</t>
  </si>
  <si>
    <t>tlačítko pro ovládání WC zepředu, chrom, Stop splachování, 246x164mm</t>
  </si>
  <si>
    <t>HLE.HL210WE</t>
  </si>
  <si>
    <t>Koleno pro připojení WC DN110 s kulovým kloubem</t>
  </si>
  <si>
    <t>7251291PC</t>
  </si>
  <si>
    <t>Montáž pisoáru keramického</t>
  </si>
  <si>
    <t>GBT.111686001</t>
  </si>
  <si>
    <t>Montážní prvek pro pisoár, 112–130 cm, univerzální, pro ovládání splachování na omítku</t>
  </si>
  <si>
    <t>64251341</t>
  </si>
  <si>
    <t>pisoár keramický s automatickým teplotním splachovačem</t>
  </si>
  <si>
    <t>"ad)</t>
  </si>
  <si>
    <t>pisoáry s maximální spotřebou 2 litry/mísu/hodinu; splachovací pisoáry s maximálním úplným objemem splachovací vody 1 litr."</t>
  </si>
  <si>
    <t>AZP.ZAC120</t>
  </si>
  <si>
    <t>ZAC 1/20 napájecí zdroj 230V/12V, 50 Hz, 20 VA</t>
  </si>
  <si>
    <t>72521910PC</t>
  </si>
  <si>
    <t>Montáž umyvadla připevněného na šrouby do zdiva</t>
  </si>
  <si>
    <t>64211045</t>
  </si>
  <si>
    <t>umyvadlo keramické závěsné bílé š 550mm</t>
  </si>
  <si>
    <t>64211023</t>
  </si>
  <si>
    <t>umyvadlo keramické závěsné bezbariérové bílé 640x550mm</t>
  </si>
  <si>
    <t>GBT.111430001</t>
  </si>
  <si>
    <t>Montážní prvek pro umyvadlo, 112 cm, stojánková armatura</t>
  </si>
  <si>
    <t>7252391PC</t>
  </si>
  <si>
    <t>Montáž bidetů bez výtokových armatur ostatní typ</t>
  </si>
  <si>
    <t>314</t>
  </si>
  <si>
    <t>64240414</t>
  </si>
  <si>
    <t>bidet keramický závěsný s otvorem pro baterii bílý</t>
  </si>
  <si>
    <t>157</t>
  </si>
  <si>
    <t>GBT.111510001</t>
  </si>
  <si>
    <t>Montážní prvek pro bidet, 112 cm, univerzální: B=50cm, T=10cm</t>
  </si>
  <si>
    <t>725319111</t>
  </si>
  <si>
    <t>Dřezy bez výtokových armatur montáž dřezů ostatních typů</t>
  </si>
  <si>
    <t>https://podminky.urs.cz/item/CS_URS_2024_01/725319111</t>
  </si>
  <si>
    <t>72533911PC</t>
  </si>
  <si>
    <t>Montáž výlevky</t>
  </si>
  <si>
    <t>LFN.H85104600000PC</t>
  </si>
  <si>
    <t>Výlevka bílá keramická závěsná</t>
  </si>
  <si>
    <t>GBT.111.565.00.1</t>
  </si>
  <si>
    <t>Instalační prvek pro výlevku, 175 cm, se splachovací nádržkou pod omítku 12 cm, nástěnná armatura na omítku</t>
  </si>
  <si>
    <t>725813111</t>
  </si>
  <si>
    <t>Ventily rohové bez připojovací trubičky nebo flexi hadičky G 1/2"</t>
  </si>
  <si>
    <t>https://podminky.urs.cz/item/CS_URS_2024_01/725813111</t>
  </si>
  <si>
    <t>725819401</t>
  </si>
  <si>
    <t>Ventily montáž ventilů ostatních typů rohových s připojovací trubičkou G 1/2"</t>
  </si>
  <si>
    <t>https://podminky.urs.cz/item/CS_URS_2024_01/725819401</t>
  </si>
  <si>
    <t>55141001</t>
  </si>
  <si>
    <t>kohout kulový rohový mosazný R 1/2"x3/8"</t>
  </si>
  <si>
    <t>332</t>
  </si>
  <si>
    <t>TCE.9PC</t>
  </si>
  <si>
    <t>Hadice připojovací nerez 8x12, FxF, 3/8"x1/2" s kolínkem, 50 cm</t>
  </si>
  <si>
    <t>725829121</t>
  </si>
  <si>
    <t>Baterie umyvadlové montáž ostatních typů nástěnných pákových nebo klasických</t>
  </si>
  <si>
    <t>https://podminky.urs.cz/item/CS_URS_2024_01/725829121</t>
  </si>
  <si>
    <t>55143169</t>
  </si>
  <si>
    <t>baterie dřezová páková nástěnná s plochým ústím 300mm</t>
  </si>
  <si>
    <t>"aa)</t>
  </si>
  <si>
    <t>umyvadlové baterie a kuchyňské baterie s maximálním průtokem vody 6 litrů/min;"</t>
  </si>
  <si>
    <t>725829131</t>
  </si>
  <si>
    <t>Baterie umyvadlové montáž ostatních typů stojánkových G 1/2"</t>
  </si>
  <si>
    <t>https://podminky.urs.cz/item/CS_URS_2024_01/725829131</t>
  </si>
  <si>
    <t>55144004</t>
  </si>
  <si>
    <t>baterie umyvadlová stojánková páková s ovládáním odpadu</t>
  </si>
  <si>
    <t>55145692</t>
  </si>
  <si>
    <t>baterie umyvadlová stojánková páková s prodlouženou pákou (lékařská)</t>
  </si>
  <si>
    <t>551439PC</t>
  </si>
  <si>
    <t>baterie umyvadlová stojánková páková jedna voda G1/2</t>
  </si>
  <si>
    <t>725829141</t>
  </si>
  <si>
    <t>Baterie bidetové montáž ostatních typů stojánkových pákových souprav</t>
  </si>
  <si>
    <t>https://podminky.urs.cz/item/CS_URS_2024_01/725829141</t>
  </si>
  <si>
    <t>55145505</t>
  </si>
  <si>
    <t>baterie bidetová stojánková páková s otvíráním odpadu</t>
  </si>
  <si>
    <t>350</t>
  </si>
  <si>
    <t>725980121</t>
  </si>
  <si>
    <t>Dvířka 15/15</t>
  </si>
  <si>
    <t>352</t>
  </si>
  <si>
    <t>https://podminky.urs.cz/item/CS_URS_2024_01/725980121</t>
  </si>
  <si>
    <t>725980123</t>
  </si>
  <si>
    <t>Dvířka 30/30</t>
  </si>
  <si>
    <t>354</t>
  </si>
  <si>
    <t>https://podminky.urs.cz/item/CS_URS_2024_01/725980123</t>
  </si>
  <si>
    <t>356</t>
  </si>
  <si>
    <t>732</t>
  </si>
  <si>
    <t>Ústřední vytápění - strojovny</t>
  </si>
  <si>
    <t>732331101</t>
  </si>
  <si>
    <t>Nádoby expanzní tlakové pro solární, topné a chladicí soustavy s membránou bez pojistného ventilu se závitovým připojením PN 1,0 o objemu 8 l</t>
  </si>
  <si>
    <t>358</t>
  </si>
  <si>
    <t>https://podminky.urs.cz/item/CS_URS_2024_01/732331101</t>
  </si>
  <si>
    <t>732429212</t>
  </si>
  <si>
    <t>Čerpadla teplovodní mokroběžná závitová montáž čerpadel (do potrubí) ostatních typů mokroběžných závitových DN 25</t>
  </si>
  <si>
    <t>360</t>
  </si>
  <si>
    <t>https://podminky.urs.cz/item/CS_URS_2024_01/732429212</t>
  </si>
  <si>
    <t>42610589</t>
  </si>
  <si>
    <t>čerpadlo oběhové teplovodní závitové DN 25 cirkulační pro TUV výtlak 4m Qmax 2,2m3/h PN 10 nerezové T 80°C</t>
  </si>
  <si>
    <t>362</t>
  </si>
  <si>
    <t>998732102</t>
  </si>
  <si>
    <t>Přesun hmot pro strojovny stanovený z hmotnosti přesunovaného materiálu vodorovná dopravní vzdálenost do 50 m základní v objektech výšky přes 6 do 12 m</t>
  </si>
  <si>
    <t>364</t>
  </si>
  <si>
    <t>https://podminky.urs.cz/item/CS_URS_2024_01/998732102</t>
  </si>
  <si>
    <t>734</t>
  </si>
  <si>
    <t>Ústřední vytápění - armatury</t>
  </si>
  <si>
    <t>734411101</t>
  </si>
  <si>
    <t>Teploměry technické s pevným stonkem a jímkou zadní připojení (axiální) průměr 63 mm délka stonku 50 mm</t>
  </si>
  <si>
    <t>366</t>
  </si>
  <si>
    <t>https://podminky.urs.cz/item/CS_URS_2024_01/734411101</t>
  </si>
  <si>
    <t>734421102</t>
  </si>
  <si>
    <t>Tlakoměry s pevným stonkem a zpětnou klapkou spodní připojení (radiální) tlaku 0-16 bar průměru 63 mm</t>
  </si>
  <si>
    <t>368</t>
  </si>
  <si>
    <t>https://podminky.urs.cz/item/CS_URS_2024_01/734421102</t>
  </si>
  <si>
    <t>998734102</t>
  </si>
  <si>
    <t>Přesun hmot pro armatury stanovený z hmotnosti přesunovaného materiálu vodorovná dopravní vzdálenost do 50 m základní v objektech výšky přes 6 do 12 m</t>
  </si>
  <si>
    <t>370</t>
  </si>
  <si>
    <t>https://podminky.urs.cz/item/CS_URS_2024_01/998734102</t>
  </si>
  <si>
    <t>Celkem</t>
  </si>
  <si>
    <t>SO01-3 - ÚSTŘEDNÍ VYTÁPĚNÍ</t>
  </si>
  <si>
    <t>731 - Kotelny</t>
  </si>
  <si>
    <t>732 - Strojovny</t>
  </si>
  <si>
    <t>733 - Rozvod potrubí</t>
  </si>
  <si>
    <t>734 - Armatury</t>
  </si>
  <si>
    <t>736 - Podlahové vytápění</t>
  </si>
  <si>
    <t>783 - Nátěry</t>
  </si>
  <si>
    <t>71360</t>
  </si>
  <si>
    <t>Izolace z pěnového polyetylenu vnitřní prům. 18mm, tloušťka 20mm</t>
  </si>
  <si>
    <t>bm</t>
  </si>
  <si>
    <t>71360.1</t>
  </si>
  <si>
    <t>Izolace z pěnového polyetylenu vnitřní prům. 22mm, tloušťka 20mm</t>
  </si>
  <si>
    <t>71360.2</t>
  </si>
  <si>
    <t>Izolace z pěnového polyetylenu vnitřní prům. 28mm, tloušťka 20mm</t>
  </si>
  <si>
    <t>71360.3</t>
  </si>
  <si>
    <t>Izolace z pěnového polyetylenu vnitřní prům. 42mm, tloušťka 20mm</t>
  </si>
  <si>
    <t>71360.4</t>
  </si>
  <si>
    <t>Izolace-montáž hadic</t>
  </si>
  <si>
    <t>71360.5</t>
  </si>
  <si>
    <t>Izolace z pěnového polyetylenu</t>
  </si>
  <si>
    <t>713-09</t>
  </si>
  <si>
    <t>Al-plech tl. 0,63m - oplechování potrubí na střeše</t>
  </si>
  <si>
    <t>713-21</t>
  </si>
  <si>
    <t>Izolační pouzdro vyvažovacích armatur DN 20</t>
  </si>
  <si>
    <t>713-22</t>
  </si>
  <si>
    <t>Izolační pouzdro vyvažovacích armatur DN 32</t>
  </si>
  <si>
    <t>713-25</t>
  </si>
  <si>
    <t>Izolační pouzdro čerpadel DN25</t>
  </si>
  <si>
    <t>713-29</t>
  </si>
  <si>
    <t>Izolační pouzdro rozdělovače</t>
  </si>
  <si>
    <t>713-49</t>
  </si>
  <si>
    <t>Izolační hadice kaučukové prům 42mm, tl.25mm pro venkovní použití</t>
  </si>
  <si>
    <t>998713201</t>
  </si>
  <si>
    <t>Přesun hmot pro izolace tepelné stanovený procentní sazbou (%) z ceny vodorovná dopravní vzdálenost do 50 m s užitím mechanizace v objektech výšky do 6 m</t>
  </si>
  <si>
    <t>%</t>
  </si>
  <si>
    <t>https://podminky.urs.cz/item/CS_URS_2024_01/998713201</t>
  </si>
  <si>
    <t>731</t>
  </si>
  <si>
    <t>Kotelny</t>
  </si>
  <si>
    <t>731249322</t>
  </si>
  <si>
    <t>Montáž TČ Instalace, zapojení a uvedení do provozu</t>
  </si>
  <si>
    <t>731-01</t>
  </si>
  <si>
    <t>TČ vzduch/voda 286-22 s regulací</t>
  </si>
  <si>
    <t>731-02</t>
  </si>
  <si>
    <t>Topný kabel do odvodu kondezátu, délka 1,5</t>
  </si>
  <si>
    <t>731-03</t>
  </si>
  <si>
    <t>Oběhové čerpadlo (okruh zdroje) s řízením 0-10 V (vytápění, zásobník TV)</t>
  </si>
  <si>
    <t>731-04</t>
  </si>
  <si>
    <t>Příslušenství TČ-rozdělovač diferenčních tlaků</t>
  </si>
  <si>
    <t>731-05</t>
  </si>
  <si>
    <t>Příslušenství TČ- rozšiřovací modul pro dva směšované topné okruhy</t>
  </si>
  <si>
    <t>731-06</t>
  </si>
  <si>
    <t>Příslušenství TČ-čidlo NTC pro otopný okruh</t>
  </si>
  <si>
    <t>731-10</t>
  </si>
  <si>
    <t>Akumulační nádrž 500 l</t>
  </si>
  <si>
    <t>731-11</t>
  </si>
  <si>
    <t>Příslušenství TČ-el. topná tyč do aku 6 kW/400 V</t>
  </si>
  <si>
    <t>731-21</t>
  </si>
  <si>
    <t>Bezpečnostní termostat, příložný</t>
  </si>
  <si>
    <t>731-41</t>
  </si>
  <si>
    <t>Demi filtr pro topný systém 3/4" včetně náplně</t>
  </si>
  <si>
    <t>731-42</t>
  </si>
  <si>
    <t>Náhradní náplň pro demi filtr</t>
  </si>
  <si>
    <t>998731201</t>
  </si>
  <si>
    <t>Přesun hmot pro kotelny stanovený procentní sazbou (%) z ceny vodorovná dopravní vzdálenost do 50 m s užitím mechanizace v objektech výšky do 6 m</t>
  </si>
  <si>
    <t>https://podminky.urs.cz/item/CS_URS_2024_01/998731201</t>
  </si>
  <si>
    <t>915T00</t>
  </si>
  <si>
    <t>Hzs - Zprovoznění regulace</t>
  </si>
  <si>
    <t>hod</t>
  </si>
  <si>
    <t>Strojovny</t>
  </si>
  <si>
    <t>732111128</t>
  </si>
  <si>
    <t>Rozdělovače a sběrače tělesa rozdělovačů a sběračů z ocelových trub bezešvých DN 100</t>
  </si>
  <si>
    <t>https://podminky.urs.cz/item/CS_URS_2024_01/732111128</t>
  </si>
  <si>
    <t>732111312</t>
  </si>
  <si>
    <t>Rozdělovače a sběrače trubková hrdla rozdělovačů a sběračů bez přírub DN 20</t>
  </si>
  <si>
    <t>https://podminky.urs.cz/item/CS_URS_2024_01/732111312</t>
  </si>
  <si>
    <t>732111312.1</t>
  </si>
  <si>
    <t>Trubková hrdla rozděl. a sběr. bez přírub, DN 15</t>
  </si>
  <si>
    <t>732111316</t>
  </si>
  <si>
    <t>Rozdělovače a sběrače trubková hrdla rozdělovačů a sběračů bez přírub DN 40</t>
  </si>
  <si>
    <t>https://podminky.urs.cz/item/CS_URS_2024_01/732111316</t>
  </si>
  <si>
    <t>732119191</t>
  </si>
  <si>
    <t>M. rozdělovačů a sběračů DN 100 (90x90mm) dl 1m</t>
  </si>
  <si>
    <t>732199100</t>
  </si>
  <si>
    <t>Montáž štítků orientačních</t>
  </si>
  <si>
    <t>https://podminky.urs.cz/item/CS_URS_2024_01/732199100</t>
  </si>
  <si>
    <t>732219315</t>
  </si>
  <si>
    <t>Montáž ohříváků vody zásobníkových stojatých PN 0,6/0,6, PN 1,6/0,6 o obsahu 1 000 l</t>
  </si>
  <si>
    <t>https://podminky.urs.cz/item/CS_URS_2024_01/732219315</t>
  </si>
  <si>
    <t>732331612</t>
  </si>
  <si>
    <t>Nádoby expanzní tlakové pro topné a chladicí soustavy s membránou bez pojistného ventilu se závitovým připojením PN 0,4 o objemu 12 l</t>
  </si>
  <si>
    <t>https://podminky.urs.cz/item/CS_URS_2024_01/732331612</t>
  </si>
  <si>
    <t>732331616</t>
  </si>
  <si>
    <t>Nádoby expanzní tlakové pro topné a chladicí soustavy s membránou bez pojistného ventilu se závitovým připojením PN 0,6 o objemu 50 l</t>
  </si>
  <si>
    <t>https://podminky.urs.cz/item/CS_URS_2024_01/732331616</t>
  </si>
  <si>
    <t>732339103</t>
  </si>
  <si>
    <t>Montáž nádoby expanzní tlakové 35 l</t>
  </si>
  <si>
    <t>732339104</t>
  </si>
  <si>
    <t>Montáž nádoby expanzní tlakové 50 l</t>
  </si>
  <si>
    <t>732421151</t>
  </si>
  <si>
    <t>Čerpadlo oběhové 25-60</t>
  </si>
  <si>
    <t>732421313</t>
  </si>
  <si>
    <t>Čerpadla teplovodní mokroběžná závitová oběhová pro teplovodní vytápění (elektronicky řízená) PN 16, do 110°C DN přípojky/dopravní výška H (m) - čerpací výkon Q (m3/h) DN 32 / do 8,0 m / 9,5 m3/h</t>
  </si>
  <si>
    <t>https://podminky.urs.cz/item/CS_URS_2024_01/732421313</t>
  </si>
  <si>
    <t>732429111</t>
  </si>
  <si>
    <t>Montáž čerpadel oběhových spirálních, DN 25</t>
  </si>
  <si>
    <t>732-02</t>
  </si>
  <si>
    <t>Zásobník teplé vody pro tepelná čerpadla 400 l, teplosměnná plocha 4,2 m2</t>
  </si>
  <si>
    <t>732-03</t>
  </si>
  <si>
    <t>Elektrická topná tyč do zásobníku TV 6 kW/400 V</t>
  </si>
  <si>
    <t>998732201</t>
  </si>
  <si>
    <t>Přesun hmot pro strojovny stanovený procentní sazbou (%) z ceny vodorovná dopravní vzdálenost do 50 m základní v objektech výšky do 6 m</t>
  </si>
  <si>
    <t>https://podminky.urs.cz/item/CS_URS_2024_01/998732201</t>
  </si>
  <si>
    <t>733</t>
  </si>
  <si>
    <t>Rozvod potrubí</t>
  </si>
  <si>
    <t>733163103</t>
  </si>
  <si>
    <t>Potrubí z měděných trubek vytápění D 18 x 1,0 mm</t>
  </si>
  <si>
    <t>733163104</t>
  </si>
  <si>
    <t>Potrubí z měděných trubek vytápění D 22 x 1 ,0mm</t>
  </si>
  <si>
    <t>733163105</t>
  </si>
  <si>
    <t>Potrubí z měděných trubek vytápění D 28 x 1,5 mm</t>
  </si>
  <si>
    <t>733163107</t>
  </si>
  <si>
    <t>Potrubí z měděných trubek vytápění D 42 x 1,5 mm</t>
  </si>
  <si>
    <t>733164103</t>
  </si>
  <si>
    <t>Montáž potrubí z měděných trubek vytápění D 18 mm</t>
  </si>
  <si>
    <t>733164104</t>
  </si>
  <si>
    <t>Montáž potrubí z měděných trubek vytápění D 22 mm</t>
  </si>
  <si>
    <t>733164105</t>
  </si>
  <si>
    <t>Montáž potrubí z měděných trubek vytápění D 28 mm</t>
  </si>
  <si>
    <t>733164107</t>
  </si>
  <si>
    <t>Montáž potrubí z měděných trubek vytápění D 42 mm</t>
  </si>
  <si>
    <t>733291101</t>
  </si>
  <si>
    <t>Zkoušky těsnosti potrubí z trubek měděných Ø do 35/1,5</t>
  </si>
  <si>
    <t>https://podminky.urs.cz/item/CS_URS_2024_01/733291101</t>
  </si>
  <si>
    <t>733291102</t>
  </si>
  <si>
    <t>Zkoušky těsnosti potrubí z trubek měděných Ø přes 35/1,5 do 64/2,0</t>
  </si>
  <si>
    <t>https://podminky.urs.cz/item/CS_URS_2024_01/733291102</t>
  </si>
  <si>
    <t>998733201</t>
  </si>
  <si>
    <t>Přesun hmot pro rozvody potrubí stanovený procentní sazbou z ceny vodorovná dopravní vzdálenost do 50 m základní v objektech výšky do 6 m</t>
  </si>
  <si>
    <t>https://podminky.urs.cz/item/CS_URS_2024_01/998733201</t>
  </si>
  <si>
    <t>911T00</t>
  </si>
  <si>
    <t>Hzs - zednické výpomoci</t>
  </si>
  <si>
    <t>Armatury</t>
  </si>
  <si>
    <t>733113114</t>
  </si>
  <si>
    <t>Potrubí z trubek ocelových závitových černých Příplatek k ceně za zhotovení přípojky z ocelových trubek závitových DN 20</t>
  </si>
  <si>
    <t>https://podminky.urs.cz/item/CS_URS_2024_01/733113114</t>
  </si>
  <si>
    <t>733113115</t>
  </si>
  <si>
    <t>Potrubí z trubek ocelových závitových černých Příplatek k ceně za zhotovení přípojky z ocelových trubek závitových DN 25</t>
  </si>
  <si>
    <t>https://podminky.urs.cz/item/CS_URS_2024_01/733113115</t>
  </si>
  <si>
    <t>734209103</t>
  </si>
  <si>
    <t>Montáž závitových armatur s 1 závitem G 1/2 (DN 15)</t>
  </si>
  <si>
    <t>https://podminky.urs.cz/item/CS_URS_2024_01/734209103</t>
  </si>
  <si>
    <t>734209104</t>
  </si>
  <si>
    <t>Montáž závitových armatur s 1 závitem G 3/4 (DN 20)</t>
  </si>
  <si>
    <t>https://podminky.urs.cz/item/CS_URS_2024_01/734209104</t>
  </si>
  <si>
    <t>734209113</t>
  </si>
  <si>
    <t>Montáž závitových armatur se 2 závity G 1/2 (DN 15)</t>
  </si>
  <si>
    <t>https://podminky.urs.cz/item/CS_URS_2024_01/734209113</t>
  </si>
  <si>
    <t>734209114</t>
  </si>
  <si>
    <t>Montáž závitových armatur se 2 závity G 3/4 (DN 20)</t>
  </si>
  <si>
    <t>https://podminky.urs.cz/item/CS_URS_2024_01/734209114</t>
  </si>
  <si>
    <t>734209116</t>
  </si>
  <si>
    <t>Montáž závitových armatur se 2 závity G 5/4 (DN 32)</t>
  </si>
  <si>
    <t>https://podminky.urs.cz/item/CS_URS_2024_01/734209116</t>
  </si>
  <si>
    <t>734209117</t>
  </si>
  <si>
    <t>Montáž závitových armatur se 2 závity G 6/4 (DN 40)</t>
  </si>
  <si>
    <t>https://podminky.urs.cz/item/CS_URS_2024_01/734209117</t>
  </si>
  <si>
    <t>734209123</t>
  </si>
  <si>
    <t>Montáž závitových armatur se 3 závity G 1/2 (DN 15)</t>
  </si>
  <si>
    <t>https://podminky.urs.cz/item/CS_URS_2024_01/734209123</t>
  </si>
  <si>
    <t>734209125</t>
  </si>
  <si>
    <t>Montáž závitových armatur se 3 závity G 1 (DN 25)</t>
  </si>
  <si>
    <t>https://podminky.urs.cz/item/CS_URS_2024_01/734209125</t>
  </si>
  <si>
    <t>734233122</t>
  </si>
  <si>
    <t>Kohout kulový,vnitřní-vnitřní z. DN 20</t>
  </si>
  <si>
    <t>734233125</t>
  </si>
  <si>
    <t>Kohout kulový,vnitřní-vnitřní z. DN 40</t>
  </si>
  <si>
    <t>734244422</t>
  </si>
  <si>
    <t>Klapka zpětná pružinová,2xvnitřní závit DN 20</t>
  </si>
  <si>
    <t>734244425</t>
  </si>
  <si>
    <t>Klapka zpětná pružinová,2xvnitřní závit DN 40</t>
  </si>
  <si>
    <t>734253116</t>
  </si>
  <si>
    <t>Ventil pojistný DN 20 FF x 3,0 bar</t>
  </si>
  <si>
    <t>734291113</t>
  </si>
  <si>
    <t>Kohouty plnící a vypouštěcí G 1/2</t>
  </si>
  <si>
    <t>734293272</t>
  </si>
  <si>
    <t>Kohout kulový s integrovaným filtrem, DN 20</t>
  </si>
  <si>
    <t>734293275</t>
  </si>
  <si>
    <t>Kohout kulový s integrovaným filtrem, DN 40</t>
  </si>
  <si>
    <t>734411111</t>
  </si>
  <si>
    <t>Teploměr přímý s pouzdrem typ 160</t>
  </si>
  <si>
    <t>734419111</t>
  </si>
  <si>
    <t>Teploměry technické montáž teploměrů s ochranným pouzdrem nebo s pevným stonkem a jímkou</t>
  </si>
  <si>
    <t>https://podminky.urs.cz/item/CS_URS_2024_01/734419111</t>
  </si>
  <si>
    <t>734421160</t>
  </si>
  <si>
    <t>Tlakoměr deformační 0-10 MPa č. 03322, D 100</t>
  </si>
  <si>
    <t>734424911</t>
  </si>
  <si>
    <t>Příslušenství tlakoměrů kohouty čepové s nátrubkovou přípojkou PN 6 do 50°C M 12 x 1,5</t>
  </si>
  <si>
    <t>https://podminky.urs.cz/item/CS_URS_2024_01/734424911</t>
  </si>
  <si>
    <t>734429101</t>
  </si>
  <si>
    <t>Montáž tlakoměru deformačního 0-10 MPa</t>
  </si>
  <si>
    <t>734-12</t>
  </si>
  <si>
    <t>Potrubní oddělovač DN 20</t>
  </si>
  <si>
    <t>734-32</t>
  </si>
  <si>
    <t>Ruční vyvažovací ventil DN20 s měřícími vsuvkami</t>
  </si>
  <si>
    <t>734-33</t>
  </si>
  <si>
    <t>Ruční vyvažovací ventil DN32 s měřícími vsuvkami</t>
  </si>
  <si>
    <t>734-36</t>
  </si>
  <si>
    <t>Vyvažovací ventil koncových jednotek 15NF</t>
  </si>
  <si>
    <t>734-37</t>
  </si>
  <si>
    <t>Vyvažovací ventil koncových jednotek 20NF</t>
  </si>
  <si>
    <t>734-51</t>
  </si>
  <si>
    <t>3-cest. směšovací ventil DN15; kvs = 2,5</t>
  </si>
  <si>
    <t>734-52</t>
  </si>
  <si>
    <t>3-cest. směšovací ventil DN 25; kvs = 10</t>
  </si>
  <si>
    <t>734-54</t>
  </si>
  <si>
    <t>Servopohon pro směšo. ventily - 3-bod; 230V; 120s</t>
  </si>
  <si>
    <t>734-60</t>
  </si>
  <si>
    <t>Kulový kohout se zajištěním MK 3/4" pro připojení exp. nádoby</t>
  </si>
  <si>
    <t>734-64</t>
  </si>
  <si>
    <t>Magnetický odlučovač nečistot, 6/4" vč. tepelněizolačního pouzdra</t>
  </si>
  <si>
    <t>998734201</t>
  </si>
  <si>
    <t>Přesun hmot pro armatury stanovený procentní sazbou (%) z ceny vodorovná dopravní vzdálenost do 50 m základní v objektech výšky do 6 m</t>
  </si>
  <si>
    <t>https://podminky.urs.cz/item/CS_URS_2024_01/998734201</t>
  </si>
  <si>
    <t>736</t>
  </si>
  <si>
    <t>Podlahové vytápění</t>
  </si>
  <si>
    <t>736-00001</t>
  </si>
  <si>
    <t>Montaz plast. potrubÍ</t>
  </si>
  <si>
    <t>736-00002</t>
  </si>
  <si>
    <t>Montaz rozdelovaci stanice</t>
  </si>
  <si>
    <t>736-00003</t>
  </si>
  <si>
    <t>Systémový izolační deska TBE 30-16 1000x500mm, celková tloušťka 30mm</t>
  </si>
  <si>
    <t>736-00004</t>
  </si>
  <si>
    <t>Odrazový plech k systémové desce 996x95x0,3mm</t>
  </si>
  <si>
    <t>736-00005</t>
  </si>
  <si>
    <t>Svěrné šroubení 16x2 na vícevrstvé potrubí</t>
  </si>
  <si>
    <t>736-00006</t>
  </si>
  <si>
    <t>Vícevrstvé potrubí 16x2</t>
  </si>
  <si>
    <t>736-00007</t>
  </si>
  <si>
    <t>ochranná trubka 16-18 (role 50m)</t>
  </si>
  <si>
    <t>736-00008</t>
  </si>
  <si>
    <t>okrajová dilatační páska 160mm (role 50m)</t>
  </si>
  <si>
    <t>736-00009</t>
  </si>
  <si>
    <t>Sestava rozdělovač/sběrač s průtokoměry 2 okruhy, skříň pod omítku 1"</t>
  </si>
  <si>
    <t>736-00010</t>
  </si>
  <si>
    <t>Sestava rozdělovač/sběrač s průtokoměry 4 okruhy, skříň na omítku 1"</t>
  </si>
  <si>
    <t>736-00011</t>
  </si>
  <si>
    <t>Sestava rozdělovač/sběrač s průtokoměry 5 okruhů, skříň na omítku 1"</t>
  </si>
  <si>
    <t>736-00012</t>
  </si>
  <si>
    <t>Sestava rozdělovač/sběrač s průtokoměry 6 okruhů, skříň na omítku 1"</t>
  </si>
  <si>
    <t>736-00013</t>
  </si>
  <si>
    <t>Sestava rozdělovač/sběrač s průtokoměry 10 okruhů, skříň na omítku 1"</t>
  </si>
  <si>
    <t>736-00014</t>
  </si>
  <si>
    <t>Rozvodnice - 4 zóny, 230V</t>
  </si>
  <si>
    <t>736-00015</t>
  </si>
  <si>
    <t>Týdenní prostorový termostat podl. smyčky</t>
  </si>
  <si>
    <t>736-00016</t>
  </si>
  <si>
    <t>Elektrotermická hlavice M30x1,5; 230V</t>
  </si>
  <si>
    <t>998736201</t>
  </si>
  <si>
    <t>Přesun hmot pro podlahové vytápění, výšky do 6 m</t>
  </si>
  <si>
    <t>913T00</t>
  </si>
  <si>
    <t>Hzs - topná zkouška</t>
  </si>
  <si>
    <t>767998105</t>
  </si>
  <si>
    <t>Montáž atypických konstrukcí hmotnosti do 5 kg</t>
  </si>
  <si>
    <t>553429852083</t>
  </si>
  <si>
    <t>Doplnkove kce. slozene z ocel.mat.</t>
  </si>
  <si>
    <t>998767201</t>
  </si>
  <si>
    <t>Přesun hmot pro zámečnické konstrukce stanovený procentní sazbou (%) z ceny vodorovná dopravní vzdálenost do 50 m základní v objektech výšky do 6 m</t>
  </si>
  <si>
    <t>https://podminky.urs.cz/item/CS_URS_2024_01/998767201</t>
  </si>
  <si>
    <t>Nátěry</t>
  </si>
  <si>
    <t>783125530</t>
  </si>
  <si>
    <t>Nátěr syntetický OK "C" nebo "CC" 2x + 1x email</t>
  </si>
  <si>
    <t>SO01-4 - VZDUCHOTECHNIKA</t>
  </si>
  <si>
    <t>1. - Zařízení č. 1 - Učebny</t>
  </si>
  <si>
    <t>1CH. - Zařízení č. 1CH - Učebny topení/chlazení</t>
  </si>
  <si>
    <t>2. - Zařízení č. 2 - Výtvarný ateliér 2</t>
  </si>
  <si>
    <t>D1. - Zařízení č. D1 - Digestoř</t>
  </si>
  <si>
    <t>T1 - Zařízení č. T1 - Technická místnost</t>
  </si>
  <si>
    <t>T2 - Zařízení č. T2 - Laboratorní digestoř</t>
  </si>
  <si>
    <t>T3 - Zařízení č. T3 - Kuchyňský kout</t>
  </si>
  <si>
    <t>T4 - Zařízení č. T4 - Technický prostor 1. NP</t>
  </si>
  <si>
    <t>T5 - Zařízení č. T5 - Technický prostor 2. NP</t>
  </si>
  <si>
    <t>K1 - Zařízení č. K1 - Chlazení učebny IT</t>
  </si>
  <si>
    <t>K2 - Zařízení č. K2 - Chlazení sborovny</t>
  </si>
  <si>
    <t>K3 - Zařízení č. K3 - Chlazení racku</t>
  </si>
  <si>
    <t>PV - Zařízení č. PV - Přirozené větrání</t>
  </si>
  <si>
    <t>999. - Ostatní položky</t>
  </si>
  <si>
    <t>1.</t>
  </si>
  <si>
    <t>Zařízení č. 1 - Učebny</t>
  </si>
  <si>
    <t>1.001</t>
  </si>
  <si>
    <t>Vzduchotechnická rekuperační jednotka ve venkovním sestavném provedení dle minimálního technického standardu popsaném v D.1.4.4, vč. autonomní regulace VZT jednotky, vč. chytré regulace regulátorů</t>
  </si>
  <si>
    <t>1.051</t>
  </si>
  <si>
    <t>Tlumič hluku sání kulisový 626x922, dl. 1000 mm, 3x100, náběhová a výtoková hrana, útlum na 250 Hz 8 dB</t>
  </si>
  <si>
    <t>1.052</t>
  </si>
  <si>
    <t>Tlumič hluku přívod kulisový 626x922, dl. 1500 mm, 4x100, náběhová a výtoková hrana, útlum na 250 Hz 25 dB</t>
  </si>
  <si>
    <t>1.053</t>
  </si>
  <si>
    <t>Tlumič hluku odvod kulisový 626x922, dl. 1000 mm, 4x100, náběhová a výtoková hrana, útlum na 250 Hz 17 dB</t>
  </si>
  <si>
    <t>1.054</t>
  </si>
  <si>
    <t>Tlumič hluku výfuk kulisový 626x922, dl. 1000 mm, 4x100, náběhová a výtoková hrana, útlum na 250 Hz 17 dB</t>
  </si>
  <si>
    <t>1.111</t>
  </si>
  <si>
    <t>Regulátor proměného průtoku vzduchu pro nízké rychlosti kruhový DN160mm, napájení 24 V, včetně servopohonu pro komunikaci Modbus, kompatibilní s regulací regulátorů průtoku pro optimilizaci</t>
  </si>
  <si>
    <t>1.111a</t>
  </si>
  <si>
    <t>Tlumič hluku kruhový flexibilní DN160 dl. 1000 mm, s vysokým útlumem na nízkých frekvencích, útlum na 250 Hz min. 30,5 dB</t>
  </si>
  <si>
    <t>1.112</t>
  </si>
  <si>
    <t>1.112a</t>
  </si>
  <si>
    <t>1.113</t>
  </si>
  <si>
    <t>1.113a</t>
  </si>
  <si>
    <t>1.114</t>
  </si>
  <si>
    <t>1.114a</t>
  </si>
  <si>
    <t>1.121</t>
  </si>
  <si>
    <t>1.121a</t>
  </si>
  <si>
    <t>1.122</t>
  </si>
  <si>
    <t>1.122a</t>
  </si>
  <si>
    <t>1.123</t>
  </si>
  <si>
    <t>1.123a</t>
  </si>
  <si>
    <t>1.124</t>
  </si>
  <si>
    <t>1.124a</t>
  </si>
  <si>
    <t>1.201</t>
  </si>
  <si>
    <t>Přívodní textilní vyústka kruhová DN200 s mikroperforací, průtok vzduchu 290 m3/h, délka 5350 mm, tl. ztráta 60 Pa, vč. výztuh pro udržení tvaru, barva dle architekta</t>
  </si>
  <si>
    <t>1.202</t>
  </si>
  <si>
    <t>Přívodní textilní vyústka kruhová DN200 s mikroperforací, průtok vzduchu 320 m3/h, délka 5350 mm, tl. ztráta 60 Pa, vč. výztuh pro udržení tvaru, barva dle architekta</t>
  </si>
  <si>
    <t>1.203</t>
  </si>
  <si>
    <t>Přívodní textilní vyústka kruhová DN200 s mikroperforací, průtok vzduchu 340 m3/h, délka 5350 mm, tl. ztráta 60 Pa, vč. výztuh pro udržení tvaru, barva dle architekta</t>
  </si>
  <si>
    <t>1.251</t>
  </si>
  <si>
    <t>Odvodní talířový ventil DN160 z oceli opatřený práškovým nátěrem vč. montážního kroužku z nerezové oceli. RAL dle architekta.</t>
  </si>
  <si>
    <t>1.252</t>
  </si>
  <si>
    <t>Odvodní čtyřhranná vyústka jednořadá 425x200 bez regulace, RAL dle architekta</t>
  </si>
  <si>
    <t>1.253</t>
  </si>
  <si>
    <t>Odvodní čtyřhranná vyústka jednořadá 325x325 bez regulace, RAL dle architekta</t>
  </si>
  <si>
    <t>1.254</t>
  </si>
  <si>
    <t>Odvodní čtyřhranná vyústka jednořadá 325x200 bez regulace, RAL dle architekta</t>
  </si>
  <si>
    <t>1.351</t>
  </si>
  <si>
    <t>Tlumič hluku kruhový flexibilní DN200 dl. 1000 mm, s vysokým útlumem na nízkých frekvencích, útlum na 250 Hz min. 28,7 dB</t>
  </si>
  <si>
    <t>1.501</t>
  </si>
  <si>
    <t>Sací protidešťový zkosený element 622x922 se sítem proti hmyzu, viz výkresový část</t>
  </si>
  <si>
    <t>1.551</t>
  </si>
  <si>
    <t>Výfukový protidešťový zkosený element 622x922 se sítem proti hmyzu, viz výkresový část</t>
  </si>
  <si>
    <t>1.601</t>
  </si>
  <si>
    <t>Zvukově izolovaná ohebná hadice DN 160</t>
  </si>
  <si>
    <t>1.701</t>
  </si>
  <si>
    <t>Potrubí kruhové pozinkované - spiro, třída těsnosti B, tvarovky 30% - průměru 160mm, včetně těsnícího a spojovacího materiálu.</t>
  </si>
  <si>
    <t>1.702</t>
  </si>
  <si>
    <t>Potrubí kruhové pozinkované - spiro, třída těsnosti B, tvarovky 30% - průměru 200mm, včetně těsnícího a spojovacího materiálu.</t>
  </si>
  <si>
    <t>1.801</t>
  </si>
  <si>
    <t>Potrubí čtyřhranné pozinkované rovné, sk. 1, třída těsnosti B, včetně těsnícího a spojovacího materiálu.</t>
  </si>
  <si>
    <t>1.802</t>
  </si>
  <si>
    <t>Potrubí čtyřhranné pozinkované tvarovky, sk. 1, třída těsnosti B,včetně těsnícího a spojovacího materiálu, náběhových a vodících plechů.</t>
  </si>
  <si>
    <t>1.901</t>
  </si>
  <si>
    <t>Parotěsná tepelná izolace přívodu vzduchu ve větraném prostoru, tl. 25mm.</t>
  </si>
  <si>
    <t>1.904</t>
  </si>
  <si>
    <t>Protihluková tepelná izolace potrubí ve venkovním prostoru, tl. 100mm z minerální vlny s oplechováním do pozink. plechu.</t>
  </si>
  <si>
    <t>1.905</t>
  </si>
  <si>
    <t>Nátěry přiznaného VZT potrubí ve třídách, RAL dle investora</t>
  </si>
  <si>
    <t>1.991</t>
  </si>
  <si>
    <t>Kompletní montáž vzduchotechniky Zařízení č. 1 - Učebny</t>
  </si>
  <si>
    <t>1.992</t>
  </si>
  <si>
    <t>Hzs Zařízení č. 1 - Učebny - zednické výpomoci vrty, prostupy, drážky, přípomoci během transportu potrubí, koordinace vůči ostatním profesím, koordinace při etapizaci prací</t>
  </si>
  <si>
    <t>998728102R00</t>
  </si>
  <si>
    <t>Přesun hmot pro vzduchotechniku, výšky do 12 m</t>
  </si>
  <si>
    <t>1CH.</t>
  </si>
  <si>
    <t>Zařízení č. 1CH - Učebny topení/chlazení</t>
  </si>
  <si>
    <t>1CH.001</t>
  </si>
  <si>
    <t>Venkovní chladící kondenzační jednotka Qtop, nominální 7,0 kW / Qch nominální = 6,0kW, celoroční provoz, uzpůsobení do zízkých teplot.Požadovaný topný výkon Qtop = 5,0 kW / chladící výkon Qch = 6,</t>
  </si>
  <si>
    <t>1CH.002</t>
  </si>
  <si>
    <t>Modul pro ovládání venkovní jednotky 0-10V komunikující s tovární MaR zař. č. 1 pro bezproblémové ovládání a chod zařízení</t>
  </si>
  <si>
    <t>1CH.601</t>
  </si>
  <si>
    <t>Zkoušky těsnosti přetlakem, podtlakem (vakuováním) a detektorem.</t>
  </si>
  <si>
    <t>1CH.701</t>
  </si>
  <si>
    <t>Uzavřený ochranný žlab pro vedení CU potrubí, kotvící prvky - dodávka stavby.</t>
  </si>
  <si>
    <t>1CH.801</t>
  </si>
  <si>
    <t>Předizolované Cu potrubí 6,35mm; 1/4" x 1,0mm.</t>
  </si>
  <si>
    <t>1CH.802</t>
  </si>
  <si>
    <t>Předizolované Cu potrubí 12,70mm; 1/2" x 1,0mm</t>
  </si>
  <si>
    <t>1CH.803</t>
  </si>
  <si>
    <t>Komunikační kabeláž</t>
  </si>
  <si>
    <t>1CH.991</t>
  </si>
  <si>
    <t>Kompletní montáž vzduchotechniky Zařízení č. 1CH - Učebny topení/chlazení</t>
  </si>
  <si>
    <t>1CH.992</t>
  </si>
  <si>
    <t>Hzs Zařízení č. 1CH - Učebny topení/chlazení - zednické výpomoci vrty, prostupy, drážky, přípomoci během transportu potrubí, koordinace vůči ostatním profesím, koordinace při etapizaci prací</t>
  </si>
  <si>
    <t>2.</t>
  </si>
  <si>
    <t>Zařízení č. 2 - Výtvarný ateliér 2</t>
  </si>
  <si>
    <t>2.001</t>
  </si>
  <si>
    <t>Vzduchotechnická interiérová skříňová větrací jednotka pro větrání školních tříd dle minimálního technického standardu popsaném v D.1.4.4 vč. opláštění, přechodů na sání a výfuk vzduchu vč.</t>
  </si>
  <si>
    <t>2.002</t>
  </si>
  <si>
    <t>Tlumící manžeta na výfuku kruhová DN280</t>
  </si>
  <si>
    <t>2.003</t>
  </si>
  <si>
    <t>Tlumící manžeta na sání čtyřhranná 225x100</t>
  </si>
  <si>
    <t>2.201</t>
  </si>
  <si>
    <t>Přívodní textilní vyústka kruhová DN200 s mikroperforací, průtok vzduchu 400 m3/h, délka 6500 mm, tl. ztráta 60 Pa, vč. výztuh pro udržení tvaru, barva dle architekta</t>
  </si>
  <si>
    <t>2.501</t>
  </si>
  <si>
    <t>Sací protidešťový zkosený element 225x315 se sítem proti hmyzu, vč. izolovaného soklu 225x100, viz výkresový část</t>
  </si>
  <si>
    <t>2.551</t>
  </si>
  <si>
    <t>Výfukový protidešťový zkosený element 225x225 se sítem proti hmyzu, vč. izolovaného soklu 225x100, viz výkresový část</t>
  </si>
  <si>
    <t>2.701</t>
  </si>
  <si>
    <t>Potrubí kruhové pozinkované - spiro, třída těsnosti B,rovné- průměru 200mm, včetně těsnícího a spojovacího materiálu.</t>
  </si>
  <si>
    <t>2.702</t>
  </si>
  <si>
    <t>Potrubí kruhové pozinkované - spiro, třída těsnosti B, tvarovky 90% - průměru 250mm, včetně těsnícího a spojovacího materiálu.</t>
  </si>
  <si>
    <t>2.703</t>
  </si>
  <si>
    <t>Potrubí kruhové pozinkované - spiro, třída těsnosti B, tvarovky 100% - průměru 280mm, včetně těsnícího a spojovacího materiálu.</t>
  </si>
  <si>
    <t>2.801</t>
  </si>
  <si>
    <t>2.802</t>
  </si>
  <si>
    <t>2.901</t>
  </si>
  <si>
    <t>Parotěsná tepelná izolace sání čerstvého vzduchu, tl. 25mm.</t>
  </si>
  <si>
    <t>2.902</t>
  </si>
  <si>
    <t>Parotěsná tepelná izolace výfuku znehodnoceného vzduchu, tl. 25mm.</t>
  </si>
  <si>
    <t>2.904</t>
  </si>
  <si>
    <t>2.905</t>
  </si>
  <si>
    <t>2.991</t>
  </si>
  <si>
    <t>Kompletní montáž vzduchotechniky Zařízení č. 2</t>
  </si>
  <si>
    <t>2.992</t>
  </si>
  <si>
    <t>Hzs Zařízení č. 2 - Výtvarný ateliér 2 - zednické výpomoci vrty, prostupy, drážky, přípomoci během transportu potrubí, koordinace vůči ostatním profesím, koordinace při etapizaci prací</t>
  </si>
  <si>
    <t>D1.</t>
  </si>
  <si>
    <t>Zařízení č. D1 - Digestoř</t>
  </si>
  <si>
    <t>D1.002</t>
  </si>
  <si>
    <t>Kondenzátní jímka na kruhové potrubí DN160 s nátrubkem na odvod kondenzátu</t>
  </si>
  <si>
    <t>D1.551</t>
  </si>
  <si>
    <t>Výfukový kus DN160 se sítem proti ptactvu, vč. izolovaného soklu, viz výkresová část</t>
  </si>
  <si>
    <t>D1.601</t>
  </si>
  <si>
    <t>Zvukově izolovaná ohebná hadice DN 160 teplotně odolná odtahovaným parám, nehořlavá pro napojení digestoře na pozinkované potrubí</t>
  </si>
  <si>
    <t>D1.701</t>
  </si>
  <si>
    <t>Potrubí kruhové pozinkované - spiro, třída těsnosti B, tvarovky 40% - průměru 160mm, včetně těsnícího a spojovacího materiálu.</t>
  </si>
  <si>
    <t>D1.901</t>
  </si>
  <si>
    <t>Parotěsná tepelná izolace výfuku vzduchu ve větraném prostoru, tl. 25mm.</t>
  </si>
  <si>
    <t>D1.904</t>
  </si>
  <si>
    <t>D1.991</t>
  </si>
  <si>
    <t>Kompletní montáž vzduchotechniky Zařízení č. D1 - Digestoř</t>
  </si>
  <si>
    <t>D1.992</t>
  </si>
  <si>
    <t>Hzs Zařízení č. D1 - Digestoř - zednické výpomoci vrty, prostupy, drážky, přípomoci během transportu potrubí, koordinace vůči ostatním profesím, koordinace při etapizaci prací</t>
  </si>
  <si>
    <t>T1</t>
  </si>
  <si>
    <t>Zařízení č. T1 - Technická místnost</t>
  </si>
  <si>
    <t>T1.001</t>
  </si>
  <si>
    <t>Odvodní ventilátor do kruhového potrubí DN160 bez časového doběhu vč. připojovacích manžet na kruhové potrubíVzduchový výkon 160m3/h, pext = 150 Pa</t>
  </si>
  <si>
    <t>T1.051</t>
  </si>
  <si>
    <t>Tlumič hluku kruhový pozinkovaný DN160, dl.900 mm, tl. opláštění 50 mm</t>
  </si>
  <si>
    <t>T1.151</t>
  </si>
  <si>
    <t>Zpětná klapku kruhová DN160</t>
  </si>
  <si>
    <t>T1.152</t>
  </si>
  <si>
    <t>Regulační klapka kruhová ruční DN160</t>
  </si>
  <si>
    <t>T1.251</t>
  </si>
  <si>
    <t>Odvodní krycí mřížka DN160</t>
  </si>
  <si>
    <t>T1.551</t>
  </si>
  <si>
    <t>Výfuková protidešťová žaluzie DN160 se sítem proti hmyzu, RAL dle architekta</t>
  </si>
  <si>
    <t>T1.701</t>
  </si>
  <si>
    <t>Potrubí kruhové pozinkované - spiro, třída těsnosti B, rovné - průměru 160mm, včetně těsnícího a spojovacího materiálu.</t>
  </si>
  <si>
    <t>T1.902</t>
  </si>
  <si>
    <t>T1.991</t>
  </si>
  <si>
    <t>Kompletní montáž vzduchotechniky Zařízení č. T1 - Technická místnost</t>
  </si>
  <si>
    <t>T1.992</t>
  </si>
  <si>
    <t>Hzs Zařízení č. T1 - Technická místnost - zednické výpomoci vrty, prostupy, drážky, přípomoci během transportu potrubí, koordinace vůči ostatním profesím, koordinace při etapizaci prací</t>
  </si>
  <si>
    <t>T2</t>
  </si>
  <si>
    <t>Zařízení č. T2 - Laboratorní digestoř</t>
  </si>
  <si>
    <t>T2.151</t>
  </si>
  <si>
    <t>Uzavírací regulační klapka DN160 s přípravou pro osazení servopohonu</t>
  </si>
  <si>
    <t>T2.551</t>
  </si>
  <si>
    <t>Výfuková protidešťová žaluzie 250x250 se sítem proti hmyzu, z kyselinovzdorného plastu odolného odtahovaným látkám, UV stabilní, RAL dle architekta</t>
  </si>
  <si>
    <t>T2.701</t>
  </si>
  <si>
    <t>Potrubí kruhové z kyselinovzdorného plastu odolného odtahovaným látkám, UV stabilní - třída těsnosti B, tvarovky 30% - průměru 160mm, včetně těsnícího a spojovacího materiálu.</t>
  </si>
  <si>
    <t>T2.802</t>
  </si>
  <si>
    <t>Potrubí čtyřhranné z kyselinovzdorného plastu odolného odtahovaným látkám, UV stabilní, tvarovky, sk. 1, třída těsnosti B,včetně těsnícího a spojovacího materiálu.</t>
  </si>
  <si>
    <t>T2.902</t>
  </si>
  <si>
    <t>Parotěsná tepelná izolace výfuku vzduchu, tl. 25mm.</t>
  </si>
  <si>
    <t>T2.991</t>
  </si>
  <si>
    <t>Kompletní montáž vzduchotechniky Zařízení č. T2 - Laboratorní digestoř</t>
  </si>
  <si>
    <t>T2.992</t>
  </si>
  <si>
    <t>Hzs Zařízení č. T2 - Laboratorní digestoř - zednické výpomoci vrty, prostupy, drážky, přípomoci během transportu potrubí, koordinace vůči ostatním profesím, koordinace při etapizaci prací</t>
  </si>
  <si>
    <t>T3</t>
  </si>
  <si>
    <t>Zařízení č. T3 - Kuchyňský kout</t>
  </si>
  <si>
    <t>T3.001</t>
  </si>
  <si>
    <t>Odvodní radiální ventilátor s horním připojením DN100 (montáž na stěnu) , provedení se zpětnou klapkou a nastavitelným časovým doběhemVzduchový výkon 100 m3/h, pext = 85 Pa,</t>
  </si>
  <si>
    <t>T3.551</t>
  </si>
  <si>
    <t>Výfuková protidešťová žaluzie DN125 se sítem proti hmyzu, RAL dle architekta</t>
  </si>
  <si>
    <t>T3.701</t>
  </si>
  <si>
    <t>Potrubí kruhové pozinkované - spiro, třída těsnosti B, tvarovky 50% - průměru 125mm, včetně těsnícího a spojovacího materiálu.</t>
  </si>
  <si>
    <t>T3.902</t>
  </si>
  <si>
    <t>T3.991</t>
  </si>
  <si>
    <t>Kompletní montáž vzduchotechniky Zařízení č. T3 - Kuchyňský kout</t>
  </si>
  <si>
    <t>T3.992</t>
  </si>
  <si>
    <t>Hzs Zařízení č. T3 - Kuchyňský kout - zednické výpomoci vrty, prostupy, drážky, přípomoci během transportu potrubí, koordinace vůči ostatním profesím, koordinace při etapizaci prací</t>
  </si>
  <si>
    <t>T4</t>
  </si>
  <si>
    <t>Zařízení č. T4 - Technický prostor 1. NP</t>
  </si>
  <si>
    <t>T4.001</t>
  </si>
  <si>
    <t>Odvodní radiální ventilátor s horním připojením DN80 (montáž na stěnu), provedení se zpětnou klapkou a nastavitelným časovým doběhemVzduchový výkon 50 m3/h, pext = 130 Pa,</t>
  </si>
  <si>
    <t>T4.551</t>
  </si>
  <si>
    <t>Výfuková protidešťová žaluzie DN80 se sítem proti hmyzu, RAL dle architekta</t>
  </si>
  <si>
    <t>T4.701</t>
  </si>
  <si>
    <t>Potrubí kruhové pozinkované - spiro, třída těsnosti B, tvarovky 50% - průměru 80mm, včetně těsnícího a spojovacího materiálu.</t>
  </si>
  <si>
    <t>T4.902</t>
  </si>
  <si>
    <t>T4.991</t>
  </si>
  <si>
    <t>Kompletní montáž vzduchotechniky Zařízení č. T4 - Technický prostor 1. NP</t>
  </si>
  <si>
    <t>T4.992</t>
  </si>
  <si>
    <t>Hzs Zařízení č. T4 - Technický prostor 1. NP - zednické výpomoci vrty, prostupy, drážky, přípomoci během transportu potrubí, koordinace vůči ostatním profesím, koordinace při etapizaci prací</t>
  </si>
  <si>
    <t>T5</t>
  </si>
  <si>
    <t>Zařízení č. T5 - Technický prostor 2. NP</t>
  </si>
  <si>
    <t>T5.001</t>
  </si>
  <si>
    <t>T5.551</t>
  </si>
  <si>
    <t>T5.701</t>
  </si>
  <si>
    <t>T5.902</t>
  </si>
  <si>
    <t>T5.991</t>
  </si>
  <si>
    <t>Kompletní montáž vzduchotechniky Zařízení č. T5 - Technický prostor 2. NP</t>
  </si>
  <si>
    <t>T5.992</t>
  </si>
  <si>
    <t>Hzs Zařízení č. T5 - Technický prostor 2. NP - zednické výpomoci vrty, prostupy, drážky, přípomoci během transportu potrubí, koordinace vůči ostatním profesím, koordinace při etapizaci prací</t>
  </si>
  <si>
    <t>Zařízení č. K1 - Chlazení učebny IT</t>
  </si>
  <si>
    <t>K1.001</t>
  </si>
  <si>
    <t>Venkovní chladící kondenzační jednotka Qch nominální = 5,2kW, celoroční provoz.Požadovaný chladící výkon Qch = 5,2kW.</t>
  </si>
  <si>
    <t>K1.002</t>
  </si>
  <si>
    <t>Vnitřní chladící podstropní jednotka Qch nominální = 5,2kW.Požadovaný chladící výkon Qch = 5,2kW.</t>
  </si>
  <si>
    <t>K1.003</t>
  </si>
  <si>
    <t>Čerpadlo kondenzátu k vnitřní jednotce</t>
  </si>
  <si>
    <t>K1.004</t>
  </si>
  <si>
    <t>Nástěnný drátový ovladač vč. kabeláže</t>
  </si>
  <si>
    <t>K1.601</t>
  </si>
  <si>
    <t>K1.701</t>
  </si>
  <si>
    <t>K1.702</t>
  </si>
  <si>
    <t>Izolovaný sokl prostupu chladiva na střechu objektu</t>
  </si>
  <si>
    <t>K1.801</t>
  </si>
  <si>
    <t>K1.802</t>
  </si>
  <si>
    <t>K1.803</t>
  </si>
  <si>
    <t>Komunikační kabeláž k vnitřní jednotce.</t>
  </si>
  <si>
    <t>K1.991</t>
  </si>
  <si>
    <t>Kompletní montáž vzduchotechniky Zařízení č. K1 - Chlazení učebny IT</t>
  </si>
  <si>
    <t>K1.992</t>
  </si>
  <si>
    <t>Hzs Zařízení č. K1 - Chlazení učebny IT - zednické výpomoci vrty, prostupy, drážky, přípomoci během transportu potrubí, koordinace vůči ostatním profesím, koordinace při etapizaci prací</t>
  </si>
  <si>
    <t>Zařízení č. K2 - Chlazení sborovny</t>
  </si>
  <si>
    <t>K2.001</t>
  </si>
  <si>
    <t>Venkovní chladící kondenzační jednotka Qch nominální = 5,2kW.Požadovaný chladící výkon Qch = 5,2kW.</t>
  </si>
  <si>
    <t>K2.002</t>
  </si>
  <si>
    <t>K2.003</t>
  </si>
  <si>
    <t>K2.004</t>
  </si>
  <si>
    <t>K2.601</t>
  </si>
  <si>
    <t>K2.701</t>
  </si>
  <si>
    <t>K2.801</t>
  </si>
  <si>
    <t>K2.802</t>
  </si>
  <si>
    <t>K2.803</t>
  </si>
  <si>
    <t>K2.991</t>
  </si>
  <si>
    <t>Kompletní montáž vzduchotechniky Zařízení č. K2 - Chlazení sborovny</t>
  </si>
  <si>
    <t>K2.992</t>
  </si>
  <si>
    <t>Hzs Zařízení č. K2 - Chlazení sborovny - zednické výpomoci vrty, prostupy, drážky, přípomoci během transportu potrubí, koordinace vůči ostatním profesím, koordinace při etapizaci prací</t>
  </si>
  <si>
    <t>Zařízení č. K3 - Chlazení racku</t>
  </si>
  <si>
    <t>K3.001</t>
  </si>
  <si>
    <t>Venkovní chladící kondenzační jednotka Qch nominální = 3,4kW, celoroční provoz.Požadovaný chladící výkon Qch = 3,4kW.</t>
  </si>
  <si>
    <t>K3.002</t>
  </si>
  <si>
    <t>Vnitřní chladící nástěnná jednotka Qch nominální = 3,4kW.Požadovaný chladící výkon Qch = 3,4kW.</t>
  </si>
  <si>
    <t>K3.601</t>
  </si>
  <si>
    <t>K3.701</t>
  </si>
  <si>
    <t>K3.801</t>
  </si>
  <si>
    <t>K3.802</t>
  </si>
  <si>
    <t>Předizolované Cu potrubí 9,52mm; 3/8" x 1,0mm</t>
  </si>
  <si>
    <t>K3.803</t>
  </si>
  <si>
    <t>K3.991</t>
  </si>
  <si>
    <t>Kompletní montáž vzduchotechniky Zařízení č. K3 - Chlazení racku</t>
  </si>
  <si>
    <t>K3.992</t>
  </si>
  <si>
    <t>Hzs Zařízení č. K3 - Chlazení racku - zednické výpomoci vrty, prostupy, drážky, přípomoci během transportu potrubí, koordinace vůči ostatním profesím, koordinace při etapizaci prací</t>
  </si>
  <si>
    <t>PV</t>
  </si>
  <si>
    <t>Zařízení č. PV - Přirozené větrání</t>
  </si>
  <si>
    <t>PV.251</t>
  </si>
  <si>
    <t>Krycí mřížka 250x200 s min. 65% volné plochy</t>
  </si>
  <si>
    <t>PV.551</t>
  </si>
  <si>
    <t>Výfuková protidešťová žaluzie 250x200 s min. 65% volné plochy, síťka proti hmyzu, RAL dle architekta</t>
  </si>
  <si>
    <t>PV.801</t>
  </si>
  <si>
    <t>PV.902</t>
  </si>
  <si>
    <t>Parotěsná tepelná izolace potrubí, tl. 25mm.</t>
  </si>
  <si>
    <t>PV.991</t>
  </si>
  <si>
    <t>Kompletní montáž vzduchotechniky Zařízení č. PV - Přirozené větrání</t>
  </si>
  <si>
    <t>PV.992</t>
  </si>
  <si>
    <t>Hzs Zařízení č. PV - Přirozené větrání - zednické výpomoci vrty, prostupy, drážky, přípomoci během transportu potrubí, koordinace vůči ostatním profesím, koordinace při etapizaci prací</t>
  </si>
  <si>
    <t>999.</t>
  </si>
  <si>
    <t>Ostatní položky</t>
  </si>
  <si>
    <t>999.971</t>
  </si>
  <si>
    <t>Montážní materiál</t>
  </si>
  <si>
    <t>999.972</t>
  </si>
  <si>
    <t>Montážní plošina, pojízdné lešení</t>
  </si>
  <si>
    <t>999.973</t>
  </si>
  <si>
    <t>Zprovoznění, vyregulování a seznámení s obsluhou dodaných systémů VZT, viz. D.1.4.4-01 Technická zpráva - včetně příloh.</t>
  </si>
  <si>
    <t>999.974</t>
  </si>
  <si>
    <t>Štítky pro označení zařízení, plastové tabulky velikosti A5</t>
  </si>
  <si>
    <t>999.976</t>
  </si>
  <si>
    <t>Dokumentace skutečného stavu</t>
  </si>
  <si>
    <t>999.977</t>
  </si>
  <si>
    <t>Předávací dokumentace</t>
  </si>
  <si>
    <t>999.978</t>
  </si>
  <si>
    <t>Dodavatelská výrobní dokumentace</t>
  </si>
  <si>
    <t>999.979</t>
  </si>
  <si>
    <t>Autorský dozor</t>
  </si>
  <si>
    <t>999.980</t>
  </si>
  <si>
    <t>Doprava</t>
  </si>
  <si>
    <t>SO01-5_1 - SILNOPROUDÉ ROZVODY</t>
  </si>
  <si>
    <t>_01 - Bezhalogenové kabely se zvýšenou odolností proti šíření plamene</t>
  </si>
  <si>
    <t>_02 - Elektroinstalační materiál</t>
  </si>
  <si>
    <t>_03 - Hlavní uzemňovací sběrnice (CPV 284 220 00-6)</t>
  </si>
  <si>
    <t>_04 - Instalační krabice (CPV 284 220 00-6)</t>
  </si>
  <si>
    <t>_05 - Kabely s funkční integritou při požáru</t>
  </si>
  <si>
    <t>_06 - Nosné prvky pro uložení vodičů (CPV 284 223 00-9)</t>
  </si>
  <si>
    <t>_07 - Svítidla (CPV 315 000 00-1)</t>
  </si>
  <si>
    <t>_08 - Vodiče (CPV 313 000 00-9)</t>
  </si>
  <si>
    <t>_09 - Vypínače (CPV 312 120 00-5)</t>
  </si>
  <si>
    <t>_10 - Zásuvky (CPV 312 241 00-3)</t>
  </si>
  <si>
    <t>_11 - Zemnění, hromosvod (CPV 312 162 00-5)</t>
  </si>
  <si>
    <t>_12 - Hodinové zúčtovací sazby</t>
  </si>
  <si>
    <t>_13 - Montáž hromosvodu a uzemnění</t>
  </si>
  <si>
    <t>_14 - Montáže</t>
  </si>
  <si>
    <t>_15 - Stavební práce</t>
  </si>
  <si>
    <t>_01</t>
  </si>
  <si>
    <t>Bezhalogenové kabely se zvýšenou odolností proti šíření plamene</t>
  </si>
  <si>
    <t>Pol__0001</t>
  </si>
  <si>
    <t>KABEL 1-CXKE-V 3 x 1,5</t>
  </si>
  <si>
    <t>Pol__0002</t>
  </si>
  <si>
    <t>KABEL 1-CXKE-R 3CX 1,5</t>
  </si>
  <si>
    <t>Pol__0003</t>
  </si>
  <si>
    <t>KABEL 1-CXKE-R 3CX 2,5</t>
  </si>
  <si>
    <t>Pol__0004</t>
  </si>
  <si>
    <t>Pol__0005</t>
  </si>
  <si>
    <t>KABEL 1-CXKE-R 5CX 2,5</t>
  </si>
  <si>
    <t>_02</t>
  </si>
  <si>
    <t>Elektroinstalační materiál</t>
  </si>
  <si>
    <t>Pol__0006</t>
  </si>
  <si>
    <t>kabelová příchytka</t>
  </si>
  <si>
    <t>_03</t>
  </si>
  <si>
    <t>Hlavní uzemňovací sběrnice (CPV 284 220 00-6)</t>
  </si>
  <si>
    <t>40055100</t>
  </si>
  <si>
    <t>EKVIP.SVORKOV.EPS 1 + KRYT</t>
  </si>
  <si>
    <t>1 K</t>
  </si>
  <si>
    <t>_04</t>
  </si>
  <si>
    <t>Instalační krabice (CPV 284 220 00-6)</t>
  </si>
  <si>
    <t>Pol__0008</t>
  </si>
  <si>
    <t>Elektroinstalační rozvodná krabice na povrch IP 65</t>
  </si>
  <si>
    <t>Pol__0009</t>
  </si>
  <si>
    <t>KO KRABICE KT 250</t>
  </si>
  <si>
    <t>Pol__0010</t>
  </si>
  <si>
    <t>KO KRABICE KU 68 - 1902</t>
  </si>
  <si>
    <t>Pol__0011</t>
  </si>
  <si>
    <t>_05</t>
  </si>
  <si>
    <t>Kabely s funkční integritou při požáru</t>
  </si>
  <si>
    <t>Pol__0012</t>
  </si>
  <si>
    <t>KABEL 1-CXKE-R 5CX 16</t>
  </si>
  <si>
    <t>Pol__0013</t>
  </si>
  <si>
    <t>Pol__0014</t>
  </si>
  <si>
    <t>KABEL 1-CXKE-R 5CX 6</t>
  </si>
  <si>
    <t>_06</t>
  </si>
  <si>
    <t>Nosné prvky pro uložení vodičů (CPV 284 223 00-9)</t>
  </si>
  <si>
    <t>Pol__0015</t>
  </si>
  <si>
    <t>KO TRUBKA PR. 75</t>
  </si>
  <si>
    <t>Pol__0016</t>
  </si>
  <si>
    <t>Protipožární ucpávka kabelových svazků a kabelů, do průměu 50mm</t>
  </si>
  <si>
    <t>Pol__0017</t>
  </si>
  <si>
    <t>trubka, UV odolná, pr. 32</t>
  </si>
  <si>
    <t>Pol__0018</t>
  </si>
  <si>
    <t>víko žlabu 100</t>
  </si>
  <si>
    <t>Pol__0019</t>
  </si>
  <si>
    <t>víko žlabu 50</t>
  </si>
  <si>
    <t>Pol__0020</t>
  </si>
  <si>
    <t>žlab 100/100, zinek</t>
  </si>
  <si>
    <t>Pol__0021</t>
  </si>
  <si>
    <t>žlab 200/100, zinek</t>
  </si>
  <si>
    <t>Pol__0022</t>
  </si>
  <si>
    <t>žlab 50/50, vč. víka, zinkováno</t>
  </si>
  <si>
    <t>_07</t>
  </si>
  <si>
    <t>Svítidla (CPV 315 000 00-1)</t>
  </si>
  <si>
    <t>Pol__0023</t>
  </si>
  <si>
    <t>A - LED svítidlo přisazené, 600x600</t>
  </si>
  <si>
    <t>Pol__0024</t>
  </si>
  <si>
    <t>B - LED svítidlo vestavné</t>
  </si>
  <si>
    <t>Pol__0025</t>
  </si>
  <si>
    <t>C - LED svítidlo přisazené</t>
  </si>
  <si>
    <t>Pol__0026</t>
  </si>
  <si>
    <t>D - LED svítidlo vestavné, 600x600</t>
  </si>
  <si>
    <t>Pol__0027</t>
  </si>
  <si>
    <t>F - LED svítidlo, vestavné</t>
  </si>
  <si>
    <t>Pol__0028</t>
  </si>
  <si>
    <t>N - Nouzové svítidlo 3W /1hod. s vlastním zdrojem</t>
  </si>
  <si>
    <t>Pol__0029</t>
  </si>
  <si>
    <t>P - LED svítidlo, asymetrickáé vyzařování</t>
  </si>
  <si>
    <t>Pol__0030</t>
  </si>
  <si>
    <t>T- LED přisazené svítidlo, 52W/7100lm, IP65</t>
  </si>
  <si>
    <t>_08</t>
  </si>
  <si>
    <t>Vodiče (CPV 313 000 00-9)</t>
  </si>
  <si>
    <t>Pol__0031</t>
  </si>
  <si>
    <t>KABEL SYKFY 2x2x0,8</t>
  </si>
  <si>
    <t>Pol__0032</t>
  </si>
  <si>
    <t>VODIC HO7 V-R 25 Z/ZL</t>
  </si>
  <si>
    <t>Pol__0033</t>
  </si>
  <si>
    <t>VODIC HO7 V-U 6 ZL/Z (CY)</t>
  </si>
  <si>
    <t>_09</t>
  </si>
  <si>
    <t>Vypínače (CPV 312 120 00-5)</t>
  </si>
  <si>
    <t>Pol__0034</t>
  </si>
  <si>
    <t>Doběhové relé DT3 do inst. krabice</t>
  </si>
  <si>
    <t>Pol__0035</t>
  </si>
  <si>
    <t>Pohybový snímač</t>
  </si>
  <si>
    <t>Pol__0036</t>
  </si>
  <si>
    <t>Sporáková kombinace vestavná</t>
  </si>
  <si>
    <t>Pol__0037</t>
  </si>
  <si>
    <t>STOP tlačítko - vypnutí hlavního vypínače objektu</t>
  </si>
  <si>
    <t>Pol__0038</t>
  </si>
  <si>
    <t>Vypínač 01 (komplet) barva - bílá</t>
  </si>
  <si>
    <t>Pol__0039</t>
  </si>
  <si>
    <t>Vypínač nástěnný IP 44 řazení 01</t>
  </si>
  <si>
    <t>_10</t>
  </si>
  <si>
    <t>Zásuvky (CPV 312 241 00-3)</t>
  </si>
  <si>
    <t>Pol__0040</t>
  </si>
  <si>
    <t>modul přepěťové ochrany III. stupeň, mtž. do krabice</t>
  </si>
  <si>
    <t>Pol__0041</t>
  </si>
  <si>
    <t>Sestava podlahové krabice pro 12 zás. modulů s rámovou kazetou (kompelt)</t>
  </si>
  <si>
    <t>Pol__0042</t>
  </si>
  <si>
    <t>Zásuvka jednoduchá 230V/16A pod omítku barva bílá</t>
  </si>
  <si>
    <t>_11</t>
  </si>
  <si>
    <t>Zemnění, hromosvod (CPV 312 162 00-5)</t>
  </si>
  <si>
    <t>Pol__0043</t>
  </si>
  <si>
    <t>DRAT ZEMNICI AlMgSi 8mm</t>
  </si>
  <si>
    <t>Pol__0044</t>
  </si>
  <si>
    <t>DRAT ZEMNICI FeZn 10mm s PVC izolací</t>
  </si>
  <si>
    <t>Pol__0045</t>
  </si>
  <si>
    <t>držák vodiče s vysokonapěťovou izolací, do zdi</t>
  </si>
  <si>
    <t>Pol__0046</t>
  </si>
  <si>
    <t>H SVORKA pro napojení OK</t>
  </si>
  <si>
    <t>Pol__0047</t>
  </si>
  <si>
    <t>H SVORKA SR 3a (pásek/kruhový vodič)</t>
  </si>
  <si>
    <t>Pol__0048</t>
  </si>
  <si>
    <t>H SVORKA SS</t>
  </si>
  <si>
    <t>Pol__0049</t>
  </si>
  <si>
    <t>H SVORKA SZ</t>
  </si>
  <si>
    <t>Pol__0050</t>
  </si>
  <si>
    <t>chranný asfaltový nátěr na spoje v zemi</t>
  </si>
  <si>
    <t>Pol__0051</t>
  </si>
  <si>
    <t>jímací stožár, celková délka 3,7m</t>
  </si>
  <si>
    <t>Pol__0052</t>
  </si>
  <si>
    <t>Pol__0053</t>
  </si>
  <si>
    <t>PASOVINA FEZN 30/4</t>
  </si>
  <si>
    <t>Pol__0054</t>
  </si>
  <si>
    <t>podpěra vedení na ploché střechy, betonová zátěž + plast, PV 21d</t>
  </si>
  <si>
    <t>Pol__0055</t>
  </si>
  <si>
    <t>podpěra vedení PV1p</t>
  </si>
  <si>
    <t>Pol__0056</t>
  </si>
  <si>
    <t>Sada koncovek vodiče s vysokonapěťovou izolací</t>
  </si>
  <si>
    <t>Pol__0057</t>
  </si>
  <si>
    <t>Sada pro upěvnní vodičů k jímači</t>
  </si>
  <si>
    <t>Pol__0058</t>
  </si>
  <si>
    <t>Systémový pomocný materiál pro jímací a zemnící soustavu</t>
  </si>
  <si>
    <t>sada</t>
  </si>
  <si>
    <t>Pol__0059</t>
  </si>
  <si>
    <t>štítek označení svodu</t>
  </si>
  <si>
    <t>Pol__0060</t>
  </si>
  <si>
    <t>vodič s vysokonapěťovou izolací</t>
  </si>
  <si>
    <t>_12</t>
  </si>
  <si>
    <t>Hodinové zúčtovací sazby</t>
  </si>
  <si>
    <t>Pol__0061</t>
  </si>
  <si>
    <t>Konzultace s profesemi při napojování zařízení</t>
  </si>
  <si>
    <t>Pol__0062</t>
  </si>
  <si>
    <t>Koordinace s profesemi</t>
  </si>
  <si>
    <t>Pol__0063</t>
  </si>
  <si>
    <t>Napojení kovových konstrukcí na zemnící soustavu</t>
  </si>
  <si>
    <t>Pol__0064</t>
  </si>
  <si>
    <t>Nepředvídatelné náklady a práce spojené se stavbou</t>
  </si>
  <si>
    <t>Pol__0065</t>
  </si>
  <si>
    <t>Pomocné práce,kompletace</t>
  </si>
  <si>
    <t>Pol__0066</t>
  </si>
  <si>
    <t>Pospojování kovových konstrukcí</t>
  </si>
  <si>
    <t>Pol__0067</t>
  </si>
  <si>
    <t>Práce ve výškách, použití montážní plošiny</t>
  </si>
  <si>
    <t>Pol__0068</t>
  </si>
  <si>
    <t>Spolupráce s investorem a koordinace - upřesnění umístění elektroinstalace</t>
  </si>
  <si>
    <t>Pol__0069</t>
  </si>
  <si>
    <t>Výchozí revize s vypracováním revizní zprávy</t>
  </si>
  <si>
    <t>Pol__0070</t>
  </si>
  <si>
    <t>Zakreslení skutečného provedení</t>
  </si>
  <si>
    <t>Pol__0071</t>
  </si>
  <si>
    <t>Zkušební provoz</t>
  </si>
  <si>
    <t>_13</t>
  </si>
  <si>
    <t>Montáž hromosvodu a uzemnění</t>
  </si>
  <si>
    <t>210220302</t>
  </si>
  <si>
    <t>Montáž hmoždinky do tvrzené pěnové desky</t>
  </si>
  <si>
    <t>210220302.1</t>
  </si>
  <si>
    <t>Montáž svorky hromosvodové nad 2 šrouby(ST;SJ;SK;SZ;SR01;02)</t>
  </si>
  <si>
    <t>210220101</t>
  </si>
  <si>
    <t>Položení svodového vodiče FeZn do 10mm</t>
  </si>
  <si>
    <t>210220021</t>
  </si>
  <si>
    <t>Práce na uzemnění v zemi FeZn do 120 mm2 vč.svorek aj.</t>
  </si>
  <si>
    <t>210220002</t>
  </si>
  <si>
    <t>Práce na uzemnění na povrchu FeZn 10 mm bez nátěr.ochr.posp.</t>
  </si>
  <si>
    <t>210220201</t>
  </si>
  <si>
    <t>Upevnění jímací tyče do 3m délky</t>
  </si>
  <si>
    <t>_14</t>
  </si>
  <si>
    <t>Montáže</t>
  </si>
  <si>
    <t>210010313</t>
  </si>
  <si>
    <t>Montáž krabice KT 250 s víčkem bez zap</t>
  </si>
  <si>
    <t>210202002</t>
  </si>
  <si>
    <t>Montáž svítidla - venkovní na fasádu</t>
  </si>
  <si>
    <t>Pol__0080</t>
  </si>
  <si>
    <t>Montáž čidla</t>
  </si>
  <si>
    <t>Pol__0081</t>
  </si>
  <si>
    <t>Montáž hlavní zemnící sběrnice</t>
  </si>
  <si>
    <t>210020306</t>
  </si>
  <si>
    <t>Montáž kabelového žlabu 125/100 bez víka vč.podpěrek</t>
  </si>
  <si>
    <t>210020307</t>
  </si>
  <si>
    <t>Montáž kabelového žlabu 125/100mm vč. víka a podpěrek</t>
  </si>
  <si>
    <t>210020311</t>
  </si>
  <si>
    <t>Montáž kabelového žlabu 250/100mm vč. víka a podpěrek</t>
  </si>
  <si>
    <t>210010322</t>
  </si>
  <si>
    <t>Montáž krabice odbočné (KR 97) kruh. vč.zap</t>
  </si>
  <si>
    <t>210010351</t>
  </si>
  <si>
    <t>Montáž krabice rozvodka typ 6455-11 do 4mm2 vč.zap</t>
  </si>
  <si>
    <t>Pol__0087</t>
  </si>
  <si>
    <t>montáž podlahových krabic</t>
  </si>
  <si>
    <t>210010331</t>
  </si>
  <si>
    <t>Montáž přístrojové krabice bez zapojení</t>
  </si>
  <si>
    <t>Pol__0089</t>
  </si>
  <si>
    <t>Montáž rozvaděče</t>
  </si>
  <si>
    <t>211200101</t>
  </si>
  <si>
    <t>Montáž svítidla - nouzové</t>
  </si>
  <si>
    <t>215201144</t>
  </si>
  <si>
    <t>Montáž svítidla - zářivkové vestavné</t>
  </si>
  <si>
    <t>210203002</t>
  </si>
  <si>
    <t>Montáž svítidla interierového</t>
  </si>
  <si>
    <t>210010006</t>
  </si>
  <si>
    <t>Montáž trubky ohebná el.instalační (pod) typ 23 48mm</t>
  </si>
  <si>
    <t>Pol__0094</t>
  </si>
  <si>
    <t>Napojení jednotky VZT</t>
  </si>
  <si>
    <t>210810042</t>
  </si>
  <si>
    <t>Položení kabelu pevně</t>
  </si>
  <si>
    <t>Pol__0096</t>
  </si>
  <si>
    <t>Položení chráničky do výkopu</t>
  </si>
  <si>
    <t>Pol__0097</t>
  </si>
  <si>
    <t>Pomocné práce při instalaci svítidel</t>
  </si>
  <si>
    <t>Pol__0098</t>
  </si>
  <si>
    <t>Pomocné práce při montáži přístrojů</t>
  </si>
  <si>
    <t>Pol__0099</t>
  </si>
  <si>
    <t>Převzetí pracoviště - objekt</t>
  </si>
  <si>
    <t>Pol__0100</t>
  </si>
  <si>
    <t>Úklid</t>
  </si>
  <si>
    <t>210100001</t>
  </si>
  <si>
    <t>Ukončení 1 vodiče v rozvaděči vč.zap.a konc.do 2,5mm2</t>
  </si>
  <si>
    <t>210100005</t>
  </si>
  <si>
    <t>Ukončení 1 vodiče v rozvaděči vč.zap.a konc.do 35 mm2</t>
  </si>
  <si>
    <t>210100002</t>
  </si>
  <si>
    <t>Ukončení 1 vodiče v rozvaděči vč.zap.a konc.do 6mm2</t>
  </si>
  <si>
    <t>215112211</t>
  </si>
  <si>
    <t>Zapojení ovladače tlač. 0/1 vypínací 1-pólový</t>
  </si>
  <si>
    <t>210110082</t>
  </si>
  <si>
    <t>Zapojení sporákové přípojky typ 39563-23C zápust.vč.doutn.</t>
  </si>
  <si>
    <t>Pol__0106</t>
  </si>
  <si>
    <t>Zapojení vypínače na povrch</t>
  </si>
  <si>
    <t>Pol__0107</t>
  </si>
  <si>
    <t>Zapojení vypínače zapuštěného</t>
  </si>
  <si>
    <t>210111012</t>
  </si>
  <si>
    <t>Zapojení zásuvky polozap./zapuštěné 10/16A 250V 2P+Z</t>
  </si>
  <si>
    <t>_15</t>
  </si>
  <si>
    <t>Stavební práce</t>
  </si>
  <si>
    <t>97408-2174</t>
  </si>
  <si>
    <t>Hrubé zapravení rýh</t>
  </si>
  <si>
    <t>Pol__0110</t>
  </si>
  <si>
    <t>Ostatní zednické práce a přípomoci</t>
  </si>
  <si>
    <t>Pol__0111</t>
  </si>
  <si>
    <t>Požární zatěsnění kabelových prostupů certifikovaným systémovým materiálem</t>
  </si>
  <si>
    <t>Pol__0112</t>
  </si>
  <si>
    <t>Sekání zdi cihlové, kapsy-krab.&lt;100x100x50mm</t>
  </si>
  <si>
    <t>97303-1616</t>
  </si>
  <si>
    <t>97303-1619</t>
  </si>
  <si>
    <t>Sekání zdi cihlové, kapsy-krab.&lt;150x150x100mm</t>
  </si>
  <si>
    <t>97303-1334</t>
  </si>
  <si>
    <t>Sekání zdi cihlové, malt.váp.kapsy do 0.16m2 hl.&lt;150mm</t>
  </si>
  <si>
    <t>Pol__0116</t>
  </si>
  <si>
    <t>Vrtání železobetonu prům. 31mm l=20cm</t>
  </si>
  <si>
    <t>97408-2113</t>
  </si>
  <si>
    <t>Vysekání rýhy do stěny, omítka váp.š.do 50mm</t>
  </si>
  <si>
    <t>SO01-5_2 - SILNOPROUDÉ ROZVODY ROZVADĚČ-RH</t>
  </si>
  <si>
    <t>_16 - Přístrojová náplň</t>
  </si>
  <si>
    <t>_17 - Rozvaděčové skříně, příslušenství</t>
  </si>
  <si>
    <t>_18 - Montáž přístrojů</t>
  </si>
  <si>
    <t>_16</t>
  </si>
  <si>
    <t>Přístrojová náplň</t>
  </si>
  <si>
    <t>elektroměr, na DIN, přímé měř. do 80 A, imp. výstup</t>
  </si>
  <si>
    <t>F204 AC-40/0.03</t>
  </si>
  <si>
    <t>Chránič,cit na ~ proud,4pól,Idn=30mA,In=40A</t>
  </si>
  <si>
    <t>Inst. relé 1 spín., + 1 rozpín., 16A, 230V, cívka 24V</t>
  </si>
  <si>
    <t>E 259 R11-230</t>
  </si>
  <si>
    <t>Instalační relé 1z1r, Uc=230V~/115V=</t>
  </si>
  <si>
    <t>OT 125 E3</t>
  </si>
  <si>
    <t>Jistič 80 A, s vyr. cívkou</t>
  </si>
  <si>
    <t>Jistič 1 pól. 2A, char.C, 10 kA</t>
  </si>
  <si>
    <t>Pol__0007</t>
  </si>
  <si>
    <t>Jistič 1 pól. 10A, char.C, 10 kA</t>
  </si>
  <si>
    <t>Jistič 1 pól. 16A, char.B, 10 kA</t>
  </si>
  <si>
    <t>Jistič 1 pól. 16A, char.C, 10 kA</t>
  </si>
  <si>
    <t>Jistič 3 pól. 20A, char.C, 10 kA</t>
  </si>
  <si>
    <t>Jistič 3 pól. 25A, char.C, 10 kA</t>
  </si>
  <si>
    <t>Jistič 3 pól. 32A, char.B, 10 kA</t>
  </si>
  <si>
    <t>Pojistkový odpojovač jednopól. (L)</t>
  </si>
  <si>
    <t>ŘADOVÁ SVORKA RSA 10</t>
  </si>
  <si>
    <t>ŘADOVÁ SVORKA RSA 2,5</t>
  </si>
  <si>
    <t>Stykač 1 spín., 25A, 230V~, man.ovl.</t>
  </si>
  <si>
    <t>Stykač 3 spín., 25A, 230V~, man.ovl.</t>
  </si>
  <si>
    <t>OVR T12 25 255 TS</t>
  </si>
  <si>
    <t>Svodič přepětí B+C, Iimp=25kA, Un=255V, 1pól</t>
  </si>
  <si>
    <t>SVORKOVNICE RSA 150 RAD.</t>
  </si>
  <si>
    <t>Systémový pomocný materiál pro sestavení rozvaděče</t>
  </si>
  <si>
    <t>TA25DU24</t>
  </si>
  <si>
    <t>UPS, 230/230V, 600VA</t>
  </si>
  <si>
    <t>Zásuvka 230V/16A do rozvaděče</t>
  </si>
  <si>
    <t>Zdroj AC/DC 230V/24V, 24W</t>
  </si>
  <si>
    <t>_17</t>
  </si>
  <si>
    <t>Rozvaděčové skříně, příslušenství</t>
  </si>
  <si>
    <t>Oceloplech. skříňový rozv. 1950x714, 455mod, pod omítku, EI30</t>
  </si>
  <si>
    <t>_18</t>
  </si>
  <si>
    <t>Montáž přístrojů</t>
  </si>
  <si>
    <t>Montáž jističe 1-pól.</t>
  </si>
  <si>
    <t>Montáž jističe 3-pól.</t>
  </si>
  <si>
    <t>Montáž stykače</t>
  </si>
  <si>
    <t>Montáž vypínače</t>
  </si>
  <si>
    <t>Kompletace rozvaděče</t>
  </si>
  <si>
    <t>Montáž relé</t>
  </si>
  <si>
    <t>Montáž chrániče</t>
  </si>
  <si>
    <t>Montáž odpínače</t>
  </si>
  <si>
    <t>Montáž přepěťové ochrany</t>
  </si>
  <si>
    <t>SO01-5_3 - SILNOPROUDÉ ROZVODY ROZVADĚČ-RP2</t>
  </si>
  <si>
    <t>_19 - Přístrojová náplň</t>
  </si>
  <si>
    <t>_20 - Rozvaděčové skříně, příslušenství</t>
  </si>
  <si>
    <t>_21 - Montáž přístrojů</t>
  </si>
  <si>
    <t>_19</t>
  </si>
  <si>
    <t>Jistič 3 pól. 16A, char.B, 10 kA</t>
  </si>
  <si>
    <t>Vypínač 80 A</t>
  </si>
  <si>
    <t>_20</t>
  </si>
  <si>
    <t>_21</t>
  </si>
  <si>
    <t>SO01-5_4 - SILNOPROUDÉ ROZVODY ROZVADĚČ R-SLP</t>
  </si>
  <si>
    <t>_22 - Přístrojová náplň</t>
  </si>
  <si>
    <t>_23 - Rozvaděčové skříně, příslušenství</t>
  </si>
  <si>
    <t>_24 - Hodinové zúčtovací sazby</t>
  </si>
  <si>
    <t>_25 - Montáž přístrojů</t>
  </si>
  <si>
    <t>_22</t>
  </si>
  <si>
    <t>Otočný vypínač 3pól. In= 40 A</t>
  </si>
  <si>
    <t>ŘADOVÁ SVORKA RSA 25</t>
  </si>
  <si>
    <t>_23</t>
  </si>
  <si>
    <t>Rozvodnice pro 72 modulů</t>
  </si>
  <si>
    <t>_24</t>
  </si>
  <si>
    <t>Komlexní zkoušky</t>
  </si>
  <si>
    <t>_25</t>
  </si>
  <si>
    <t>SO01-5_5 - SILNOPROUDÉ ROZVODY ROZVADĚČ R-ÚT</t>
  </si>
  <si>
    <t>_26 - Přístrojová náplň</t>
  </si>
  <si>
    <t>_27 - Rozvaděčové skříně, příslušenství</t>
  </si>
  <si>
    <t>_28 - Hodinové zúčtovací sazby</t>
  </si>
  <si>
    <t>_29 - Montáž přístrojů</t>
  </si>
  <si>
    <t>_26</t>
  </si>
  <si>
    <t>F204 AC-25/0.03</t>
  </si>
  <si>
    <t>Chránič,cit na ~ proud,4pól,Idn=30mA,In=25A</t>
  </si>
  <si>
    <t>Jistič 3 pól. 16A, char.C, 10 kA</t>
  </si>
  <si>
    <t>_27</t>
  </si>
  <si>
    <t>_28</t>
  </si>
  <si>
    <t>_29</t>
  </si>
  <si>
    <t>SO01-6 - FOTOVOLTAICKÁ ELEKTRÁRNA</t>
  </si>
  <si>
    <t>101_A - FVE panely + měniče - materiál</t>
  </si>
  <si>
    <t>101_B - FVE panely + měniče - montáž</t>
  </si>
  <si>
    <t>102_A - FVE AC část - materiál</t>
  </si>
  <si>
    <t>102_B - FVE AC část - montáž</t>
  </si>
  <si>
    <t>103_A - FVE DC část - materiál</t>
  </si>
  <si>
    <t>103_B - FVE DC část - montáž</t>
  </si>
  <si>
    <t>101_A</t>
  </si>
  <si>
    <t>FVE panely + měniče - materiál</t>
  </si>
  <si>
    <t>Třífázový střídač 50 kW</t>
  </si>
  <si>
    <t>fotovoltaický monokrystalický panel 50 Wp</t>
  </si>
  <si>
    <t>Konstrukce panelů</t>
  </si>
  <si>
    <t>Podružný materiál</t>
  </si>
  <si>
    <t>kpl</t>
  </si>
  <si>
    <t>GZS z položek prací</t>
  </si>
  <si>
    <t>Kompletační činnost</t>
  </si>
  <si>
    <t>101_B</t>
  </si>
  <si>
    <t>FVE panely + měniče - montáž</t>
  </si>
  <si>
    <t>montáž třífázového střídače</t>
  </si>
  <si>
    <t>montáž fotovoltaického panelu</t>
  </si>
  <si>
    <t>Projektová dokumentace</t>
  </si>
  <si>
    <t>Montážní a demontážní práce v HZS</t>
  </si>
  <si>
    <t>Doprava a přesun dodávek</t>
  </si>
  <si>
    <t>102_A</t>
  </si>
  <si>
    <t>FVE AC část - materiál</t>
  </si>
  <si>
    <t>Rozvodnice IP43 včetně výzbroje</t>
  </si>
  <si>
    <t>kabel 5x16 mm2</t>
  </si>
  <si>
    <t>AC jistič,2A/1B</t>
  </si>
  <si>
    <t>U-f ochrana dvoustupňová</t>
  </si>
  <si>
    <t>časové relé (alternativně multifunkční relé)</t>
  </si>
  <si>
    <t>pomocný stykač 20A/3F</t>
  </si>
  <si>
    <t>vodič CY 16 mm2 zž</t>
  </si>
  <si>
    <t>102_B</t>
  </si>
  <si>
    <t>FVE AC část - montáž</t>
  </si>
  <si>
    <t>montáž rozvodnice vč. výzbroje</t>
  </si>
  <si>
    <t>napojení na stávající / novou elektorinstalaci objektu</t>
  </si>
  <si>
    <t>úprava ochodního měření vč. materiálu (kabel, jističe, převodník)</t>
  </si>
  <si>
    <t>103_A</t>
  </si>
  <si>
    <t>FVE DC část - materiál</t>
  </si>
  <si>
    <t>DC konektory MC4 (samec+samice) sada</t>
  </si>
  <si>
    <t>DC vodič, UV odolný 6mm2_černý</t>
  </si>
  <si>
    <t>DC vodič, UV odolný 6mm2_červený</t>
  </si>
  <si>
    <t>Pojistkový odpojovač např.OPVF10-2, 2 pólový vč. pojistek 12A, 1000 V DC</t>
  </si>
  <si>
    <t>Svodič přepětí DC, 1000 V</t>
  </si>
  <si>
    <t>Podružný materiál (svorky, konektory,příchytky, chráničky.)</t>
  </si>
  <si>
    <t>103_B</t>
  </si>
  <si>
    <t>FVE DC část - montáž</t>
  </si>
  <si>
    <t>Montáž kabelů DC 6 mm2 m</t>
  </si>
  <si>
    <t>Montáž pojistkového odpínače 2 pólového vč.pojistek 1000 V DC</t>
  </si>
  <si>
    <t>Montáž svodiče přepětí DC</t>
  </si>
  <si>
    <t>SO01-7 - SLABOPROUDÉ ROZVODY</t>
  </si>
  <si>
    <t>74211 - SK- Optická kabeláž</t>
  </si>
  <si>
    <t>74212 - SK- Metalická kabeláž</t>
  </si>
  <si>
    <t>74213 - SK- Datový rozvaděč</t>
  </si>
  <si>
    <t>74214 - Strukturovaná kabeláž - ostatní</t>
  </si>
  <si>
    <t>7422 - Poplachový zabezpečovací a tísňový systém (PZTS)</t>
  </si>
  <si>
    <t>7423 - Kamerový systém (CCTV)</t>
  </si>
  <si>
    <t>7424 - Elektronická kontrola vstupu (EKV)</t>
  </si>
  <si>
    <t>7425 - Rozhlas</t>
  </si>
  <si>
    <t>7426 - Aktivní prvky</t>
  </si>
  <si>
    <t>7427 - Společné trasy</t>
  </si>
  <si>
    <t>7428 - Ostatní</t>
  </si>
  <si>
    <t>74211</t>
  </si>
  <si>
    <t>SK- Optická kabeláž</t>
  </si>
  <si>
    <t>742124011</t>
  </si>
  <si>
    <t>Montáž kabelů datových optických pro vnitřní rozvody do trubky zatažením</t>
  </si>
  <si>
    <t>R01</t>
  </si>
  <si>
    <t>Optický kabel univerzální 12 vl. 50/125 OM4 LSOH - U-DQ(ZN)BH</t>
  </si>
  <si>
    <t>R02</t>
  </si>
  <si>
    <t>Montáž adaptéru SM, MM</t>
  </si>
  <si>
    <t>R03</t>
  </si>
  <si>
    <t>Adaptér SC multimode OM4</t>
  </si>
  <si>
    <t>742124013</t>
  </si>
  <si>
    <t>Montáž kabelů datových optických pro vnitřní rozvody ukončení vlákna optického kabelu pigtailem včetně svaru optického vlákna</t>
  </si>
  <si>
    <t>R04</t>
  </si>
  <si>
    <t>Pigtail SC 50/125 OM4 2m</t>
  </si>
  <si>
    <t>742330031</t>
  </si>
  <si>
    <t>Teplem smrštitelná ochrana sváru</t>
  </si>
  <si>
    <t>R05</t>
  </si>
  <si>
    <t>Ochrana sváru 60mm</t>
  </si>
  <si>
    <t>742110003</t>
  </si>
  <si>
    <t>Montáž trubek pro slaboproud plastových ohebných uložených volně na příchytky</t>
  </si>
  <si>
    <t>R11</t>
  </si>
  <si>
    <t>PVC trubka elektroinstalační ohebná, průměr 25mm</t>
  </si>
  <si>
    <t>742110013</t>
  </si>
  <si>
    <t>Montáž trubek pro slaboproud plastových tuhých pro vnitřní rozvody pro optická vlákna</t>
  </si>
  <si>
    <t>R06</t>
  </si>
  <si>
    <t>PVC trubka elektroinstalační tuhá, průměr 25mm</t>
  </si>
  <si>
    <t>R07</t>
  </si>
  <si>
    <t>Montáž spojky trubky</t>
  </si>
  <si>
    <t>R09</t>
  </si>
  <si>
    <t>Spojka trubky průměr 25mm</t>
  </si>
  <si>
    <t>R08</t>
  </si>
  <si>
    <t>Montáž příchytky trubky</t>
  </si>
  <si>
    <t>R10</t>
  </si>
  <si>
    <t>Příchytka trubky průměr 25mm</t>
  </si>
  <si>
    <t>742330102</t>
  </si>
  <si>
    <t>Měření optického segmentu, měření útlumu, 2 okna</t>
  </si>
  <si>
    <t>74212</t>
  </si>
  <si>
    <t>SK- Metalická kabeláž</t>
  </si>
  <si>
    <t>742124001</t>
  </si>
  <si>
    <t>Montáž kabelů datových FTP, UTP, STP pro vnitřní rozvody do žlabu nebo lišty</t>
  </si>
  <si>
    <t>R13</t>
  </si>
  <si>
    <t>Instalační kabel Cat.7 S/FTP, venkovní provedení</t>
  </si>
  <si>
    <t>R12</t>
  </si>
  <si>
    <t>Instalační kabel Cat.6A STP LSOH 550MHz - s2, d2, a1</t>
  </si>
  <si>
    <t>R14</t>
  </si>
  <si>
    <t>Instalační kabel Cat.5E UTP LSOH 300MHz -s1,d1,a1</t>
  </si>
  <si>
    <t>742124005</t>
  </si>
  <si>
    <t>Montáž kabelů datových FTP, UTP, STP ukončení kabelu konektorem</t>
  </si>
  <si>
    <t>R16</t>
  </si>
  <si>
    <t>Keystone modul 1xRJ45 Cat.5E UTP - beznástrojový</t>
  </si>
  <si>
    <t>R18</t>
  </si>
  <si>
    <t>Konektor RJ45/s, beznástrojový, pro přímou montáž na instalační kabel Cat 6A, Cat 7, Cat 7A</t>
  </si>
  <si>
    <t>R19</t>
  </si>
  <si>
    <t>Konektor na drát RJ45 Cat.5E UTP</t>
  </si>
  <si>
    <t>742330044</t>
  </si>
  <si>
    <t>Montáž datové zásuvky 1 až 6 pozic</t>
  </si>
  <si>
    <t>R20</t>
  </si>
  <si>
    <t>Zásuvka modul 45 pro instalaci do podlahové krabice, osazená 2xRJ45 cat.6A EA STP 45x45mm bílá šikmá s dvířky</t>
  </si>
  <si>
    <t>R21</t>
  </si>
  <si>
    <t>Zásuvka pod omítku, osazená 2xRJ45 cat.6A EA STP 80x80mm pod omítku bílá šikmá s dvířky</t>
  </si>
  <si>
    <t>R45</t>
  </si>
  <si>
    <t>Zásuvka pod omítku, osazená 1xRJ45 cat.6A EA STP 80x80mm pod omítku bílá šikmá s dvířky</t>
  </si>
  <si>
    <t>742110011</t>
  </si>
  <si>
    <t>Montáž trubek pro slaboproud plastových tuhých pro vnitřní rozvody uložených volně na příchytky</t>
  </si>
  <si>
    <t>742330051</t>
  </si>
  <si>
    <t>Popis portu datové zásuvky</t>
  </si>
  <si>
    <t>742330052</t>
  </si>
  <si>
    <t>Popis portů patchpanelu</t>
  </si>
  <si>
    <t>742330101</t>
  </si>
  <si>
    <t>Měření metalického segmentu s vyhotovením protokolu</t>
  </si>
  <si>
    <t>74213</t>
  </si>
  <si>
    <t>SK- Datový rozvaděč</t>
  </si>
  <si>
    <t>742330005</t>
  </si>
  <si>
    <t>Montáž rozvaděče stojanového přes 30U</t>
  </si>
  <si>
    <t>R38</t>
  </si>
  <si>
    <t>Stojanový 19" rozvaděč, šířka 800 mm, hloubka 1200 mm 42U (1970 mm), přední dveře s bezpečnostním tvrzeným sklem, odnímatelná zadní stěna a bočnice, podstavec s filtrem</t>
  </si>
  <si>
    <t>742330027</t>
  </si>
  <si>
    <t>Montáž panelu pro 24 x optický konektor</t>
  </si>
  <si>
    <t>R39</t>
  </si>
  <si>
    <t>Optická vana výsuvná s čelem pro 24 x SC, LC , LSH adaptér 19" 1U černá</t>
  </si>
  <si>
    <t>R40</t>
  </si>
  <si>
    <t>Montáž optické kazety</t>
  </si>
  <si>
    <t>R41</t>
  </si>
  <si>
    <t>Optická kazeta pro max. 24 svárů s víkem a držáky svárů</t>
  </si>
  <si>
    <t>742330024</t>
  </si>
  <si>
    <t>Montáž patch panelu 24 portů</t>
  </si>
  <si>
    <t>R42</t>
  </si>
  <si>
    <t>10G patch panel, osazený 24xRJ45 Cat.6A EA STP 1U černý - beznástrojový</t>
  </si>
  <si>
    <t>742330034</t>
  </si>
  <si>
    <t>Montáž patch panelu 24 portů neosazeného</t>
  </si>
  <si>
    <t>R46</t>
  </si>
  <si>
    <t>Modulární patch panel neosazený, pro 24x RJ45 1U černý</t>
  </si>
  <si>
    <t>742330023</t>
  </si>
  <si>
    <t>Montáž vyvazovacího panelu 1U</t>
  </si>
  <si>
    <t>R43</t>
  </si>
  <si>
    <t>Vyvazovací panel 1U černý, 5 x kovový úchyt velký 40 x 80 mm</t>
  </si>
  <si>
    <t>R103</t>
  </si>
  <si>
    <t>Montáž ventilační jednotky</t>
  </si>
  <si>
    <t>R104</t>
  </si>
  <si>
    <t>Ventilační jednotka spodní (horní), 230V/60W 4 ventilátory, termostat šedá RAL7035</t>
  </si>
  <si>
    <t>742330022</t>
  </si>
  <si>
    <t>Montáž napájecího panelu do rozvaděče</t>
  </si>
  <si>
    <t>R44</t>
  </si>
  <si>
    <t>Rozvodný panel, 7x zásuvka 230V</t>
  </si>
  <si>
    <t>74214</t>
  </si>
  <si>
    <t>Strukturovaná kabeláž - ostatní</t>
  </si>
  <si>
    <t>R100</t>
  </si>
  <si>
    <t>Montáž patch kabelu - propoj mezi tabulí a pracovištěm</t>
  </si>
  <si>
    <t>R101</t>
  </si>
  <si>
    <t>10G patch kabel Cat.6A STP LSOH bílý, 15m</t>
  </si>
  <si>
    <t>R102</t>
  </si>
  <si>
    <t>HDMI kabel, délka 15m, male konektor 2x HDMI (HDMI 1,4)</t>
  </si>
  <si>
    <t>USB 2.0</t>
  </si>
  <si>
    <t>USB 2.0 repeater a prodlužovací kabel A/M-A/F 15m</t>
  </si>
  <si>
    <t>R206</t>
  </si>
  <si>
    <t>PVC trubka elektroinstalační ohebná, průměr 40mm</t>
  </si>
  <si>
    <t>R48</t>
  </si>
  <si>
    <t>Montáž zásuvkového panelu do pracovní desky stolu</t>
  </si>
  <si>
    <t>R49</t>
  </si>
  <si>
    <t>Vestavný zásuvkový panel, 2x RJ45 cat. 6A, 4x 230V, kabely 2m</t>
  </si>
  <si>
    <t>R47</t>
  </si>
  <si>
    <t>D+M Příchytky, stahovací pásky, upevňovací materiál, drobný montážní materiál</t>
  </si>
  <si>
    <t>7422</t>
  </si>
  <si>
    <t>Poplachový zabezpečovací a tísňový systém (PZTS)</t>
  </si>
  <si>
    <t>742220232</t>
  </si>
  <si>
    <t>Montáž detektoru na stěnu nebo na strop</t>
  </si>
  <si>
    <t>R50</t>
  </si>
  <si>
    <t>Sběrnicový PIR detektor pohybu, pokrytí 90°/12m, nástěnná montáž</t>
  </si>
  <si>
    <t>R51</t>
  </si>
  <si>
    <t>Sběrnicový akustický detektor rozbití skla, nástěnná montáž</t>
  </si>
  <si>
    <t>R52</t>
  </si>
  <si>
    <t>Sběrnicový kombinovaný detektor kouře a teplot se sirénkou</t>
  </si>
  <si>
    <t>R53</t>
  </si>
  <si>
    <t>Sběrnicový duální PIR a MW detektor pohybu</t>
  </si>
  <si>
    <t>742220231</t>
  </si>
  <si>
    <t>Montáž kloubového držáku na strop nebo na stěnu pro pohybový detektor</t>
  </si>
  <si>
    <t>R54</t>
  </si>
  <si>
    <t>Kloubový držák pro PIR detektory</t>
  </si>
  <si>
    <t>742220141</t>
  </si>
  <si>
    <t>Montáž ovládací klávesnice pro dodanou ústřednu</t>
  </si>
  <si>
    <t>R55</t>
  </si>
  <si>
    <t>Sběrnicová klávesnice s displejem, klávesnicí a RFID čtečkou</t>
  </si>
  <si>
    <t>742220255</t>
  </si>
  <si>
    <t>Montáž sirény vnitřní pro vyhlášení poplachu</t>
  </si>
  <si>
    <t>R56</t>
  </si>
  <si>
    <t>Sběrnicová siréna vnitřní</t>
  </si>
  <si>
    <t>742220256</t>
  </si>
  <si>
    <t>Montáž zálohové sirény s majákem a s akumulátorem 1,2 Ah</t>
  </si>
  <si>
    <t>R57</t>
  </si>
  <si>
    <t>Sběrnicová siréna venkovní, vč. AKU, bílý kryt, červený blikač</t>
  </si>
  <si>
    <t>R58</t>
  </si>
  <si>
    <t>Montáž posilovače sběrnice</t>
  </si>
  <si>
    <t>R59</t>
  </si>
  <si>
    <t>Zálohovaný galvanicky oddělený posilovač sběrnice</t>
  </si>
  <si>
    <t>R60</t>
  </si>
  <si>
    <t>Montáž krytu</t>
  </si>
  <si>
    <t>R61</t>
  </si>
  <si>
    <t>Kryt pro posilovač sběrnice</t>
  </si>
  <si>
    <t>R62</t>
  </si>
  <si>
    <t>Montáž akumulátoru</t>
  </si>
  <si>
    <t>R63</t>
  </si>
  <si>
    <t>Akumulátor 12V/18Ah</t>
  </si>
  <si>
    <t>742121001</t>
  </si>
  <si>
    <t>Montáž kabelů sdělovacích pro vnitřní rozvody do 15 žil</t>
  </si>
  <si>
    <t>R65</t>
  </si>
  <si>
    <t>Instalační kabel pro rozvod sběrnice 2x0,2mm2 + 2x0,5mm2</t>
  </si>
  <si>
    <t>R66</t>
  </si>
  <si>
    <t>Kabel U/UTP Cat.5e AWG24 PE venkovní plášť černý</t>
  </si>
  <si>
    <t>R67</t>
  </si>
  <si>
    <t>Montáž rozbočovače sběrnice</t>
  </si>
  <si>
    <t>R68</t>
  </si>
  <si>
    <t>Rozbočovač sběrnice</t>
  </si>
  <si>
    <t>R69</t>
  </si>
  <si>
    <t>Montáž instalační krabice</t>
  </si>
  <si>
    <t>R70</t>
  </si>
  <si>
    <t>Víceúčelová montážní krabice</t>
  </si>
  <si>
    <t>R64</t>
  </si>
  <si>
    <t>742220401</t>
  </si>
  <si>
    <t>Programování základních parametrů ústředny PZTS</t>
  </si>
  <si>
    <t>742220402</t>
  </si>
  <si>
    <t>Programování systému na jeden detektor PZTS</t>
  </si>
  <si>
    <t>742220411</t>
  </si>
  <si>
    <t>Oživení systému na jeden detektor PZTS</t>
  </si>
  <si>
    <t>742220511</t>
  </si>
  <si>
    <t>Výchozí revize systému PZTS</t>
  </si>
  <si>
    <t>7423</t>
  </si>
  <si>
    <t>Kamerový systém (CCTV)</t>
  </si>
  <si>
    <t>742230003</t>
  </si>
  <si>
    <t>Montáž venkovní kamery</t>
  </si>
  <si>
    <t>R71</t>
  </si>
  <si>
    <t>IP kamera, bullet, venkovní, 4Mpx, 2688x1512, 30fps, IR přísvit do 10m, PoE, IPX4, IK04</t>
  </si>
  <si>
    <t>R97</t>
  </si>
  <si>
    <t>Nastavení a oživení systému CCTV</t>
  </si>
  <si>
    <t>7424</t>
  </si>
  <si>
    <t>Elektronická kontrola vstupu (EKV)</t>
  </si>
  <si>
    <t>742240005</t>
  </si>
  <si>
    <t>Montáž řídící jednotky pro připojení čteček k elektronické kontrole vstupu</t>
  </si>
  <si>
    <t>R90</t>
  </si>
  <si>
    <t>Přístupový systém, startovní sada, obsahuje: 1x rozbočovač/kontroler, 1x přístupová čtečka s kamerou , 1x přístupová čtečka, 20x karta NFC (13,56 MHz, Mifare)</t>
  </si>
  <si>
    <t>742240001</t>
  </si>
  <si>
    <t>Montáž čtečky karet k elektronické kontrole vstupu</t>
  </si>
  <si>
    <t>742320011</t>
  </si>
  <si>
    <t>Montáž elektromechanického samozamykacího zámku s panikovou funkcí</t>
  </si>
  <si>
    <t>R91</t>
  </si>
  <si>
    <t>Elektromechanický samozamykací zámek, 12-24V, pro únikové východy dle ČSN EN 179, rozteč a backset koordinovat s dodavatelem dveří</t>
  </si>
  <si>
    <t>R92</t>
  </si>
  <si>
    <t>Kabel s konektorem, 10m</t>
  </si>
  <si>
    <t>R93</t>
  </si>
  <si>
    <t>Rozpojitelná kabelová průchodka</t>
  </si>
  <si>
    <t>R94</t>
  </si>
  <si>
    <t>Protiplech</t>
  </si>
  <si>
    <t>742320031</t>
  </si>
  <si>
    <t>Montáž napájecího zdroje pro elektrický zámek</t>
  </si>
  <si>
    <t>R95</t>
  </si>
  <si>
    <t>Spínaný zdroj 13,8 Vss/1,5A v kovovém krytu, prostor pro AKU</t>
  </si>
  <si>
    <t>R96</t>
  </si>
  <si>
    <t>Akumulátor 12V/7Ah</t>
  </si>
  <si>
    <t>R98</t>
  </si>
  <si>
    <t>Instalační kabel Cat.5E FTP LSOH 300MHz -s2,d1,a1</t>
  </si>
  <si>
    <t>R99</t>
  </si>
  <si>
    <t>Kabel J-Y(St)Y 2x2x0,8</t>
  </si>
  <si>
    <t>R72</t>
  </si>
  <si>
    <t>Nastavení a oživení systému EKV</t>
  </si>
  <si>
    <t>7425</t>
  </si>
  <si>
    <t>Rozhlas</t>
  </si>
  <si>
    <t>742410001</t>
  </si>
  <si>
    <t>Montáž systémového zesilovače rozhlasu</t>
  </si>
  <si>
    <t>R84</t>
  </si>
  <si>
    <t>Mixážní zesilovač 120W (max. 180W), 2x zóna, výstup pro reproduktory 100V nebo 8?, montáž do racku</t>
  </si>
  <si>
    <t>R85</t>
  </si>
  <si>
    <t>Montáž stanice hlasatele</t>
  </si>
  <si>
    <t>R86</t>
  </si>
  <si>
    <t>Stanice hlasatele pro 2 zóny, nastavitelná citlivost, LED indikace stavu</t>
  </si>
  <si>
    <t>742410061</t>
  </si>
  <si>
    <t>Montáž reproduktoru podhledového bez krytu rozhlasu</t>
  </si>
  <si>
    <t>R88</t>
  </si>
  <si>
    <t>Podhledový reproduktor, 100V, 6/3/1,5/0,75 W, bílý</t>
  </si>
  <si>
    <t>742410063</t>
  </si>
  <si>
    <t>Montáž reproduktoru nástěnného rozhlasu</t>
  </si>
  <si>
    <t>R87</t>
  </si>
  <si>
    <t>Skříňkový reproduktor, 100V, 6/3/1,5/0,75 W, bílý</t>
  </si>
  <si>
    <t>741122121</t>
  </si>
  <si>
    <t>Montáž kabel Cu plný kulatý žíla 2x1,5 až 6 mm2 zatažený v trubkách (např. CYKY)</t>
  </si>
  <si>
    <t>R89</t>
  </si>
  <si>
    <t>Kabel CYKY-O 2x1,5</t>
  </si>
  <si>
    <t>742410201</t>
  </si>
  <si>
    <t>Oživení a nastavení ústředny rozhlasu, programování</t>
  </si>
  <si>
    <t>7426</t>
  </si>
  <si>
    <t>Aktivní prvky</t>
  </si>
  <si>
    <t>742330012</t>
  </si>
  <si>
    <t>Montáž zařízení do rozvaděče (switch, UPS, DVR, server) bez nastavení</t>
  </si>
  <si>
    <t>R80</t>
  </si>
  <si>
    <t>Router, bezpečnostní brána, switch, NVR, 8x GbE LAN, 1x 2,5GbE WAN, 2x SFP+, IDS/IPS, propustnost 3, 5Gbps, 1,3" displej, HDD slot (3,5")</t>
  </si>
  <si>
    <t>R81</t>
  </si>
  <si>
    <t>Switch, 48x Gbit RJ45, 4x SFP+, L3 static (L2+), dotykový displej, tiché chlazení</t>
  </si>
  <si>
    <t>R82</t>
  </si>
  <si>
    <t>Montáž WIFI AP</t>
  </si>
  <si>
    <t>R83</t>
  </si>
  <si>
    <t>Access point, 802.11ax, Wi-Fi 6, MU-MIMO 4×4, 2,4/5GHz, 5,3Gbps, PoE+ 802.3af</t>
  </si>
  <si>
    <t>7427</t>
  </si>
  <si>
    <t>Společné trasy</t>
  </si>
  <si>
    <t>R22</t>
  </si>
  <si>
    <t>Montáž drátěného žlabu 200/100mm</t>
  </si>
  <si>
    <t>R23</t>
  </si>
  <si>
    <t>Drátěný kabelový žlab 200/100mm, galvanický zinek</t>
  </si>
  <si>
    <t>R33</t>
  </si>
  <si>
    <t>Montáž drátěného žlabu 300/100mm</t>
  </si>
  <si>
    <t>R31</t>
  </si>
  <si>
    <t>Drátěný kabelový žlab 300/100mm, galvanický zinek</t>
  </si>
  <si>
    <t>R24</t>
  </si>
  <si>
    <t>Montáž spojky žlabu</t>
  </si>
  <si>
    <t>R27</t>
  </si>
  <si>
    <t>Spojka žlabu, galvanický zinek</t>
  </si>
  <si>
    <t>R25</t>
  </si>
  <si>
    <t>Montáž držáku žlabu</t>
  </si>
  <si>
    <t>R28</t>
  </si>
  <si>
    <t>Stropní držák pro ukotvení závitové tyče M8</t>
  </si>
  <si>
    <t>R29</t>
  </si>
  <si>
    <t>Závitová tyč 8mm/1m</t>
  </si>
  <si>
    <t>R26</t>
  </si>
  <si>
    <t>Montáž podpěry žlabu</t>
  </si>
  <si>
    <t>R30</t>
  </si>
  <si>
    <t>Podpěra žlabu, montáž na závitové tyče, délka 268mm, šířka 30mm, galvanický zinek</t>
  </si>
  <si>
    <t>R32</t>
  </si>
  <si>
    <t>Podpěra žlabu, montáž na závitové tyče, délka 365mm, šířka 30mm, galvanický zinek</t>
  </si>
  <si>
    <t>R34</t>
  </si>
  <si>
    <t>Montáž svazkového držáku</t>
  </si>
  <si>
    <t>R35</t>
  </si>
  <si>
    <t>Kovový svazkový držák 81x38x52mm</t>
  </si>
  <si>
    <t>R65.1</t>
  </si>
  <si>
    <t>Jádrové vrtání betonu, průměr 80mm, délka 200mm</t>
  </si>
  <si>
    <t>R105</t>
  </si>
  <si>
    <t>Vrtaný průraz 25mm do cihelného zdiva nebo prostého betonu do tl. 200mm</t>
  </si>
  <si>
    <t>R73</t>
  </si>
  <si>
    <t>D+M Provedení protipožární ucpávky mezi požárními úseky dle PBŘ</t>
  </si>
  <si>
    <t>R200</t>
  </si>
  <si>
    <t>Hloubení kabelových nezapažených rýh strojně š 30 cm, hl 70 cm, v hornině tř 3</t>
  </si>
  <si>
    <t>R201</t>
  </si>
  <si>
    <t>D+M Lože kabelů z písku nebo štěrkopísku tl 10 cm nad kabel, kryté plastovou folií, š lože do 50 cm</t>
  </si>
  <si>
    <t>R36</t>
  </si>
  <si>
    <t>Položení venkovní HDPE trubky</t>
  </si>
  <si>
    <t>R37</t>
  </si>
  <si>
    <t>Trubka HDPE zemní tlustostěnná 40/33mm vč. spojek, těsnění, koncovek, včetně uložení do výkopu bez zřízení lože a bez krytí</t>
  </si>
  <si>
    <t>R202</t>
  </si>
  <si>
    <t>D+M Krytí kabelů výstražnou fólií šířky 34 cm</t>
  </si>
  <si>
    <t>R203</t>
  </si>
  <si>
    <t>Zásyp jam nebo rýh strojně včetně zhutnění š 30 cm, hl 70 cm</t>
  </si>
  <si>
    <t>7428</t>
  </si>
  <si>
    <t>Ostatní</t>
  </si>
  <si>
    <t>R74</t>
  </si>
  <si>
    <t>Zaškolení obsluhy - slaboproudé systémy</t>
  </si>
  <si>
    <t>R75</t>
  </si>
  <si>
    <t>Dokumentace skutečného provedení - zařízení slaboproudé elektrotechniky, tisk 3 paré, elektronicky DWG+PDF</t>
  </si>
  <si>
    <t>R76</t>
  </si>
  <si>
    <t>Průběžný úklid</t>
  </si>
  <si>
    <t>R77</t>
  </si>
  <si>
    <t>Přesun hmot, materiálů a výrobků</t>
  </si>
  <si>
    <t>R78</t>
  </si>
  <si>
    <t>Ekologická likvidace odpadu</t>
  </si>
  <si>
    <t>372</t>
  </si>
  <si>
    <t>SO02-1 - SPODNÍ STAVBA ASŘ+ SKŘ</t>
  </si>
  <si>
    <t>18 - Zemní práce - povrchové úpravy terénu</t>
  </si>
  <si>
    <t>2 - Zakládání</t>
  </si>
  <si>
    <t>20 - Drenáže základové spáry</t>
  </si>
  <si>
    <t>3 - Svislé a kompletní konstrukce</t>
  </si>
  <si>
    <t>38 - Různé kompletní konstrukce</t>
  </si>
  <si>
    <t>5 - Komunikace pozemní</t>
  </si>
  <si>
    <t>57 - Kryty pozemních komunikací letišť a ploch z kameniva nebo živičné</t>
  </si>
  <si>
    <t>99 - Přesun hmot a manipulace se sutí</t>
  </si>
  <si>
    <t>711 - Izolace proti vodě, vlhkosti a plynům</t>
  </si>
  <si>
    <t>D96 - Přesuny suti a vybouraných hmot</t>
  </si>
  <si>
    <t>121151113</t>
  </si>
  <si>
    <t>Sejmutí ornice strojně při souvislé ploše přes 100 do 500 m2, tl. vrstvy do 200 mm</t>
  </si>
  <si>
    <t>https://podminky.urs.cz/item/CS_URS_2024_01/121151113</t>
  </si>
  <si>
    <t>378,50</t>
  </si>
  <si>
    <t>919735113</t>
  </si>
  <si>
    <t>Řezání stávajícího živičného krytu nebo podkladu hloubky přes 100 do 150 mm</t>
  </si>
  <si>
    <t>https://podminky.urs.cz/item/CS_URS_2024_01/919735113</t>
  </si>
  <si>
    <t>113107343</t>
  </si>
  <si>
    <t>Odstranění podkladů nebo krytů strojně plochy jednotlivě do 50 m2 s přemístěním hmot na skládku na vzdálenost do 3 m nebo s naložením na dopravní prostředek živičných, o tl. vrstvy přes 100 do 150 mm</t>
  </si>
  <si>
    <t>https://podminky.urs.cz/item/CS_URS_2024_01/113107343</t>
  </si>
  <si>
    <t>113202111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</si>
  <si>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</si>
  <si>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</si>
  <si>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113107312</t>
  </si>
  <si>
    <t>Odstranění podkladů nebo krytů strojně plochy jednotlivě do 50 m2 s přemístěním hmot na skládku na vzdálenost do 3 m nebo s naložením na dopravní prostředek z kameniva těženého, o tl. vrstvy přes 100 do 200 mm</t>
  </si>
  <si>
    <t>https://podminky.urs.cz/item/CS_URS_2024_01/113107312</t>
  </si>
  <si>
    <t>963042819</t>
  </si>
  <si>
    <t>Bourání schodišťových stupňů betonových zhotovených na místě</t>
  </si>
  <si>
    <t>https://podminky.urs.cz/item/CS_URS_2024_01/963042819</t>
  </si>
  <si>
    <t>131551105</t>
  </si>
  <si>
    <t>Hloubení nezapažených jam a zářezů strojně s urovnáním dna do předepsaného profilu a spádu v hornině třídy těžitelnosti III skupiny 6 přes 500 do 1 000 m3</t>
  </si>
  <si>
    <t>https://podminky.urs.cz/item/CS_URS_2024_01/131551105</t>
  </si>
  <si>
    <t>132554204</t>
  </si>
  <si>
    <t>Hloubení zapažených rýh šířky přes 800 do 2 000 mm strojně s urovnáním dna do předepsaného profilu a spádu v hornině třídy těžitelnosti III skupiny 6 přes 100 do 500 m3</t>
  </si>
  <si>
    <t>https://podminky.urs.cz/item/CS_URS_2024_01/132554204</t>
  </si>
  <si>
    <t>133551103</t>
  </si>
  <si>
    <t>Hloubení nezapažených šachet strojně v hornině třídy těžitelnosti III skupiny 6 přes 50 do 100 m3</t>
  </si>
  <si>
    <t>https://podminky.urs.cz/item/CS_URS_2024_01/133551103</t>
  </si>
  <si>
    <t>162251142</t>
  </si>
  <si>
    <t>Vodorovné přemístění výkopku nebo sypaniny po suchu na obvyklém dopravním prostředku, bez naložení výkopku, avšak se složením bez rozhrnutí z horniny třídy těžitelnosti III skupiny 6 a 7 na vzdálenost přes 20 do 50 m</t>
  </si>
  <si>
    <t>https://podminky.urs.cz/item/CS_URS_2024_01/162251142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</si>
  <si>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</si>
  <si>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</si>
  <si>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https://podminky.urs.cz/item/CS_URS_2024_01/162751157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</si>
  <si>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</si>
  <si>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</si>
  <si>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https://podminky.urs.cz/item/CS_URS_2024_01/162751159</t>
  </si>
  <si>
    <t>167151113</t>
  </si>
  <si>
    <t>Nakládání, skládání a překládání neulehlého výkopku nebo sypaniny strojně nakládání, množství přes 100 m3, z hornin třídy těžitelnosti III, skupiny 6 a 7</t>
  </si>
  <si>
    <t>https://podminky.urs.cz/item/CS_URS_2024_01/167151113</t>
  </si>
  <si>
    <t>171251201</t>
  </si>
  <si>
    <t>Uložení sypaniny na skládky nebo meziskládky bez hutnění s upravením uložené sypaniny do předepsaného tvaru</t>
  </si>
  <si>
    <t>https://podminky.urs.cz/item/CS_URS_2024_01/171251201</t>
  </si>
  <si>
    <t>181351103</t>
  </si>
  <si>
    <t>Rozprostření a urovnání ornice v rovině nebo ve svahu sklonu do 1:5 strojně při souvislé ploše přes 100 do 500 m2, tl. vrstvy do 200 mm</t>
  </si>
  <si>
    <t>https://podminky.urs.cz/item/CS_URS_2024_01/181351103</t>
  </si>
  <si>
    <t>171201221</t>
  </si>
  <si>
    <t>Poplatek za uložení stavebního odpadu na skládce (skládkovné) zeminy a kamení zatříděného do Katalogu odpadů pod kódem 17 05 04</t>
  </si>
  <si>
    <t>https://podminky.urs.cz/item/CS_URS_2024_01/171201221</t>
  </si>
  <si>
    <t>Zemní práce - povrchové úpravy terénu</t>
  </si>
  <si>
    <t>180404111</t>
  </si>
  <si>
    <t>Založení hřišťového trávníku výsevem na vrstvě ornice</t>
  </si>
  <si>
    <t>https://podminky.urs.cz/item/CS_URS_2024_01/180404111</t>
  </si>
  <si>
    <t>00572410</t>
  </si>
  <si>
    <t>osivo směs travní parková</t>
  </si>
  <si>
    <t>-2017547675</t>
  </si>
  <si>
    <t>389,855*0,03 'Přepočtené koeficientem množství</t>
  </si>
  <si>
    <t>180405114</t>
  </si>
  <si>
    <t>Založení trávníků ve vegetačních dlaždicích nebo prefabrikátech výsevem směsi substrátu a semene v rovině nebo na svahu do 1:5</t>
  </si>
  <si>
    <t>https://podminky.urs.cz/item/CS_URS_2024_01/180405114</t>
  </si>
  <si>
    <t>378,5*0,03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</si>
  <si>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</si>
  <si>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</si>
  <si>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https://podminky.urs.cz/item/CS_URS_2024_01/181111111</t>
  </si>
  <si>
    <t>183403113</t>
  </si>
  <si>
    <t>Obdělání půdy frézováním v rovině nebo na svahu do 1:5</t>
  </si>
  <si>
    <t>https://podminky.urs.cz/item/CS_URS_2024_01/183403113</t>
  </si>
  <si>
    <t>183403153</t>
  </si>
  <si>
    <t>Obdělání půdy hrabáním v rovině nebo na svahu do 1:5</t>
  </si>
  <si>
    <t>https://podminky.urs.cz/item/CS_URS_2024_01/183403153</t>
  </si>
  <si>
    <t>184102111</t>
  </si>
  <si>
    <t>Výsadba dřeviny s balem do předem vyhloubené jamky se zalitím v rovině nebo na svahu do 1:5, při průměru balu přes 100 do 200 mm</t>
  </si>
  <si>
    <t>https://podminky.urs.cz/item/CS_URS_2024_01/184102111</t>
  </si>
  <si>
    <t>026503299.Q</t>
  </si>
  <si>
    <t>Habr obecný - Carpinus betulus obvod kmene 10/12</t>
  </si>
  <si>
    <t>1919281704</t>
  </si>
  <si>
    <t>SML.CENA</t>
  </si>
  <si>
    <t>Tablet.hnojivo 10 g</t>
  </si>
  <si>
    <t>184215113</t>
  </si>
  <si>
    <t>Ukotvení dřeviny kůly v rovině nebo na svahu do 1:5 jedním kůlem, délky přes 2 do 3 m</t>
  </si>
  <si>
    <t>https://podminky.urs.cz/item/CS_URS_2024_01/184215113</t>
  </si>
  <si>
    <t>2*3</t>
  </si>
  <si>
    <t>60591257</t>
  </si>
  <si>
    <t>kůl vyvazovací dřevěný impregnovaný D 8cm dl 3m</t>
  </si>
  <si>
    <t>-1110135301</t>
  </si>
  <si>
    <t>SML.CENA.1</t>
  </si>
  <si>
    <t>Úvazek pružný</t>
  </si>
  <si>
    <t>184813511</t>
  </si>
  <si>
    <t>Chemické odplevelení půdy před založením kultury, trávníku nebo zpevněných ploch ručně o jakékoli výměře postřikem na široko v rovině nebo na svahu do 1:5</t>
  </si>
  <si>
    <t>https://podminky.urs.cz/item/CS_URS_2024_01/184813511</t>
  </si>
  <si>
    <t>184911311</t>
  </si>
  <si>
    <t>Položení mulčovací textilie proti prorůstání plevelů kolem vysázených rostlin v rovině nebo na svahu do 1:5</t>
  </si>
  <si>
    <t>-1325473047</t>
  </si>
  <si>
    <t>https://podminky.urs.cz/item/CS_URS_2024_01/184911311</t>
  </si>
  <si>
    <t>69311012</t>
  </si>
  <si>
    <t>geotextilie tkaná PES 150S/50kN/m</t>
  </si>
  <si>
    <t>-2127639493</t>
  </si>
  <si>
    <t>184911421</t>
  </si>
  <si>
    <t>Mulčování vysazených rostlin mulčovací kůrou, tl. do 100 mm v rovině nebo na svahu do 1:5</t>
  </si>
  <si>
    <t>https://podminky.urs.cz/item/CS_URS_2024_01/184911421</t>
  </si>
  <si>
    <t>10391100</t>
  </si>
  <si>
    <t>kůra mulčovací VL</t>
  </si>
  <si>
    <t>-400719257</t>
  </si>
  <si>
    <t>3*0,103 'Přepočtené koeficientem množství</t>
  </si>
  <si>
    <t>185802113</t>
  </si>
  <si>
    <t>Hnojení půdy nebo trávníku v rovině nebo na svahu do 1:5 umělým hnojivem na široko</t>
  </si>
  <si>
    <t>https://podminky.urs.cz/item/CS_URS_2024_01/185802113</t>
  </si>
  <si>
    <t>25191155</t>
  </si>
  <si>
    <t>hnojivo průmyslové</t>
  </si>
  <si>
    <t>42537395</t>
  </si>
  <si>
    <t>15*0,03 'Přepočtené koeficientem množství</t>
  </si>
  <si>
    <t>185851121</t>
  </si>
  <si>
    <t>Dovoz vody pro zálivku rostlin na vzdálenost do 1000 m</t>
  </si>
  <si>
    <t>https://podminky.urs.cz/item/CS_URS_2024_01/185851121</t>
  </si>
  <si>
    <t>08211321</t>
  </si>
  <si>
    <t>voda pitná pro ostatní odběratele</t>
  </si>
  <si>
    <t>565565488</t>
  </si>
  <si>
    <t>171152501</t>
  </si>
  <si>
    <t>Zhutnění podloží pod násypy z rostlé horniny třídy těžitelnosti I a II, skupiny 1 až 4 z hornin soudružných a nesoudržných</t>
  </si>
  <si>
    <t>https://podminky.urs.cz/item/CS_URS_2024_01/171152501</t>
  </si>
  <si>
    <t>273311511</t>
  </si>
  <si>
    <t>Základy z betonu prostého desky z betonu kamenem prokládaného tř. C 12/15</t>
  </si>
  <si>
    <t>https://podminky.urs.cz/item/CS_URS_2024_01/273311511</t>
  </si>
  <si>
    <t>273361821</t>
  </si>
  <si>
    <t>Výztuž základů desek z betonářské oceli 10 505 (R) nebo BSt 500</t>
  </si>
  <si>
    <t>https://podminky.urs.cz/item/CS_URS_2024_01/273361821</t>
  </si>
  <si>
    <t>279113144</t>
  </si>
  <si>
    <t>Základové zdi z tvárnic ztraceného bednění včetně výplně z betonu bez zvláštních nároků na vliv prostředí třídy C 20/25, tloušťky zdiva přes 250 do 300 mm</t>
  </si>
  <si>
    <t>https://podminky.urs.cz/item/CS_URS_2024_01/279113144</t>
  </si>
  <si>
    <t>279113145</t>
  </si>
  <si>
    <t>Základové zdi z tvárnic ztraceného bednění včetně výplně z betonu bez zvláštních nároků na vliv prostředí třídy C 20/25, tloušťky zdiva přes 300 do 400 mm</t>
  </si>
  <si>
    <t>https://podminky.urs.cz/item/CS_URS_2024_01/279113145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</si>
  <si>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</si>
  <si>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</si>
  <si>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-747638106</t>
  </si>
  <si>
    <t>https://podminky.urs.cz/item/CS_URS_2024_01/279361821</t>
  </si>
  <si>
    <t>60*0,4*0,1</t>
  </si>
  <si>
    <t>274929111R01</t>
  </si>
  <si>
    <t>Příplatek na řezání 1ks betonové bednící tvárnice</t>
  </si>
  <si>
    <t>274321511</t>
  </si>
  <si>
    <t>Základy z betonu železového (bez výztuže) pasy z betonu bez zvláštních nároků na prostředí tř. C 25/30</t>
  </si>
  <si>
    <t>https://podminky.urs.cz/item/CS_URS_2024_01/274321511</t>
  </si>
  <si>
    <t>274351121</t>
  </si>
  <si>
    <t>Bednění základů pasů rovné zřízení</t>
  </si>
  <si>
    <t>https://podminky.urs.cz/item/CS_URS_2024_01/274351121</t>
  </si>
  <si>
    <t>274351122</t>
  </si>
  <si>
    <t>Bednění základů pasů rovné odstranění</t>
  </si>
  <si>
    <t>https://podminky.urs.cz/item/CS_URS_2024_01/274351122</t>
  </si>
  <si>
    <t>274361821</t>
  </si>
  <si>
    <t>Výztuž základů pasů z betonářské oceli 10 505 (R) nebo BSt 500</t>
  </si>
  <si>
    <t>https://podminky.urs.cz/item/CS_URS_2024_01/274361821</t>
  </si>
  <si>
    <t>275321411</t>
  </si>
  <si>
    <t>Základy z betonu železového (bez výztuže) patky z betonu bez zvláštních nároků na prostředí tř. C 20/25</t>
  </si>
  <si>
    <t>https://podminky.urs.cz/item/CS_URS_2024_01/275321411</t>
  </si>
  <si>
    <t>275351121</t>
  </si>
  <si>
    <t>Bednění základů patek zřízení</t>
  </si>
  <si>
    <t>https://podminky.urs.cz/item/CS_URS_2024_01/275351121</t>
  </si>
  <si>
    <t>275351122</t>
  </si>
  <si>
    <t>Bednění základů patek odstranění</t>
  </si>
  <si>
    <t>https://podminky.urs.cz/item/CS_URS_2024_01/275351122</t>
  </si>
  <si>
    <t>275362021</t>
  </si>
  <si>
    <t>Výztuž základů patek ze svařovaných sítí z drátů typu KARI</t>
  </si>
  <si>
    <t>https://podminky.urs.cz/item/CS_URS_2024_01/275362021</t>
  </si>
  <si>
    <t xml:space="preserve">hmotnost =5,5 kg/m2 : </t>
  </si>
  <si>
    <t>Začátek provozního součtu</t>
  </si>
  <si>
    <t xml:space="preserve">  patka P1 18ks : 18*(1,3*1,3)</t>
  </si>
  <si>
    <t xml:space="preserve">  patka P2  2ks : 2*(1,7*1,7)</t>
  </si>
  <si>
    <t xml:space="preserve">  patka P3 12ks : 12*(1,7*1,7)</t>
  </si>
  <si>
    <t>Konec provozního součtu</t>
  </si>
  <si>
    <t>70,88*5,5/1000*1,15</t>
  </si>
  <si>
    <t>Drenáže základové spáry</t>
  </si>
  <si>
    <t>211971110</t>
  </si>
  <si>
    <t>Zřízení opláštění výplně z geotextilie odvodňovacích žeber nebo trativodů v rýze nebo zářezu se stěnami šikmými o sklonu do 1:2</t>
  </si>
  <si>
    <t>https://podminky.urs.cz/item/CS_URS_2024_01/211971110</t>
  </si>
  <si>
    <t>69311228</t>
  </si>
  <si>
    <t>geotextilie netkaná separační, ochranná, filtrační, drenážní PES 250g/m2</t>
  </si>
  <si>
    <t>-1165274894</t>
  </si>
  <si>
    <t>250,98*1,1845 'Přepočtené koeficientem množství</t>
  </si>
  <si>
    <t>212312111</t>
  </si>
  <si>
    <t>Lože pro trativody z betonu prostého</t>
  </si>
  <si>
    <t>https://podminky.urs.cz/item/CS_URS_2024_01/212312111</t>
  </si>
  <si>
    <t>212572111</t>
  </si>
  <si>
    <t>Lože pro trativody ze štěrkopísku tříděného</t>
  </si>
  <si>
    <t>https://podminky.urs.cz/item/CS_URS_2024_01/212572111</t>
  </si>
  <si>
    <t>211511111</t>
  </si>
  <si>
    <t>Výplň kamenivem do rýh odvodňovacích žeber nebo trativodů bez zhutnění, s úpravou povrchu výplně lomovým kamenem netříděným</t>
  </si>
  <si>
    <t>https://podminky.urs.cz/item/CS_URS_2024_01/211511111</t>
  </si>
  <si>
    <t>212755214</t>
  </si>
  <si>
    <t>Trativody bez lože z drenážních trubek plastových flexibilních D 100 mm</t>
  </si>
  <si>
    <t>https://podminky.urs.cz/item/CS_URS_2024_01/212755214</t>
  </si>
  <si>
    <t>894812155</t>
  </si>
  <si>
    <t>Revizní a čistící šachta z polypropylenu PP pro hladké trouby DN 315 poklop plastový pachotěsný s madlem</t>
  </si>
  <si>
    <t>https://podminky.urs.cz/item/CS_URS_2024_01/894812155</t>
  </si>
  <si>
    <t>28614391</t>
  </si>
  <si>
    <t>šachta drenážní DN 315 pro 3x napojení potrubí DN 200 užitná výška 350mm s lapačem písku</t>
  </si>
  <si>
    <t>-915994669</t>
  </si>
  <si>
    <t>počet šachet</t>
  </si>
  <si>
    <t>28661544</t>
  </si>
  <si>
    <t>dno šachtové z PP DN 315 pro trubní vedení z PVC DN 160 levý přítok</t>
  </si>
  <si>
    <t>638593413</t>
  </si>
  <si>
    <t>28661034</t>
  </si>
  <si>
    <t>roura šachtová PVC s hrdlem dno DN 315 dl 6m</t>
  </si>
  <si>
    <t>1351227192</t>
  </si>
  <si>
    <t>8*3</t>
  </si>
  <si>
    <t>28661160</t>
  </si>
  <si>
    <t>teleskop z PVC s litinovým poklopem mřížovým pro třídu zatížení B125 dno DN 315</t>
  </si>
  <si>
    <t>1145082795</t>
  </si>
  <si>
    <t>Svislé a kompletní konstrukce</t>
  </si>
  <si>
    <t>380326131</t>
  </si>
  <si>
    <t>Kompletní konstrukce čistíren odpadních vod, nádrží, vodojemů, kanálů z betonu železového bez výztuže a bednění se zvýšenými nároky na prostředí tř. C 30/37, tl. přes 80 do 150 mm</t>
  </si>
  <si>
    <t>https://podminky.urs.cz/item/CS_URS_2024_01/380326131</t>
  </si>
  <si>
    <t>nízký angl. dvorek :</t>
  </si>
  <si>
    <t>0,15*(0,775+0,53)*(23,3+5,3)</t>
  </si>
  <si>
    <t>0,25*0,10*(23,3+5,3)</t>
  </si>
  <si>
    <t>4*0,15*(0,775*0,68)</t>
  </si>
  <si>
    <t>380356231</t>
  </si>
  <si>
    <t>Bednění kompletních konstrukcí čistíren odpadních vod, nádrží, vodojemů, kanálů konstrukcí neomítaných z betonu prostého nebo železového ploch rovinných zřízení</t>
  </si>
  <si>
    <t>https://podminky.urs.cz/item/CS_URS_2024_01/380356231</t>
  </si>
  <si>
    <t>(0,68+0,53+0,1+0,25)*(23,3+5,3)</t>
  </si>
  <si>
    <t>4*(0,775*0,68*2)</t>
  </si>
  <si>
    <t>380356232</t>
  </si>
  <si>
    <t>Bednění kompletních konstrukcí čistíren odpadních vod, nádrží, vodojemů, kanálů konstrukcí neomítaných z betonu prostého nebo železového ploch rovinných odstranění</t>
  </si>
  <si>
    <t>https://podminky.urs.cz/item/CS_URS_2024_01/380356232</t>
  </si>
  <si>
    <t>380361006</t>
  </si>
  <si>
    <t>Výztuž kompletních konstrukcí čistíren odpadních vod, nádrží, vodojemů, kanálů z oceli 10 505 (R) nebo BSt 500</t>
  </si>
  <si>
    <t>https://podminky.urs.cz/item/CS_URS_2024_01/380361006</t>
  </si>
  <si>
    <t>Různé kompletní konstrukce</t>
  </si>
  <si>
    <t>388 PC 001</t>
  </si>
  <si>
    <t>MTŽ bet. energokanál se zákrytovou deskou</t>
  </si>
  <si>
    <t>899623141</t>
  </si>
  <si>
    <t>Obetonování potrubí nebo zdiva stok betonem prostým v otevřeném výkopu, betonem tř. C 12/15</t>
  </si>
  <si>
    <t>https://podminky.urs.cz/item/CS_URS_2024_01/899623141</t>
  </si>
  <si>
    <t>962052211</t>
  </si>
  <si>
    <t>Bourání zdiva železobetonového nadzákladového, objemu přes 1 m3</t>
  </si>
  <si>
    <t>https://podminky.urs.cz/item/CS_URS_2024_01/962052211</t>
  </si>
  <si>
    <t>5938544</t>
  </si>
  <si>
    <t>Energokanál ENK 58/39/5 U</t>
  </si>
  <si>
    <t>5938540</t>
  </si>
  <si>
    <t>Deska zákrytová ENK 58/39/5 ZD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</si>
  <si>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</si>
  <si>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</si>
  <si>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https://podminky.urs.cz/item/CS_URS_2024_01/411121232</t>
  </si>
  <si>
    <t>59341211R1</t>
  </si>
  <si>
    <t>deska stropní plná PZD 1040x290x65mm</t>
  </si>
  <si>
    <t>-1981412098</t>
  </si>
  <si>
    <t>430321616</t>
  </si>
  <si>
    <t>Schodišťové konstrukce a rampy z betonu železového (bez výztuže) stupně, schodnice, ramena, podesty s nosníky tř. C 30/37</t>
  </si>
  <si>
    <t>https://podminky.urs.cz/item/CS_URS_2024_01/430321616</t>
  </si>
  <si>
    <t>430362021</t>
  </si>
  <si>
    <t>Výztuž schodišťových konstrukcí a ramp stupňů, schodnic, ramen, podest s nosníky ze svařovaných sítí z drátů typu KARI</t>
  </si>
  <si>
    <t>https://podminky.urs.cz/item/CS_URS_2024_01/430362021</t>
  </si>
  <si>
    <t>434351141</t>
  </si>
  <si>
    <t>Bednění stupňů betonovaných na podstupňové desce nebo na terénu půdorysně přímočarých zřízení</t>
  </si>
  <si>
    <t>https://podminky.urs.cz/item/CS_URS_2024_01/434351141</t>
  </si>
  <si>
    <t>434351142</t>
  </si>
  <si>
    <t>Bednění stupňů betonovaných na podstupňové desce nebo na terénu půdorysně přímočarých odstranění</t>
  </si>
  <si>
    <t>https://podminky.urs.cz/item/CS_URS_2024_01/434351142</t>
  </si>
  <si>
    <t>931971111R00</t>
  </si>
  <si>
    <t>Vložky do dilatačních spár, lepenka jednoduchá</t>
  </si>
  <si>
    <t>Komunikace pozemní</t>
  </si>
  <si>
    <t>457311116</t>
  </si>
  <si>
    <t>Vyrovnávací nebo spádový beton včetně úpravy povrchu C 20/25</t>
  </si>
  <si>
    <t>https://podminky.urs.cz/item/CS_URS_2024_01/457311116</t>
  </si>
  <si>
    <t>564740101</t>
  </si>
  <si>
    <t>Podklad nebo kryt z kameniva hrubého drceného vel. 16-32 mm s rozprostřením a zhutněním plochy jednotlivě do 100 m2, po zhutnění tl. 120 mm</t>
  </si>
  <si>
    <t>https://podminky.urs.cz/item/CS_URS_2024_01/564740101</t>
  </si>
  <si>
    <t>564750111</t>
  </si>
  <si>
    <t>Podklad nebo kryt z kameniva hrubého drceného vel. 16-32 mm s rozprostřením a zhutněním plochy přes 100 m2, po zhutnění tl. 150 mm</t>
  </si>
  <si>
    <t>https://podminky.urs.cz/item/CS_URS_2024_01/564750111</t>
  </si>
  <si>
    <t>58343930</t>
  </si>
  <si>
    <t>kamenivo drcené hrubé frakce 16/32</t>
  </si>
  <si>
    <t>-1681873803</t>
  </si>
  <si>
    <t>P13 dřevoplast prkna : 5,12</t>
  </si>
  <si>
    <t>P9 bet. dlažba 800x800 : 164,50</t>
  </si>
  <si>
    <t>P11 kartáč beton : 27,65</t>
  </si>
  <si>
    <t>P14 mlat z drtě : 18,10</t>
  </si>
  <si>
    <t>P15 kartáč beton : 9,3</t>
  </si>
  <si>
    <t>P16 cementový potěr : 14,90</t>
  </si>
  <si>
    <t>P17 kartáč beton : 1,54</t>
  </si>
  <si>
    <t>5,12*0,12</t>
  </si>
  <si>
    <t>164,5*0,55</t>
  </si>
  <si>
    <t>27,65*0,15</t>
  </si>
  <si>
    <t>18,1*0,15</t>
  </si>
  <si>
    <t>9,3*0,15</t>
  </si>
  <si>
    <t>14,9*0,15</t>
  </si>
  <si>
    <t>1,54*0,15</t>
  </si>
  <si>
    <t>101,813*1,8</t>
  </si>
  <si>
    <t>564922105R</t>
  </si>
  <si>
    <t>Mlatový kryt z mech.zpevněného kameniva tl. 5 cm prosívka fr. 0-4 mm</t>
  </si>
  <si>
    <t>919726122</t>
  </si>
  <si>
    <t>Geotextilie netkaná pro ochranu, separaci nebo filtraci měrná hmotnost přes 200 do 300 g/m2</t>
  </si>
  <si>
    <t>https://podminky.urs.cz/item/CS_URS_2024_01/919726122</t>
  </si>
  <si>
    <t xml:space="preserve">P13 dřevoplast prkna : </t>
  </si>
  <si>
    <t>P14 mlat z drtě :</t>
  </si>
  <si>
    <t>18,10</t>
  </si>
  <si>
    <t>P10</t>
  </si>
  <si>
    <t>40,8</t>
  </si>
  <si>
    <t>69311317</t>
  </si>
  <si>
    <t>textilie netkaná HPPE 300g/m2</t>
  </si>
  <si>
    <t>-654127057</t>
  </si>
  <si>
    <t>64,02</t>
  </si>
  <si>
    <t>64,02*1,1 'Přepočtené koeficientem množství</t>
  </si>
  <si>
    <t>581124112</t>
  </si>
  <si>
    <t>Kryt z prostého betonu komunikací pro pěší tl. 120 mm</t>
  </si>
  <si>
    <t>https://podminky.urs.cz/item/CS_URS_2024_01/581124112</t>
  </si>
  <si>
    <t>596811321</t>
  </si>
  <si>
    <t>Kladení velkoformátové dlažby pozemních komunikací a komunikací pro pěší s ložem z kameniva tl. 40 mm, s vyplněním spár, s hutněním, vibrováním a se smetením přebytečného materiálu tl. do 100 mm, velikosti dlaždic přes 0,5 m2, pro plochy do 300 m2</t>
  </si>
  <si>
    <t>https://podminky.urs.cz/item/CS_URS_2024_01/596811321</t>
  </si>
  <si>
    <t>59246019</t>
  </si>
  <si>
    <t>dlažba velkoformátová betonová plochy 0,51-1m2 tl 80mm trýskaný povrch</t>
  </si>
  <si>
    <t>745527874</t>
  </si>
  <si>
    <t>164,5*1,03 'Přepočtené koeficientem množství</t>
  </si>
  <si>
    <t>596841120</t>
  </si>
  <si>
    <t>Kladení dlažby z betonových nebo kameninových dlaždic komunikací pro pěší s vyplněním spár a se smetením přebytečného materiálu na vzdálenost do 3 m s ložem z cementové malty tl. do 30 mm velikosti dlaždic do 0,09 m2 (bez zámku), pro plochy do 50 m2</t>
  </si>
  <si>
    <t>https://podminky.urs.cz/item/CS_URS_2024_01/596841120</t>
  </si>
  <si>
    <t xml:space="preserve">P9 bet. dlažba 800x800 : </t>
  </si>
  <si>
    <t xml:space="preserve">  okolo okrajů bez obrub (u stromů) :</t>
  </si>
  <si>
    <t>0,8*32,0</t>
  </si>
  <si>
    <t>561121101</t>
  </si>
  <si>
    <t>Zřízení podkladu nebo ochranné vrstvy vozovky z mechanicky zpevněné zeminy MZ bez přidání pojiva nebo vylepšovacího materiálu, s rozprostřením, vlhčením, promísením a zhutněním, tloušťka po zhutnění 50 mm</t>
  </si>
  <si>
    <t>-565834899</t>
  </si>
  <si>
    <t>https://podminky.urs.cz/item/CS_URS_2024_01/561121101</t>
  </si>
  <si>
    <t>P14</t>
  </si>
  <si>
    <t>58343810</t>
  </si>
  <si>
    <t>kamenivo drcené hrubé frakce 4/8</t>
  </si>
  <si>
    <t>1788269521</t>
  </si>
  <si>
    <t>P10 kačírek : 40,8</t>
  </si>
  <si>
    <t>40,8*0,05*1,8</t>
  </si>
  <si>
    <t>766441111RAW</t>
  </si>
  <si>
    <t>D+M Podlahy teras z dřevoplast. prken 138x23mm na roštu 50x50mm, vč beton. dlažby 300x300x40mm</t>
  </si>
  <si>
    <t>637311131</t>
  </si>
  <si>
    <t>Okapový chodník z obrubníků betonových zahradních, se zalitím spár cementovou maltou do lože z betonu prostého</t>
  </si>
  <si>
    <t>https://podminky.urs.cz/item/CS_URS_2024_01/637311131</t>
  </si>
  <si>
    <t>59217001</t>
  </si>
  <si>
    <t>obrubník zahradní betonový 1000x50x250mm</t>
  </si>
  <si>
    <t>-638158029</t>
  </si>
  <si>
    <t>8,5</t>
  </si>
  <si>
    <t>916131112</t>
  </si>
  <si>
    <t>Osazení silničního obrubníku betonového se zřízením lože, s vyplněním a zatřením spár cementovou maltou ležatého bez boční opěry, do lože z betonu prostého</t>
  </si>
  <si>
    <t>https://podminky.urs.cz/item/CS_URS_2024_01/916131112</t>
  </si>
  <si>
    <t>59217072</t>
  </si>
  <si>
    <t>obrubník silniční betonový 1000x100x250mm</t>
  </si>
  <si>
    <t>-1013242910</t>
  </si>
  <si>
    <t>78,7*1,02 'Přepočtené koeficientem množství</t>
  </si>
  <si>
    <t>936124112</t>
  </si>
  <si>
    <t>Montáž lavičky parkové stabilní se zabetonováním noh</t>
  </si>
  <si>
    <t>https://podminky.urs.cz/item/CS_URS_2024_01/936124112</t>
  </si>
  <si>
    <t>59289016.</t>
  </si>
  <si>
    <t>Lavička prefa betonová bílá 3200x600x450mm</t>
  </si>
  <si>
    <t>-1986616611</t>
  </si>
  <si>
    <t>Kryty pozemních komunikací letišť a ploch z kameniva nebo živičné</t>
  </si>
  <si>
    <t>566901232</t>
  </si>
  <si>
    <t>Vyspravení podkladu po překopech inženýrských sítí plochy přes 15 m2 s rozprostřením a zhutněním štěrkodrtí tl. 150 mm</t>
  </si>
  <si>
    <t>https://podminky.urs.cz/item/CS_URS_2024_01/566901232</t>
  </si>
  <si>
    <t>nad opěrn zdí asf. komunikace oprav u obruby š=30cm :</t>
  </si>
  <si>
    <t>0,3*(30+5+8)*2</t>
  </si>
  <si>
    <t>566901243</t>
  </si>
  <si>
    <t>Vyspravení podkladu po překopech inženýrských sítí plochy přes 15 m2 s rozprostřením a zhutněním kamenivem hrubým drceným tl. 200 mm</t>
  </si>
  <si>
    <t>https://podminky.urs.cz/item/CS_URS_2024_01/566901243</t>
  </si>
  <si>
    <t>566901261</t>
  </si>
  <si>
    <t>Vyspravení podkladu po překopech inženýrských sítí plochy přes 15 m2 s rozprostřením a zhutněním obalovaným kamenivem ACP (OK) tl. 100 mm</t>
  </si>
  <si>
    <t>https://podminky.urs.cz/item/CS_URS_2024_01/566901261</t>
  </si>
  <si>
    <t>572141112</t>
  </si>
  <si>
    <t>Vyrovnání povrchu dosavadních krytů s rozprostřením hmot a zhutněním asfaltovým betonem ACO (AB) tl. přes 40 do 60 mm</t>
  </si>
  <si>
    <t>https://podminky.urs.cz/item/CS_URS_2024_01/572141112</t>
  </si>
  <si>
    <t>Přesun hmot a manipulace se sutí</t>
  </si>
  <si>
    <t>998225111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</si>
  <si>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</si>
  <si>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</si>
  <si>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711113111</t>
  </si>
  <si>
    <t>Izolace proti zemní vlhkosti natěradly a tmely za studena na ploše vodorovné V těsnícím nátěrem na bázi pryže (latexu) a bitumenů</t>
  </si>
  <si>
    <t>https://podminky.urs.cz/item/CS_URS_2024_01/711113111</t>
  </si>
  <si>
    <t>998711202</t>
  </si>
  <si>
    <t>Přesun hmot pro izolace proti vodě, vlhkosti a plynům stanovený procentní sazbou (%) z ceny vodorovná dopravní vzdálenost do 50 m základní v objektech výšky přes 6 do 12 m</t>
  </si>
  <si>
    <t>https://podminky.urs.cz/item/CS_URS_2024_01/998711202</t>
  </si>
  <si>
    <t>D96</t>
  </si>
  <si>
    <t>Přesuny suti a vybouraných hmot</t>
  </si>
  <si>
    <t>77,01526-18,15</t>
  </si>
  <si>
    <t>67,608</t>
  </si>
  <si>
    <t>67,608*27 'Přepočtené koeficientem množství</t>
  </si>
  <si>
    <t>997221655</t>
  </si>
  <si>
    <t>https://podminky.urs.cz/item/CS_URS_2024_01/997221655</t>
  </si>
  <si>
    <t>SO02-2 - SPODNÍ STAVBA OPĚRNÁ STĚNA-SKŘ</t>
  </si>
  <si>
    <t xml:space="preserve">    1 - Zemní práce</t>
  </si>
  <si>
    <t xml:space="preserve">    20 - Drenáže základové spáry</t>
  </si>
  <si>
    <t xml:space="preserve">    22 - Piloty</t>
  </si>
  <si>
    <t xml:space="preserve">    23 - Stříkaný beton</t>
  </si>
  <si>
    <t xml:space="preserve">    32 - Opěrné zdi</t>
  </si>
  <si>
    <t xml:space="preserve">    99 - Přesun hmot a manipulace se sutí</t>
  </si>
  <si>
    <t>-451498357</t>
  </si>
  <si>
    <t>ODVOZ ZEMINY Z VRTŮ</t>
  </si>
  <si>
    <t>155,8421</t>
  </si>
  <si>
    <t>-1875391659</t>
  </si>
  <si>
    <t>398083433</t>
  </si>
  <si>
    <t>28km</t>
  </si>
  <si>
    <t>155,8421*18</t>
  </si>
  <si>
    <t>118493973</t>
  </si>
  <si>
    <t>1107754892</t>
  </si>
  <si>
    <t>155,842*1,8 'Přepočtené koeficientem množství</t>
  </si>
  <si>
    <t>1464190178</t>
  </si>
  <si>
    <t>45*1,1845 'Přepočtené koeficientem množství</t>
  </si>
  <si>
    <t>Piloty</t>
  </si>
  <si>
    <t>226212113</t>
  </si>
  <si>
    <t>Velkoprofilové vrty náběrovým vrtáním svislé zapažené ocelovými pažnicemi průměru přes 550 do 650 mm, v hl od 0 do 5 m v hornině tř. III</t>
  </si>
  <si>
    <t>https://podminky.urs.cz/item/CS_URS_2024_01/226212113</t>
  </si>
  <si>
    <t>231212112</t>
  </si>
  <si>
    <t>Zřízení výplně pilot zapažených s vytažením pažnic z vrtu svislých z betonu železového, v hl od 0 do 10 m, při průměru piloty přes 450 do 650 mm</t>
  </si>
  <si>
    <t>https://podminky.urs.cz/item/CS_URS_2024_01/231212112</t>
  </si>
  <si>
    <t>58932942</t>
  </si>
  <si>
    <t>beton C 25/30 XF2-3 kamenivo frakce 0/22</t>
  </si>
  <si>
    <t>1627327166</t>
  </si>
  <si>
    <t>231611114</t>
  </si>
  <si>
    <t>Výztuž pilot betonovaných do země z oceli 10 505 (R)</t>
  </si>
  <si>
    <t>https://podminky.urs.cz/item/CS_URS_2024_01/231611114</t>
  </si>
  <si>
    <t>564950313</t>
  </si>
  <si>
    <t>Podklad nebo podsyp z betonového recyklátu s rozprostřením a zhutněním plochy jednotlivě do 100 m2, po zhutnění tl. 150 mm</t>
  </si>
  <si>
    <t>https://podminky.urs.cz/item/CS_URS_2024_01/564950313</t>
  </si>
  <si>
    <t>PLOCHA PRO PILOTÁŽ</t>
  </si>
  <si>
    <t>422</t>
  </si>
  <si>
    <t>Stříkaný beton</t>
  </si>
  <si>
    <t>153211004R1</t>
  </si>
  <si>
    <t>Zřízení stříkaného beton průměrné tloušťky přes 150 do 200 mm beton C20/25</t>
  </si>
  <si>
    <t>153271111</t>
  </si>
  <si>
    <t>Kotvičky pro výztuž stříkaného betonu z betonářské oceli BSt 500 do malty hloubky do 200 mm, průměru do 10 mm</t>
  </si>
  <si>
    <t>https://podminky.urs.cz/item/CS_URS_2024_01/153271111</t>
  </si>
  <si>
    <t>153273112</t>
  </si>
  <si>
    <t>Výztuž stříkaného betonu ze svařovaných sítí skalních a poloskalních ploch jednovrstvých, průměru drátu přes 4 do 6 mm</t>
  </si>
  <si>
    <t>https://podminky.urs.cz/item/CS_URS_2024_01/153273112</t>
  </si>
  <si>
    <t>Opěrné zdi</t>
  </si>
  <si>
    <t>274321411</t>
  </si>
  <si>
    <t>Základy z betonu železového (bez výztuže) pasy z betonu bez zvláštních nároků na prostředí tř. C 20/25</t>
  </si>
  <si>
    <t>https://podminky.urs.cz/item/CS_URS_2024_01/274321411</t>
  </si>
  <si>
    <t>317321017</t>
  </si>
  <si>
    <t>Římsy opěrných zdí a valů z betonu železového tř. C 25/30</t>
  </si>
  <si>
    <t>https://podminky.urs.cz/item/CS_URS_2024_01/317321017</t>
  </si>
  <si>
    <t>317353111</t>
  </si>
  <si>
    <t>Bednění říms opěrných zdí a valů jakéhokoliv tvaru přímých, zalomených nebo jinak zakřivených zřízení</t>
  </si>
  <si>
    <t>https://podminky.urs.cz/item/CS_URS_2024_01/317353111</t>
  </si>
  <si>
    <t>317353112</t>
  </si>
  <si>
    <t>Bednění říms opěrných zdí a valů jakéhokoliv tvaru přímých, zalomených nebo jinak zakřivených odstranění</t>
  </si>
  <si>
    <t>https://podminky.urs.cz/item/CS_URS_2024_01/317353112</t>
  </si>
  <si>
    <t>311351923R1</t>
  </si>
  <si>
    <t>Lišta do bednění pro sražení hran monolit. konstru</t>
  </si>
  <si>
    <t>51m zešikmené římsy :</t>
  </si>
  <si>
    <t>dilatace č.1 :</t>
  </si>
  <si>
    <t xml:space="preserve">dilatace č.8 : </t>
  </si>
  <si>
    <t>12+3+51+9</t>
  </si>
  <si>
    <t>317 PC 001</t>
  </si>
  <si>
    <t>D+M Bednění kotevních otvorů pro ocel. zastropení</t>
  </si>
  <si>
    <t>327323127</t>
  </si>
  <si>
    <t>Opěrné zdi a valy z betonu železového bez zvláštních nároků na vliv prostředí tř. C 25/30</t>
  </si>
  <si>
    <t>https://podminky.urs.cz/item/CS_URS_2024_01/327323127</t>
  </si>
  <si>
    <t>311351911</t>
  </si>
  <si>
    <t>Bednění nadzákladových zdí nosných Příplatek k cenám bednění za pohledový beton</t>
  </si>
  <si>
    <t>502584971</t>
  </si>
  <si>
    <t>https://podminky.urs.cz/item/CS_URS_2024_01/311351911</t>
  </si>
  <si>
    <t>49,312</t>
  </si>
  <si>
    <t>327351211</t>
  </si>
  <si>
    <t>Bednění opěrných zdí a valů svislých i skloněných, výšky do 20 m zřízení</t>
  </si>
  <si>
    <t>https://podminky.urs.cz/item/CS_URS_2024_01/327351211</t>
  </si>
  <si>
    <t>327351221</t>
  </si>
  <si>
    <t>Bednění opěrných zdí a valů svislých i skloněných, výšky do 20 m odstranění</t>
  </si>
  <si>
    <t>https://podminky.urs.cz/item/CS_URS_2024_01/327351221</t>
  </si>
  <si>
    <t>327361016</t>
  </si>
  <si>
    <t>Výztuž opěrných zdí a valů průměru přes 12 mm, z oceli 10 505 (R) nebo BSt 500</t>
  </si>
  <si>
    <t>https://podminky.urs.cz/item/CS_URS_2024_01/327361016</t>
  </si>
  <si>
    <t>327 PC 001</t>
  </si>
  <si>
    <t>D+M Vložení dilatace tl.20mm mezi dilatačními celk</t>
  </si>
  <si>
    <t>380932117R1</t>
  </si>
  <si>
    <t>Vlepení výztuže D 20 mm do vrtu v betonu 2složkovo</t>
  </si>
  <si>
    <t>961044111</t>
  </si>
  <si>
    <t>Bourání základů z betonu prostého</t>
  </si>
  <si>
    <t>1004889669</t>
  </si>
  <si>
    <t>https://podminky.urs.cz/item/CS_URS_2024_01/961044111</t>
  </si>
  <si>
    <t>UBOURÁNÍ HLAV PILOT 58 PILOT</t>
  </si>
  <si>
    <t>pi*0,315^2*0,3*58</t>
  </si>
  <si>
    <t>998001011</t>
  </si>
  <si>
    <t>Přesun hmot pro piloty nebo podzemní stěny betonované na místě</t>
  </si>
  <si>
    <t>https://podminky.urs.cz/item/CS_URS_2024_01/998001011</t>
  </si>
  <si>
    <t>997013111</t>
  </si>
  <si>
    <t>Vnitrostaveništní doprava suti a vybouraných hmot vodorovně do 50 m s naložením základní pro budovy a haly výšky do 6 m</t>
  </si>
  <si>
    <t>-454323909</t>
  </si>
  <si>
    <t>https://podminky.urs.cz/item/CS_URS_2024_01/997013111</t>
  </si>
  <si>
    <t>997013501</t>
  </si>
  <si>
    <t>Odvoz suti a vybouraných hmot na skládku nebo meziskládku se složením, na vzdálenost do 1 km</t>
  </si>
  <si>
    <t>-923139915</t>
  </si>
  <si>
    <t>https://podminky.urs.cz/item/CS_URS_2024_01/997013501</t>
  </si>
  <si>
    <t>997013509</t>
  </si>
  <si>
    <t>Odvoz suti a vybouraných hmot na skládku nebo meziskládku se složením, na vzdálenost Příplatek k ceně za každý další započatý 1 km přes 1 km</t>
  </si>
  <si>
    <t>-941505760</t>
  </si>
  <si>
    <t>https://podminky.urs.cz/item/CS_URS_2024_01/997013509</t>
  </si>
  <si>
    <t>28KM</t>
  </si>
  <si>
    <t>10,848</t>
  </si>
  <si>
    <t>10,848*27 'Přepočtené koeficientem množství</t>
  </si>
  <si>
    <t>997013601</t>
  </si>
  <si>
    <t>Poplatek za uložení stavebního odpadu na skládce (skládkovné) z prostého betonu zatříděného do Katalogu odpadů pod kódem 17 01 01</t>
  </si>
  <si>
    <t>539525139</t>
  </si>
  <si>
    <t>https://podminky.urs.cz/item/CS_URS_2024_01/997013601</t>
  </si>
  <si>
    <t>SEZNAM FIGUR</t>
  </si>
  <si>
    <t>Výměra</t>
  </si>
  <si>
    <t xml:space="preserve"> SO01-1_1</t>
  </si>
  <si>
    <t>Použití figury:</t>
  </si>
  <si>
    <t>Ometení (oprášení) stěny při přípravě podkladu</t>
  </si>
  <si>
    <t>Izolace pod obklad nátěrem nebo stěrkou ve dvou vrstvách</t>
  </si>
  <si>
    <t>Montáž parotěsné zábrany do SDK podhledu</t>
  </si>
  <si>
    <t>Montáž SDK kazetového podhledu z kazet 600x600 mm na zavěšenou polozapuštěnou nosnou konstrukci</t>
  </si>
  <si>
    <t>Lešení pomocné pro objekty pozemních staveb s lešeňovou podlahou v do 1,9 m zatížení do 150 kg/m2</t>
  </si>
  <si>
    <t>Sklovláknité pletivo vnějších stěn vtlačené do tmelu</t>
  </si>
  <si>
    <t>Penetrační silikonový nátěr vnějších pastovitých tenkovrstvých omítek stěn</t>
  </si>
  <si>
    <t>Montáž kontaktního zateplení vnějších stěn lepením a mechanickým kotvením desek z minerální vlny s podélnou orientací do dřeva přes 80 do 120 mm</t>
  </si>
  <si>
    <t>Montáž parotěsné zábrany do SDK příčky</t>
  </si>
  <si>
    <t>Montáž desek tl 1 x 12,5 mm sádrovláknitá stěna předsazená jednoduše opláštěná</t>
  </si>
  <si>
    <t>Oprášení (ometení ) podkladu v místnostech v do 3,80 m</t>
  </si>
  <si>
    <t>Montáž lešení řadového rámového těžkého zatížení do 300 kg/m2 š od 0,9 do 1,2 m v přes 10 do 25 m</t>
  </si>
  <si>
    <t>Montáž ochranné sítě z textilie z umělých vláken</t>
  </si>
  <si>
    <t>Příplatek k ochranné síti za každý den použití</t>
  </si>
  <si>
    <t>Zřízení opláštění žeber nebo trativodů geotextilií v rýze nebo zářezu sklonu přes 1:2 š do 2,5 m</t>
  </si>
  <si>
    <t>Izolace proti zemní vlhkosti nopovou fólií s textilií svislá, nopek v 8,0 mm, tl do 0,6 mm</t>
  </si>
  <si>
    <t>Montáž tepelné izolace z XPS tepelně izolačního systému základové desky svisle 1 vrstva do 100 mm</t>
  </si>
  <si>
    <t>Zakrytí vnitřních ploch stěn v místnostech v do 3,80 m</t>
  </si>
  <si>
    <t>Montáž difúzní paropropustné fólie pro dřevěnou provětrávanou fasádu s lepenými přesahy</t>
  </si>
  <si>
    <t>Montáž lemování otvorů kovových fasád</t>
  </si>
  <si>
    <t>Podlahové kce podkladové z cementotřískových desek tl 22 mm na broušených na pero a drážku lepených</t>
  </si>
  <si>
    <t>Sádrovláknitá podlaha tl 25 mm z podlahových prvků tl 25 mm bez podsypu</t>
  </si>
  <si>
    <t>Montáž pojistné hydroizolační nebo parotěsné fólie kladené ve sklonu do 20° lepením na bednění nebo izolaci</t>
  </si>
  <si>
    <t>Vysátí podkladu před pokládkou dlažby</t>
  </si>
  <si>
    <t>Montáž podlah keramických hladkých lepených hydroizolačním polyuretanovým lepidlem přes 9 do 12 ks/m2</t>
  </si>
  <si>
    <t>Zakrytí vnitřních podlah včetně pozdějšího odkrytí</t>
  </si>
  <si>
    <t>Vyčištění budov bytové a občanské výstavby při výšce podlaží přes 4 m</t>
  </si>
  <si>
    <t>PLOCHA PODLAHY P10</t>
  </si>
  <si>
    <t>40,60</t>
  </si>
  <si>
    <t>P11</t>
  </si>
  <si>
    <t>PLOCHA PODLAHY P11</t>
  </si>
  <si>
    <t>27,65</t>
  </si>
  <si>
    <t>Základové desky ze ŽB bez zvýšených nároků na prostředí tř. C 20/25</t>
  </si>
  <si>
    <t>Provedení izolace proti zemní vlhkosti hydroizolační stěrkou vodorovné na betonu, 1 vrstva</t>
  </si>
  <si>
    <t>PLOCHA PODLAHY P14</t>
  </si>
  <si>
    <t>18,1</t>
  </si>
  <si>
    <t>P15</t>
  </si>
  <si>
    <t>PLOCHA PODLAHY P15</t>
  </si>
  <si>
    <t>9,3</t>
  </si>
  <si>
    <t>P17</t>
  </si>
  <si>
    <t>PLOCHA PODLAHY P16</t>
  </si>
  <si>
    <t>14,90</t>
  </si>
  <si>
    <t>P171</t>
  </si>
  <si>
    <t>PLOCHA PODLAHY P17</t>
  </si>
  <si>
    <t>1,54</t>
  </si>
  <si>
    <t>Izolace pod PVC nátěrem nebo stěrkou ve dvou vrstvách</t>
  </si>
  <si>
    <t>Vysátí podkladu povlakových podlah</t>
  </si>
  <si>
    <t>SDK podhled desky 1xA 12,5 bez izolace dvouvrstvá spodní kce profil CD+UD</t>
  </si>
  <si>
    <t>Montáž podlah keramických hladkých lepených cementovým flexibilním lepidlem přes 4 do 6 ks/m2</t>
  </si>
  <si>
    <t>P9</t>
  </si>
  <si>
    <t>PLOCHA PODLAHY P9</t>
  </si>
  <si>
    <t>164,50</t>
  </si>
  <si>
    <t>Provedení povlakové krytiny střech do 10° fólií lepenou se svařovanými spoji</t>
  </si>
  <si>
    <t>Montáž izolace tepelné střech plochých lepené za studena bodově, spádová vrstva</t>
  </si>
  <si>
    <t>Montáž bednění střech rovných a šikmých sklonu do 60° z desek dřevotřískových na sraz</t>
  </si>
  <si>
    <t>Spojovací prostředky pro montáž olištování, obložení stropů, střešních podhledů a stěn</t>
  </si>
  <si>
    <t>Sádrovláknitý podhled v 65 mm deska 1x12,5 dvouvrstvá spodní kce profil CD+UD s izolací EI Z 30</t>
  </si>
  <si>
    <t>Sanitární příčky do mokrého prostředí, desky s HPL - laminátem tl 19,6 mm</t>
  </si>
  <si>
    <t>Cementovláknitá příčka tl 100 mm profil CW+UW 75 desky 1x12,5 s izolací EI 30 Rw do 49 dB</t>
  </si>
  <si>
    <t>Cementovláknitá příčka tl 125 mm profil CW+UW 75 desky 2x12,5 s izolací EI 120 Rw do 56 dB</t>
  </si>
  <si>
    <t>Cementovláknitá stěna předsazená tl 87,5 mm CW+UW 75 desky 1x12,5 s izolací</t>
  </si>
  <si>
    <t>SDK stěna předsazená tl 62,5 mm profil CW+UW 50 deska 1xA 12,5 bez izolace EI 15</t>
  </si>
  <si>
    <t>Sádrovláknitá příčka tl 150 mm profil CW+UW 100 desky 2x12,5 s izolací EI 90 Rw do 64 dB</t>
  </si>
  <si>
    <t>Sádrovláknitá příčka tl 125 mm profil CW+UW 100 desky 1x12,5 s izolací EI do 60 Rw do 54 dB</t>
  </si>
  <si>
    <t>Sádrovláknitá příčka tl 100 mm profil CW+UW 75 desky 1x12,5 s izolací EI do 60 Rw do 54 dB</t>
  </si>
  <si>
    <t>Sádrovláknitá příčka instalační tl min. 235 mm zdvojený profil CW+UW 100 desky 1x12,5 mm s izolací EI 30 Rw do 64 dB</t>
  </si>
  <si>
    <t>SDK příčka instalační tl 205 - 700 mm zdvojený profil CW+UW 75 desky 2xA 12,5 s izolací EI 60 Rw do 54 dB</t>
  </si>
  <si>
    <t>SDK příčka instalační tl 155 - 650 mm zdvojený profil CW+UW 50 desky 2xA 12,5 s izolací EI 60 Rw do 54 dB</t>
  </si>
  <si>
    <t>Cementovláknitá příčka tl 125 mm profil CW+UW 100 desky 1x12,5 s izolací EI 30 Rw do 49 dB</t>
  </si>
  <si>
    <t xml:space="preserve"> SO01-1_2</t>
  </si>
  <si>
    <t>Montáž izolace tepelné spodem stropů s uchycením drátem rohoží, pásů, dílců, desek</t>
  </si>
  <si>
    <t>Montáž obložení stěn deskami cementotřískovými na sraz</t>
  </si>
  <si>
    <t>OCELOVÝ RASTR 100 MM</t>
  </si>
  <si>
    <t>profil stěnový CW 75</t>
  </si>
  <si>
    <t>Montáž izolace tepelné vrchem stropů volně kladenými rohožemi, pásy, dílci, deskami</t>
  </si>
  <si>
    <t>Montáž izolace tepelné podlah volně kladenými mezi trámy nebo rošt rohožemi, pásy, dílci, deskami 1 vrstva</t>
  </si>
  <si>
    <t>Montáž krytiny z tvarovaných plechů nýtováním</t>
  </si>
  <si>
    <t>Montáž plechů šroubováním</t>
  </si>
  <si>
    <t>Montáž podlahového roštu svařovaného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</si>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</sst>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indent="1"/>
      <protection/>
    </xf>
    <xf numFmtId="0" fontId="23" fillId="0" borderId="0" xfId="0" applyFont="1" applyAlignment="1" applyProtection="1">
      <alignment horizontal="left" vertical="center" indent="1"/>
      <protection/>
    </xf>
    <xf numFmtId="167" fontId="23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indent="2"/>
      <protection/>
    </xf>
    <xf numFmtId="0" fontId="23" fillId="0" borderId="0" xfId="0" applyFont="1" applyAlignment="1" applyProtection="1">
      <alignment horizontal="left" vertical="center" indent="2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13" TargetMode="External" /><Relationship Id="rId2" Type="http://schemas.openxmlformats.org/officeDocument/2006/relationships/hyperlink" Target="https://podminky.urs.cz/item/CS_URS_2024_01/919735113" TargetMode="External" /><Relationship Id="rId3" Type="http://schemas.openxmlformats.org/officeDocument/2006/relationships/hyperlink" Target="https://podminky.urs.cz/item/CS_URS_2024_01/113107343" TargetMode="External" /><Relationship Id="rId4" Type="http://schemas.openxmlformats.org/officeDocument/2006/relationships/hyperlink" Target="https://podminky.urs.cz/item/CS_URS_2024_01/113202111" TargetMode="External" /><Relationship Id="rId5" Type="http://schemas.openxmlformats.org/officeDocument/2006/relationships/hyperlink" Target="https://podminky.urs.cz/item/CS_URS_2024_01/113107312" TargetMode="External" /><Relationship Id="rId6" Type="http://schemas.openxmlformats.org/officeDocument/2006/relationships/hyperlink" Target="https://podminky.urs.cz/item/CS_URS_2024_01/963042819" TargetMode="External" /><Relationship Id="rId7" Type="http://schemas.openxmlformats.org/officeDocument/2006/relationships/hyperlink" Target="https://podminky.urs.cz/item/CS_URS_2024_01/131551105" TargetMode="External" /><Relationship Id="rId8" Type="http://schemas.openxmlformats.org/officeDocument/2006/relationships/hyperlink" Target="https://podminky.urs.cz/item/CS_URS_2024_01/132554204" TargetMode="External" /><Relationship Id="rId9" Type="http://schemas.openxmlformats.org/officeDocument/2006/relationships/hyperlink" Target="https://podminky.urs.cz/item/CS_URS_2024_01/133551103" TargetMode="External" /><Relationship Id="rId10" Type="http://schemas.openxmlformats.org/officeDocument/2006/relationships/hyperlink" Target="https://podminky.urs.cz/item/CS_URS_2024_01/162251142" TargetMode="External" /><Relationship Id="rId11" Type="http://schemas.openxmlformats.org/officeDocument/2006/relationships/hyperlink" Target="https://podminky.urs.cz/item/CS_URS_2024_01/162751157" TargetMode="External" /><Relationship Id="rId12" Type="http://schemas.openxmlformats.org/officeDocument/2006/relationships/hyperlink" Target="https://podminky.urs.cz/item/CS_URS_2024_01/162751159" TargetMode="External" /><Relationship Id="rId13" Type="http://schemas.openxmlformats.org/officeDocument/2006/relationships/hyperlink" Target="https://podminky.urs.cz/item/CS_URS_2024_01/167151113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174151101" TargetMode="External" /><Relationship Id="rId16" Type="http://schemas.openxmlformats.org/officeDocument/2006/relationships/hyperlink" Target="https://podminky.urs.cz/item/CS_URS_2024_01/181351103" TargetMode="External" /><Relationship Id="rId17" Type="http://schemas.openxmlformats.org/officeDocument/2006/relationships/hyperlink" Target="https://podminky.urs.cz/item/CS_URS_2024_01/171201221" TargetMode="External" /><Relationship Id="rId18" Type="http://schemas.openxmlformats.org/officeDocument/2006/relationships/hyperlink" Target="https://podminky.urs.cz/item/CS_URS_2024_01/180404111" TargetMode="External" /><Relationship Id="rId19" Type="http://schemas.openxmlformats.org/officeDocument/2006/relationships/hyperlink" Target="https://podminky.urs.cz/item/CS_URS_2024_01/180405114" TargetMode="External" /><Relationship Id="rId20" Type="http://schemas.openxmlformats.org/officeDocument/2006/relationships/hyperlink" Target="https://podminky.urs.cz/item/CS_URS_2024_01/181111111" TargetMode="External" /><Relationship Id="rId21" Type="http://schemas.openxmlformats.org/officeDocument/2006/relationships/hyperlink" Target="https://podminky.urs.cz/item/CS_URS_2024_01/183403113" TargetMode="External" /><Relationship Id="rId22" Type="http://schemas.openxmlformats.org/officeDocument/2006/relationships/hyperlink" Target="https://podminky.urs.cz/item/CS_URS_2024_01/183403153" TargetMode="External" /><Relationship Id="rId23" Type="http://schemas.openxmlformats.org/officeDocument/2006/relationships/hyperlink" Target="https://podminky.urs.cz/item/CS_URS_2024_01/184102111" TargetMode="External" /><Relationship Id="rId24" Type="http://schemas.openxmlformats.org/officeDocument/2006/relationships/hyperlink" Target="https://podminky.urs.cz/item/CS_URS_2024_01/184215113" TargetMode="External" /><Relationship Id="rId25" Type="http://schemas.openxmlformats.org/officeDocument/2006/relationships/hyperlink" Target="https://podminky.urs.cz/item/CS_URS_2024_01/184813511" TargetMode="External" /><Relationship Id="rId26" Type="http://schemas.openxmlformats.org/officeDocument/2006/relationships/hyperlink" Target="https://podminky.urs.cz/item/CS_URS_2024_01/184911311" TargetMode="External" /><Relationship Id="rId27" Type="http://schemas.openxmlformats.org/officeDocument/2006/relationships/hyperlink" Target="https://podminky.urs.cz/item/CS_URS_2024_01/184911421" TargetMode="External" /><Relationship Id="rId28" Type="http://schemas.openxmlformats.org/officeDocument/2006/relationships/hyperlink" Target="https://podminky.urs.cz/item/CS_URS_2024_01/185802113" TargetMode="External" /><Relationship Id="rId29" Type="http://schemas.openxmlformats.org/officeDocument/2006/relationships/hyperlink" Target="https://podminky.urs.cz/item/CS_URS_2024_01/185851121" TargetMode="External" /><Relationship Id="rId30" Type="http://schemas.openxmlformats.org/officeDocument/2006/relationships/hyperlink" Target="https://podminky.urs.cz/item/CS_URS_2024_01/171152501" TargetMode="External" /><Relationship Id="rId31" Type="http://schemas.openxmlformats.org/officeDocument/2006/relationships/hyperlink" Target="https://podminky.urs.cz/item/CS_URS_2024_01/273311511" TargetMode="External" /><Relationship Id="rId32" Type="http://schemas.openxmlformats.org/officeDocument/2006/relationships/hyperlink" Target="https://podminky.urs.cz/item/CS_URS_2024_01/273321411" TargetMode="External" /><Relationship Id="rId33" Type="http://schemas.openxmlformats.org/officeDocument/2006/relationships/hyperlink" Target="https://podminky.urs.cz/item/CS_URS_2024_01/273351121" TargetMode="External" /><Relationship Id="rId34" Type="http://schemas.openxmlformats.org/officeDocument/2006/relationships/hyperlink" Target="https://podminky.urs.cz/item/CS_URS_2024_01/273351122" TargetMode="External" /><Relationship Id="rId35" Type="http://schemas.openxmlformats.org/officeDocument/2006/relationships/hyperlink" Target="https://podminky.urs.cz/item/CS_URS_2024_01/273361821" TargetMode="External" /><Relationship Id="rId36" Type="http://schemas.openxmlformats.org/officeDocument/2006/relationships/hyperlink" Target="https://podminky.urs.cz/item/CS_URS_2024_01/279113144" TargetMode="External" /><Relationship Id="rId37" Type="http://schemas.openxmlformats.org/officeDocument/2006/relationships/hyperlink" Target="https://podminky.urs.cz/item/CS_URS_2024_01/279113145" TargetMode="External" /><Relationship Id="rId38" Type="http://schemas.openxmlformats.org/officeDocument/2006/relationships/hyperlink" Target="https://podminky.urs.cz/item/CS_URS_2024_01/279361821" TargetMode="External" /><Relationship Id="rId39" Type="http://schemas.openxmlformats.org/officeDocument/2006/relationships/hyperlink" Target="https://podminky.urs.cz/item/CS_URS_2024_01/274321511" TargetMode="External" /><Relationship Id="rId40" Type="http://schemas.openxmlformats.org/officeDocument/2006/relationships/hyperlink" Target="https://podminky.urs.cz/item/CS_URS_2024_01/274351121" TargetMode="External" /><Relationship Id="rId41" Type="http://schemas.openxmlformats.org/officeDocument/2006/relationships/hyperlink" Target="https://podminky.urs.cz/item/CS_URS_2024_01/274351122" TargetMode="External" /><Relationship Id="rId42" Type="http://schemas.openxmlformats.org/officeDocument/2006/relationships/hyperlink" Target="https://podminky.urs.cz/item/CS_URS_2024_01/274361821" TargetMode="External" /><Relationship Id="rId43" Type="http://schemas.openxmlformats.org/officeDocument/2006/relationships/hyperlink" Target="https://podminky.urs.cz/item/CS_URS_2024_01/275321411" TargetMode="External" /><Relationship Id="rId44" Type="http://schemas.openxmlformats.org/officeDocument/2006/relationships/hyperlink" Target="https://podminky.urs.cz/item/CS_URS_2024_01/275351121" TargetMode="External" /><Relationship Id="rId45" Type="http://schemas.openxmlformats.org/officeDocument/2006/relationships/hyperlink" Target="https://podminky.urs.cz/item/CS_URS_2024_01/275351122" TargetMode="External" /><Relationship Id="rId46" Type="http://schemas.openxmlformats.org/officeDocument/2006/relationships/hyperlink" Target="https://podminky.urs.cz/item/CS_URS_2024_01/275362021" TargetMode="External" /><Relationship Id="rId47" Type="http://schemas.openxmlformats.org/officeDocument/2006/relationships/hyperlink" Target="https://podminky.urs.cz/item/CS_URS_2024_01/211971110" TargetMode="External" /><Relationship Id="rId48" Type="http://schemas.openxmlformats.org/officeDocument/2006/relationships/hyperlink" Target="https://podminky.urs.cz/item/CS_URS_2024_01/212312111" TargetMode="External" /><Relationship Id="rId49" Type="http://schemas.openxmlformats.org/officeDocument/2006/relationships/hyperlink" Target="https://podminky.urs.cz/item/CS_URS_2024_01/212572111" TargetMode="External" /><Relationship Id="rId50" Type="http://schemas.openxmlformats.org/officeDocument/2006/relationships/hyperlink" Target="https://podminky.urs.cz/item/CS_URS_2024_01/211511111" TargetMode="External" /><Relationship Id="rId51" Type="http://schemas.openxmlformats.org/officeDocument/2006/relationships/hyperlink" Target="https://podminky.urs.cz/item/CS_URS_2024_01/212755214" TargetMode="External" /><Relationship Id="rId52" Type="http://schemas.openxmlformats.org/officeDocument/2006/relationships/hyperlink" Target="https://podminky.urs.cz/item/CS_URS_2024_01/894812155" TargetMode="External" /><Relationship Id="rId53" Type="http://schemas.openxmlformats.org/officeDocument/2006/relationships/hyperlink" Target="https://podminky.urs.cz/item/CS_URS_2024_01/380326131" TargetMode="External" /><Relationship Id="rId54" Type="http://schemas.openxmlformats.org/officeDocument/2006/relationships/hyperlink" Target="https://podminky.urs.cz/item/CS_URS_2024_01/380356231" TargetMode="External" /><Relationship Id="rId55" Type="http://schemas.openxmlformats.org/officeDocument/2006/relationships/hyperlink" Target="https://podminky.urs.cz/item/CS_URS_2024_01/380356232" TargetMode="External" /><Relationship Id="rId56" Type="http://schemas.openxmlformats.org/officeDocument/2006/relationships/hyperlink" Target="https://podminky.urs.cz/item/CS_URS_2024_01/380361006" TargetMode="External" /><Relationship Id="rId57" Type="http://schemas.openxmlformats.org/officeDocument/2006/relationships/hyperlink" Target="https://podminky.urs.cz/item/CS_URS_2024_01/899623141" TargetMode="External" /><Relationship Id="rId58" Type="http://schemas.openxmlformats.org/officeDocument/2006/relationships/hyperlink" Target="https://podminky.urs.cz/item/CS_URS_2024_01/962052211" TargetMode="External" /><Relationship Id="rId59" Type="http://schemas.openxmlformats.org/officeDocument/2006/relationships/hyperlink" Target="https://podminky.urs.cz/item/CS_URS_2024_01/411121232" TargetMode="External" /><Relationship Id="rId60" Type="http://schemas.openxmlformats.org/officeDocument/2006/relationships/hyperlink" Target="https://podminky.urs.cz/item/CS_URS_2024_01/430321616" TargetMode="External" /><Relationship Id="rId61" Type="http://schemas.openxmlformats.org/officeDocument/2006/relationships/hyperlink" Target="https://podminky.urs.cz/item/CS_URS_2024_01/430362021" TargetMode="External" /><Relationship Id="rId62" Type="http://schemas.openxmlformats.org/officeDocument/2006/relationships/hyperlink" Target="https://podminky.urs.cz/item/CS_URS_2024_01/434351141" TargetMode="External" /><Relationship Id="rId63" Type="http://schemas.openxmlformats.org/officeDocument/2006/relationships/hyperlink" Target="https://podminky.urs.cz/item/CS_URS_2024_01/434351142" TargetMode="External" /><Relationship Id="rId64" Type="http://schemas.openxmlformats.org/officeDocument/2006/relationships/hyperlink" Target="https://podminky.urs.cz/item/CS_URS_2024_01/457311116" TargetMode="External" /><Relationship Id="rId65" Type="http://schemas.openxmlformats.org/officeDocument/2006/relationships/hyperlink" Target="https://podminky.urs.cz/item/CS_URS_2024_01/564740101" TargetMode="External" /><Relationship Id="rId66" Type="http://schemas.openxmlformats.org/officeDocument/2006/relationships/hyperlink" Target="https://podminky.urs.cz/item/CS_URS_2024_01/564750111" TargetMode="External" /><Relationship Id="rId67" Type="http://schemas.openxmlformats.org/officeDocument/2006/relationships/hyperlink" Target="https://podminky.urs.cz/item/CS_URS_2024_01/919726122" TargetMode="External" /><Relationship Id="rId68" Type="http://schemas.openxmlformats.org/officeDocument/2006/relationships/hyperlink" Target="https://podminky.urs.cz/item/CS_URS_2024_01/581124112" TargetMode="External" /><Relationship Id="rId69" Type="http://schemas.openxmlformats.org/officeDocument/2006/relationships/hyperlink" Target="https://podminky.urs.cz/item/CS_URS_2024_01/596811321" TargetMode="External" /><Relationship Id="rId70" Type="http://schemas.openxmlformats.org/officeDocument/2006/relationships/hyperlink" Target="https://podminky.urs.cz/item/CS_URS_2024_01/596841120" TargetMode="External" /><Relationship Id="rId71" Type="http://schemas.openxmlformats.org/officeDocument/2006/relationships/hyperlink" Target="https://podminky.urs.cz/item/CS_URS_2024_01/561121101" TargetMode="External" /><Relationship Id="rId72" Type="http://schemas.openxmlformats.org/officeDocument/2006/relationships/hyperlink" Target="https://podminky.urs.cz/item/CS_URS_2024_01/637311131" TargetMode="External" /><Relationship Id="rId73" Type="http://schemas.openxmlformats.org/officeDocument/2006/relationships/hyperlink" Target="https://podminky.urs.cz/item/CS_URS_2024_01/916131112" TargetMode="External" /><Relationship Id="rId74" Type="http://schemas.openxmlformats.org/officeDocument/2006/relationships/hyperlink" Target="https://podminky.urs.cz/item/CS_URS_2024_01/936124112" TargetMode="External" /><Relationship Id="rId75" Type="http://schemas.openxmlformats.org/officeDocument/2006/relationships/hyperlink" Target="https://podminky.urs.cz/item/CS_URS_2024_01/566901232" TargetMode="External" /><Relationship Id="rId76" Type="http://schemas.openxmlformats.org/officeDocument/2006/relationships/hyperlink" Target="https://podminky.urs.cz/item/CS_URS_2024_01/566901243" TargetMode="External" /><Relationship Id="rId77" Type="http://schemas.openxmlformats.org/officeDocument/2006/relationships/hyperlink" Target="https://podminky.urs.cz/item/CS_URS_2024_01/566901261" TargetMode="External" /><Relationship Id="rId78" Type="http://schemas.openxmlformats.org/officeDocument/2006/relationships/hyperlink" Target="https://podminky.urs.cz/item/CS_URS_2024_01/572141112" TargetMode="External" /><Relationship Id="rId79" Type="http://schemas.openxmlformats.org/officeDocument/2006/relationships/hyperlink" Target="https://podminky.urs.cz/item/CS_URS_2024_01/998225111" TargetMode="External" /><Relationship Id="rId80" Type="http://schemas.openxmlformats.org/officeDocument/2006/relationships/hyperlink" Target="https://podminky.urs.cz/item/CS_URS_2024_01/711113111" TargetMode="External" /><Relationship Id="rId81" Type="http://schemas.openxmlformats.org/officeDocument/2006/relationships/hyperlink" Target="https://podminky.urs.cz/item/CS_URS_2024_01/998711202" TargetMode="External" /><Relationship Id="rId82" Type="http://schemas.openxmlformats.org/officeDocument/2006/relationships/hyperlink" Target="https://podminky.urs.cz/item/CS_URS_2024_01/997221611" TargetMode="External" /><Relationship Id="rId83" Type="http://schemas.openxmlformats.org/officeDocument/2006/relationships/hyperlink" Target="https://podminky.urs.cz/item/CS_URS_2024_01/997221551" TargetMode="External" /><Relationship Id="rId84" Type="http://schemas.openxmlformats.org/officeDocument/2006/relationships/hyperlink" Target="https://podminky.urs.cz/item/CS_URS_2024_01/997221559" TargetMode="External" /><Relationship Id="rId85" Type="http://schemas.openxmlformats.org/officeDocument/2006/relationships/hyperlink" Target="https://podminky.urs.cz/item/CS_URS_2024_01/997221655" TargetMode="External" /><Relationship Id="rId86" Type="http://schemas.openxmlformats.org/officeDocument/2006/relationships/hyperlink" Target="https://podminky.urs.cz/item/CS_URS_2024_01/997221875" TargetMode="External" /><Relationship Id="rId87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67151113" TargetMode="External" /><Relationship Id="rId2" Type="http://schemas.openxmlformats.org/officeDocument/2006/relationships/hyperlink" Target="https://podminky.urs.cz/item/CS_URS_2024_01/162751157" TargetMode="External" /><Relationship Id="rId3" Type="http://schemas.openxmlformats.org/officeDocument/2006/relationships/hyperlink" Target="https://podminky.urs.cz/item/CS_URS_2024_01/162751159" TargetMode="External" /><Relationship Id="rId4" Type="http://schemas.openxmlformats.org/officeDocument/2006/relationships/hyperlink" Target="https://podminky.urs.cz/item/CS_URS_2024_01/171251201" TargetMode="External" /><Relationship Id="rId5" Type="http://schemas.openxmlformats.org/officeDocument/2006/relationships/hyperlink" Target="https://podminky.urs.cz/item/CS_URS_2024_01/171201221" TargetMode="External" /><Relationship Id="rId6" Type="http://schemas.openxmlformats.org/officeDocument/2006/relationships/hyperlink" Target="https://podminky.urs.cz/item/CS_URS_2024_01/211971110" TargetMode="External" /><Relationship Id="rId7" Type="http://schemas.openxmlformats.org/officeDocument/2006/relationships/hyperlink" Target="https://podminky.urs.cz/item/CS_URS_2024_01/212755214" TargetMode="External" /><Relationship Id="rId8" Type="http://schemas.openxmlformats.org/officeDocument/2006/relationships/hyperlink" Target="https://podminky.urs.cz/item/CS_URS_2024_01/226212113" TargetMode="External" /><Relationship Id="rId9" Type="http://schemas.openxmlformats.org/officeDocument/2006/relationships/hyperlink" Target="https://podminky.urs.cz/item/CS_URS_2024_01/231212112" TargetMode="External" /><Relationship Id="rId10" Type="http://schemas.openxmlformats.org/officeDocument/2006/relationships/hyperlink" Target="https://podminky.urs.cz/item/CS_URS_2024_01/231611114" TargetMode="External" /><Relationship Id="rId11" Type="http://schemas.openxmlformats.org/officeDocument/2006/relationships/hyperlink" Target="https://podminky.urs.cz/item/CS_URS_2024_01/564950313" TargetMode="External" /><Relationship Id="rId12" Type="http://schemas.openxmlformats.org/officeDocument/2006/relationships/hyperlink" Target="https://podminky.urs.cz/item/CS_URS_2024_01/153271111" TargetMode="External" /><Relationship Id="rId13" Type="http://schemas.openxmlformats.org/officeDocument/2006/relationships/hyperlink" Target="https://podminky.urs.cz/item/CS_URS_2024_01/153273112" TargetMode="External" /><Relationship Id="rId14" Type="http://schemas.openxmlformats.org/officeDocument/2006/relationships/hyperlink" Target="https://podminky.urs.cz/item/CS_URS_2024_01/273311511" TargetMode="External" /><Relationship Id="rId15" Type="http://schemas.openxmlformats.org/officeDocument/2006/relationships/hyperlink" Target="https://podminky.urs.cz/item/CS_URS_2024_01/274321411" TargetMode="External" /><Relationship Id="rId16" Type="http://schemas.openxmlformats.org/officeDocument/2006/relationships/hyperlink" Target="https://podminky.urs.cz/item/CS_URS_2024_01/274351121" TargetMode="External" /><Relationship Id="rId17" Type="http://schemas.openxmlformats.org/officeDocument/2006/relationships/hyperlink" Target="https://podminky.urs.cz/item/CS_URS_2024_01/274351122" TargetMode="External" /><Relationship Id="rId18" Type="http://schemas.openxmlformats.org/officeDocument/2006/relationships/hyperlink" Target="https://podminky.urs.cz/item/CS_URS_2024_01/317321017" TargetMode="External" /><Relationship Id="rId19" Type="http://schemas.openxmlformats.org/officeDocument/2006/relationships/hyperlink" Target="https://podminky.urs.cz/item/CS_URS_2024_01/317353111" TargetMode="External" /><Relationship Id="rId20" Type="http://schemas.openxmlformats.org/officeDocument/2006/relationships/hyperlink" Target="https://podminky.urs.cz/item/CS_URS_2024_01/317353112" TargetMode="External" /><Relationship Id="rId21" Type="http://schemas.openxmlformats.org/officeDocument/2006/relationships/hyperlink" Target="https://podminky.urs.cz/item/CS_URS_2024_01/327323127" TargetMode="External" /><Relationship Id="rId22" Type="http://schemas.openxmlformats.org/officeDocument/2006/relationships/hyperlink" Target="https://podminky.urs.cz/item/CS_URS_2024_01/311351911" TargetMode="External" /><Relationship Id="rId23" Type="http://schemas.openxmlformats.org/officeDocument/2006/relationships/hyperlink" Target="https://podminky.urs.cz/item/CS_URS_2024_01/327351211" TargetMode="External" /><Relationship Id="rId24" Type="http://schemas.openxmlformats.org/officeDocument/2006/relationships/hyperlink" Target="https://podminky.urs.cz/item/CS_URS_2024_01/327351221" TargetMode="External" /><Relationship Id="rId25" Type="http://schemas.openxmlformats.org/officeDocument/2006/relationships/hyperlink" Target="https://podminky.urs.cz/item/CS_URS_2024_01/327361016" TargetMode="External" /><Relationship Id="rId26" Type="http://schemas.openxmlformats.org/officeDocument/2006/relationships/hyperlink" Target="https://podminky.urs.cz/item/CS_URS_2024_01/961044111" TargetMode="External" /><Relationship Id="rId27" Type="http://schemas.openxmlformats.org/officeDocument/2006/relationships/hyperlink" Target="https://podminky.urs.cz/item/CS_URS_2024_01/998001011" TargetMode="External" /><Relationship Id="rId28" Type="http://schemas.openxmlformats.org/officeDocument/2006/relationships/hyperlink" Target="https://podminky.urs.cz/item/CS_URS_2024_01/997013111" TargetMode="External" /><Relationship Id="rId29" Type="http://schemas.openxmlformats.org/officeDocument/2006/relationships/hyperlink" Target="https://podminky.urs.cz/item/CS_URS_2024_01/997013501" TargetMode="External" /><Relationship Id="rId30" Type="http://schemas.openxmlformats.org/officeDocument/2006/relationships/hyperlink" Target="https://podminky.urs.cz/item/CS_URS_2024_01/997013509" TargetMode="External" /><Relationship Id="rId31" Type="http://schemas.openxmlformats.org/officeDocument/2006/relationships/hyperlink" Target="https://podminky.urs.cz/item/CS_URS_2024_01/997013601" TargetMode="External" /><Relationship Id="rId3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603000" TargetMode="External" /><Relationship Id="rId2" Type="http://schemas.openxmlformats.org/officeDocument/2006/relationships/hyperlink" Target="https://podminky.urs.cz/item/CS_URS_2024_01/011114000" TargetMode="External" /><Relationship Id="rId3" Type="http://schemas.openxmlformats.org/officeDocument/2006/relationships/hyperlink" Target="https://podminky.urs.cz/item/CS_URS_2024_01/012103000" TargetMode="External" /><Relationship Id="rId4" Type="http://schemas.openxmlformats.org/officeDocument/2006/relationships/hyperlink" Target="https://podminky.urs.cz/item/CS_URS_2024_01/012203000" TargetMode="External" /><Relationship Id="rId5" Type="http://schemas.openxmlformats.org/officeDocument/2006/relationships/hyperlink" Target="https://podminky.urs.cz/item/CS_URS_2024_01/012303000" TargetMode="External" /><Relationship Id="rId6" Type="http://schemas.openxmlformats.org/officeDocument/2006/relationships/hyperlink" Target="https://podminky.urs.cz/item/CS_URS_2024_01/044002000" TargetMode="External" /><Relationship Id="rId7" Type="http://schemas.openxmlformats.org/officeDocument/2006/relationships/hyperlink" Target="https://podminky.urs.cz/item/CS_URS_2024_01/043134000" TargetMode="External" /><Relationship Id="rId8" Type="http://schemas.openxmlformats.org/officeDocument/2006/relationships/hyperlink" Target="https://podminky.urs.cz/item/CS_URS_2024_01/034103000" TargetMode="External" /><Relationship Id="rId9" Type="http://schemas.openxmlformats.org/officeDocument/2006/relationships/hyperlink" Target="https://podminky.urs.cz/item/CS_URS_2024_01/034203000" TargetMode="External" /><Relationship Id="rId10" Type="http://schemas.openxmlformats.org/officeDocument/2006/relationships/hyperlink" Target="https://podminky.urs.cz/item/CS_URS_2024_01/034303000" TargetMode="External" /><Relationship Id="rId11" Type="http://schemas.openxmlformats.org/officeDocument/2006/relationships/hyperlink" Target="https://podminky.urs.cz/item/CS_URS_2024_01/034503000" TargetMode="External" /><Relationship Id="rId12" Type="http://schemas.openxmlformats.org/officeDocument/2006/relationships/hyperlink" Target="https://podminky.urs.cz/item/CS_URS_2024_01/043002000" TargetMode="External" /><Relationship Id="rId13" Type="http://schemas.openxmlformats.org/officeDocument/2006/relationships/hyperlink" Target="https://podminky.urs.cz/item/CS_URS_2024_01/043002000" TargetMode="External" /><Relationship Id="rId14" Type="http://schemas.openxmlformats.org/officeDocument/2006/relationships/hyperlink" Target="https://podminky.urs.cz/item/CS_URS_2024_01/045002000" TargetMode="External" /><Relationship Id="rId15" Type="http://schemas.openxmlformats.org/officeDocument/2006/relationships/hyperlink" Target="https://podminky.urs.cz/item/CS_URS_2024_01/049002000" TargetMode="External" /><Relationship Id="rId16" Type="http://schemas.openxmlformats.org/officeDocument/2006/relationships/hyperlink" Target="https://podminky.urs.cz/item/CS_URS_2024_01/051002000" TargetMode="External" /><Relationship Id="rId17" Type="http://schemas.openxmlformats.org/officeDocument/2006/relationships/hyperlink" Target="https://podminky.urs.cz/item/CS_URS_2024_01/071002000" TargetMode="External" /><Relationship Id="rId18" Type="http://schemas.openxmlformats.org/officeDocument/2006/relationships/hyperlink" Target="https://podminky.urs.cz/item/CS_URS_2024_01/072002000" TargetMode="External" /><Relationship Id="rId19" Type="http://schemas.openxmlformats.org/officeDocument/2006/relationships/hyperlink" Target="https://podminky.urs.cz/item/CS_URS_2024_01/094104000" TargetMode="External" /><Relationship Id="rId20" Type="http://schemas.openxmlformats.org/officeDocument/2006/relationships/hyperlink" Target="https://podminky.urs.cz/item/CS_URS_2024_01/011434000" TargetMode="External" /><Relationship Id="rId21" Type="http://schemas.openxmlformats.org/officeDocument/2006/relationships/hyperlink" Target="https://podminky.urs.cz/item/CS_URS_2024_01/011444000" TargetMode="External" /><Relationship Id="rId22" Type="http://schemas.openxmlformats.org/officeDocument/2006/relationships/hyperlink" Target="https://podminky.urs.cz/item/CS_URS_2024_01/011454000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13311141" TargetMode="External" /><Relationship Id="rId2" Type="http://schemas.openxmlformats.org/officeDocument/2006/relationships/hyperlink" Target="https://podminky.urs.cz/item/CS_URS_2024_01/273321411" TargetMode="External" /><Relationship Id="rId3" Type="http://schemas.openxmlformats.org/officeDocument/2006/relationships/hyperlink" Target="https://podminky.urs.cz/item/CS_URS_2024_01/273351121" TargetMode="External" /><Relationship Id="rId4" Type="http://schemas.openxmlformats.org/officeDocument/2006/relationships/hyperlink" Target="https://podminky.urs.cz/item/CS_URS_2024_01/273351122" TargetMode="External" /><Relationship Id="rId5" Type="http://schemas.openxmlformats.org/officeDocument/2006/relationships/hyperlink" Target="https://podminky.urs.cz/item/CS_URS_2024_01/273362021" TargetMode="External" /><Relationship Id="rId6" Type="http://schemas.openxmlformats.org/officeDocument/2006/relationships/hyperlink" Target="https://podminky.urs.cz/item/CS_URS_2024_01/622131121" TargetMode="External" /><Relationship Id="rId7" Type="http://schemas.openxmlformats.org/officeDocument/2006/relationships/hyperlink" Target="https://podminky.urs.cz/item/CS_URS_2024_01/622221023" TargetMode="External" /><Relationship Id="rId8" Type="http://schemas.openxmlformats.org/officeDocument/2006/relationships/hyperlink" Target="https://podminky.urs.cz/item/CS_URS_2024_01/622142001" TargetMode="External" /><Relationship Id="rId9" Type="http://schemas.openxmlformats.org/officeDocument/2006/relationships/hyperlink" Target="https://podminky.urs.cz/item/CS_URS_2024_01/622151031" TargetMode="External" /><Relationship Id="rId10" Type="http://schemas.openxmlformats.org/officeDocument/2006/relationships/hyperlink" Target="https://podminky.urs.cz/item/CS_URS_2024_01/622531012" TargetMode="External" /><Relationship Id="rId11" Type="http://schemas.openxmlformats.org/officeDocument/2006/relationships/hyperlink" Target="https://podminky.urs.cz/item/CS_URS_2024_01/941221112" TargetMode="External" /><Relationship Id="rId12" Type="http://schemas.openxmlformats.org/officeDocument/2006/relationships/hyperlink" Target="https://podminky.urs.cz/item/CS_URS_2024_01/941221212" TargetMode="External" /><Relationship Id="rId13" Type="http://schemas.openxmlformats.org/officeDocument/2006/relationships/hyperlink" Target="https://podminky.urs.cz/item/CS_URS_2024_01/941221812" TargetMode="External" /><Relationship Id="rId14" Type="http://schemas.openxmlformats.org/officeDocument/2006/relationships/hyperlink" Target="https://podminky.urs.cz/item/CS_URS_2024_01/944511111" TargetMode="External" /><Relationship Id="rId15" Type="http://schemas.openxmlformats.org/officeDocument/2006/relationships/hyperlink" Target="https://podminky.urs.cz/item/CS_URS_2024_01/944511211" TargetMode="External" /><Relationship Id="rId16" Type="http://schemas.openxmlformats.org/officeDocument/2006/relationships/hyperlink" Target="https://podminky.urs.cz/item/CS_URS_2024_01/944511811" TargetMode="External" /><Relationship Id="rId17" Type="http://schemas.openxmlformats.org/officeDocument/2006/relationships/hyperlink" Target="https://podminky.urs.cz/item/CS_URS_2024_01/944711111" TargetMode="External" /><Relationship Id="rId18" Type="http://schemas.openxmlformats.org/officeDocument/2006/relationships/hyperlink" Target="https://podminky.urs.cz/item/CS_URS_2024_01/944711211" TargetMode="External" /><Relationship Id="rId19" Type="http://schemas.openxmlformats.org/officeDocument/2006/relationships/hyperlink" Target="https://podminky.urs.cz/item/CS_URS_2024_01/944711811" TargetMode="External" /><Relationship Id="rId20" Type="http://schemas.openxmlformats.org/officeDocument/2006/relationships/hyperlink" Target="https://podminky.urs.cz/item/CS_URS_2024_01/949101111" TargetMode="External" /><Relationship Id="rId21" Type="http://schemas.openxmlformats.org/officeDocument/2006/relationships/hyperlink" Target="https://podminky.urs.cz/item/CS_URS_2024_01/952901114" TargetMode="External" /><Relationship Id="rId22" Type="http://schemas.openxmlformats.org/officeDocument/2006/relationships/hyperlink" Target="https://podminky.urs.cz/item/CS_URS_2024_01/953943212" TargetMode="External" /><Relationship Id="rId23" Type="http://schemas.openxmlformats.org/officeDocument/2006/relationships/hyperlink" Target="https://podminky.urs.cz/item/CS_URS_2024_01/997002511" TargetMode="External" /><Relationship Id="rId24" Type="http://schemas.openxmlformats.org/officeDocument/2006/relationships/hyperlink" Target="https://podminky.urs.cz/item/CS_URS_2024_01/997002519" TargetMode="External" /><Relationship Id="rId25" Type="http://schemas.openxmlformats.org/officeDocument/2006/relationships/hyperlink" Target="https://podminky.urs.cz/item/CS_URS_2024_01/997002611" TargetMode="External" /><Relationship Id="rId26" Type="http://schemas.openxmlformats.org/officeDocument/2006/relationships/hyperlink" Target="https://podminky.urs.cz/item/CS_URS_2024_01/997013812" TargetMode="External" /><Relationship Id="rId27" Type="http://schemas.openxmlformats.org/officeDocument/2006/relationships/hyperlink" Target="https://podminky.urs.cz/item/CS_URS_2024_01/998014021" TargetMode="External" /><Relationship Id="rId28" Type="http://schemas.openxmlformats.org/officeDocument/2006/relationships/hyperlink" Target="https://podminky.urs.cz/item/CS_URS_2024_01/711161222" TargetMode="External" /><Relationship Id="rId29" Type="http://schemas.openxmlformats.org/officeDocument/2006/relationships/hyperlink" Target="https://podminky.urs.cz/item/CS_URS_2024_01/211971121" TargetMode="External" /><Relationship Id="rId30" Type="http://schemas.openxmlformats.org/officeDocument/2006/relationships/hyperlink" Target="https://podminky.urs.cz/item/CS_URS_2024_01/711191101" TargetMode="External" /><Relationship Id="rId31" Type="http://schemas.openxmlformats.org/officeDocument/2006/relationships/hyperlink" Target="https://podminky.urs.cz/item/CS_URS_2024_01/998711102" TargetMode="External" /><Relationship Id="rId32" Type="http://schemas.openxmlformats.org/officeDocument/2006/relationships/hyperlink" Target="https://podminky.urs.cz/item/CS_URS_2024_01/712361705" TargetMode="External" /><Relationship Id="rId33" Type="http://schemas.openxmlformats.org/officeDocument/2006/relationships/hyperlink" Target="https://podminky.urs.cz/item/CS_URS_2024_01/712861705" TargetMode="External" /><Relationship Id="rId34" Type="http://schemas.openxmlformats.org/officeDocument/2006/relationships/hyperlink" Target="https://podminky.urs.cz/item/CS_URS_2024_01/213141111" TargetMode="External" /><Relationship Id="rId35" Type="http://schemas.openxmlformats.org/officeDocument/2006/relationships/hyperlink" Target="https://podminky.urs.cz/item/CS_URS_2024_01/712363104" TargetMode="External" /><Relationship Id="rId36" Type="http://schemas.openxmlformats.org/officeDocument/2006/relationships/hyperlink" Target="https://podminky.urs.cz/item/CS_URS_2024_01/712363115" TargetMode="External" /><Relationship Id="rId37" Type="http://schemas.openxmlformats.org/officeDocument/2006/relationships/hyperlink" Target="https://podminky.urs.cz/item/CS_URS_2024_01/712363119" TargetMode="External" /><Relationship Id="rId38" Type="http://schemas.openxmlformats.org/officeDocument/2006/relationships/hyperlink" Target="https://podminky.urs.cz/item/CS_URS_2024_01/712363122" TargetMode="External" /><Relationship Id="rId39" Type="http://schemas.openxmlformats.org/officeDocument/2006/relationships/hyperlink" Target="https://podminky.urs.cz/item/CS_URS_2024_01/998712102" TargetMode="External" /><Relationship Id="rId40" Type="http://schemas.openxmlformats.org/officeDocument/2006/relationships/hyperlink" Target="https://podminky.urs.cz/item/CS_URS_2024_01/713121111" TargetMode="External" /><Relationship Id="rId41" Type="http://schemas.openxmlformats.org/officeDocument/2006/relationships/hyperlink" Target="https://podminky.urs.cz/item/CS_URS_2024_01/713123211" TargetMode="External" /><Relationship Id="rId42" Type="http://schemas.openxmlformats.org/officeDocument/2006/relationships/hyperlink" Target="https://podminky.urs.cz/item/CS_URS_2024_01/713141335" TargetMode="External" /><Relationship Id="rId43" Type="http://schemas.openxmlformats.org/officeDocument/2006/relationships/hyperlink" Target="https://podminky.urs.cz/item/CS_URS_2024_01/713141396" TargetMode="External" /><Relationship Id="rId44" Type="http://schemas.openxmlformats.org/officeDocument/2006/relationships/hyperlink" Target="https://podminky.urs.cz/item/CS_URS_2024_01/998713102" TargetMode="External" /><Relationship Id="rId45" Type="http://schemas.openxmlformats.org/officeDocument/2006/relationships/hyperlink" Target="https://podminky.urs.cz/item/CS_URS_2024_01/714112221" TargetMode="External" /><Relationship Id="rId46" Type="http://schemas.openxmlformats.org/officeDocument/2006/relationships/hyperlink" Target="https://podminky.urs.cz/item/CS_URS_2024_01/714112311" TargetMode="External" /><Relationship Id="rId47" Type="http://schemas.openxmlformats.org/officeDocument/2006/relationships/hyperlink" Target="https://podminky.urs.cz/item/CS_URS_2024_01/998714102" TargetMode="External" /><Relationship Id="rId48" Type="http://schemas.openxmlformats.org/officeDocument/2006/relationships/hyperlink" Target="https://podminky.urs.cz/item/CS_URS_2024_01/725291673" TargetMode="External" /><Relationship Id="rId49" Type="http://schemas.openxmlformats.org/officeDocument/2006/relationships/hyperlink" Target="https://podminky.urs.cz/item/CS_URS_2024_01/998725102" TargetMode="External" /><Relationship Id="rId50" Type="http://schemas.openxmlformats.org/officeDocument/2006/relationships/hyperlink" Target="https://podminky.urs.cz/item/CS_URS_2024_01/762083122" TargetMode="External" /><Relationship Id="rId51" Type="http://schemas.openxmlformats.org/officeDocument/2006/relationships/hyperlink" Target="https://podminky.urs.cz/item/CS_URS_2024_01/762332130" TargetMode="External" /><Relationship Id="rId52" Type="http://schemas.openxmlformats.org/officeDocument/2006/relationships/hyperlink" Target="https://podminky.urs.cz/item/CS_URS_2024_01/762341270" TargetMode="External" /><Relationship Id="rId53" Type="http://schemas.openxmlformats.org/officeDocument/2006/relationships/hyperlink" Target="https://podminky.urs.cz/item/CS_URS_2024_01/762341250" TargetMode="External" /><Relationship Id="rId54" Type="http://schemas.openxmlformats.org/officeDocument/2006/relationships/hyperlink" Target="https://podminky.urs.cz/item/CS_URS_2024_01/762495000" TargetMode="External" /><Relationship Id="rId55" Type="http://schemas.openxmlformats.org/officeDocument/2006/relationships/hyperlink" Target="https://podminky.urs.cz/item/CS_URS_2024_01/762511136" TargetMode="External" /><Relationship Id="rId56" Type="http://schemas.openxmlformats.org/officeDocument/2006/relationships/hyperlink" Target="https://podminky.urs.cz/item/CS_URS_2024_01/762951004" TargetMode="External" /><Relationship Id="rId57" Type="http://schemas.openxmlformats.org/officeDocument/2006/relationships/hyperlink" Target="https://podminky.urs.cz/item/CS_URS_2024_01/762361114" TargetMode="External" /><Relationship Id="rId58" Type="http://schemas.openxmlformats.org/officeDocument/2006/relationships/hyperlink" Target="https://podminky.urs.cz/item/CS_URS_2024_01/762395000" TargetMode="External" /><Relationship Id="rId59" Type="http://schemas.openxmlformats.org/officeDocument/2006/relationships/hyperlink" Target="https://podminky.urs.cz/item/CS_URS_2024_01/762951013" TargetMode="External" /><Relationship Id="rId60" Type="http://schemas.openxmlformats.org/officeDocument/2006/relationships/hyperlink" Target="https://podminky.urs.cz/item/CS_URS_2024_01/762952044" TargetMode="External" /><Relationship Id="rId61" Type="http://schemas.openxmlformats.org/officeDocument/2006/relationships/hyperlink" Target="https://podminky.urs.cz/item/CS_URS_2024_01/762952111" TargetMode="External" /><Relationship Id="rId62" Type="http://schemas.openxmlformats.org/officeDocument/2006/relationships/hyperlink" Target="https://podminky.urs.cz/item/CS_URS_2024_01/998762102" TargetMode="External" /><Relationship Id="rId63" Type="http://schemas.openxmlformats.org/officeDocument/2006/relationships/hyperlink" Target="https://podminky.urs.cz/item/CS_URS_2024_01/763111718" TargetMode="External" /><Relationship Id="rId64" Type="http://schemas.openxmlformats.org/officeDocument/2006/relationships/hyperlink" Target="https://podminky.urs.cz/item/CS_URS_2024_01/763111720" TargetMode="External" /><Relationship Id="rId65" Type="http://schemas.openxmlformats.org/officeDocument/2006/relationships/hyperlink" Target="https://podminky.urs.cz/item/CS_URS_2024_01/763111723" TargetMode="External" /><Relationship Id="rId66" Type="http://schemas.openxmlformats.org/officeDocument/2006/relationships/hyperlink" Target="https://podminky.urs.cz/item/CS_URS_2024_01/763121413" TargetMode="External" /><Relationship Id="rId67" Type="http://schemas.openxmlformats.org/officeDocument/2006/relationships/hyperlink" Target="https://podminky.urs.cz/item/CS_URS_2024_01/763121921" TargetMode="External" /><Relationship Id="rId68" Type="http://schemas.openxmlformats.org/officeDocument/2006/relationships/hyperlink" Target="https://podminky.urs.cz/item/CS_URS_2024_01/763121922" TargetMode="External" /><Relationship Id="rId69" Type="http://schemas.openxmlformats.org/officeDocument/2006/relationships/hyperlink" Target="https://podminky.urs.cz/item/CS_URS_2024_01/763131751" TargetMode="External" /><Relationship Id="rId70" Type="http://schemas.openxmlformats.org/officeDocument/2006/relationships/hyperlink" Target="https://podminky.urs.cz/item/CS_URS_2024_01/763131911" TargetMode="External" /><Relationship Id="rId71" Type="http://schemas.openxmlformats.org/officeDocument/2006/relationships/hyperlink" Target="https://podminky.urs.cz/item/CS_URS_2024_01/763131912" TargetMode="External" /><Relationship Id="rId72" Type="http://schemas.openxmlformats.org/officeDocument/2006/relationships/hyperlink" Target="https://podminky.urs.cz/item/CS_URS_2024_01/763172353" TargetMode="External" /><Relationship Id="rId73" Type="http://schemas.openxmlformats.org/officeDocument/2006/relationships/hyperlink" Target="https://podminky.urs.cz/item/CS_URS_2024_01/763172355" TargetMode="External" /><Relationship Id="rId74" Type="http://schemas.openxmlformats.org/officeDocument/2006/relationships/hyperlink" Target="https://podminky.urs.cz/item/CS_URS_2024_01/763311114" TargetMode="External" /><Relationship Id="rId75" Type="http://schemas.openxmlformats.org/officeDocument/2006/relationships/hyperlink" Target="https://podminky.urs.cz/item/CS_URS_2024_01/763211235" TargetMode="External" /><Relationship Id="rId76" Type="http://schemas.openxmlformats.org/officeDocument/2006/relationships/hyperlink" Target="https://podminky.urs.cz/item/CS_URS_2024_01/763211128" TargetMode="External" /><Relationship Id="rId77" Type="http://schemas.openxmlformats.org/officeDocument/2006/relationships/hyperlink" Target="https://podminky.urs.cz/item/CS_URS_2024_01/763113314" TargetMode="External" /><Relationship Id="rId78" Type="http://schemas.openxmlformats.org/officeDocument/2006/relationships/hyperlink" Target="https://podminky.urs.cz/item/CS_URS_2024_01/763311117" TargetMode="External" /><Relationship Id="rId79" Type="http://schemas.openxmlformats.org/officeDocument/2006/relationships/hyperlink" Target="https://podminky.urs.cz/item/CS_URS_2024_01/763121411" TargetMode="External" /><Relationship Id="rId80" Type="http://schemas.openxmlformats.org/officeDocument/2006/relationships/hyperlink" Target="https://podminky.urs.cz/item/CS_URS_2024_01/763221672" TargetMode="External" /><Relationship Id="rId81" Type="http://schemas.openxmlformats.org/officeDocument/2006/relationships/hyperlink" Target="https://podminky.urs.cz/item/CS_URS_2024_01/763111741" TargetMode="External" /><Relationship Id="rId82" Type="http://schemas.openxmlformats.org/officeDocument/2006/relationships/hyperlink" Target="https://podminky.urs.cz/item/CS_URS_2024_01/763231122" TargetMode="External" /><Relationship Id="rId83" Type="http://schemas.openxmlformats.org/officeDocument/2006/relationships/hyperlink" Target="https://podminky.urs.cz/item/CS_URS_2024_01/763131452" TargetMode="External" /><Relationship Id="rId84" Type="http://schemas.openxmlformats.org/officeDocument/2006/relationships/hyperlink" Target="https://podminky.urs.cz/item/CS_URS_2024_01/763131411" TargetMode="External" /><Relationship Id="rId85" Type="http://schemas.openxmlformats.org/officeDocument/2006/relationships/hyperlink" Target="https://podminky.urs.cz/item/CS_URS_2024_01/763131712" TargetMode="External" /><Relationship Id="rId86" Type="http://schemas.openxmlformats.org/officeDocument/2006/relationships/hyperlink" Target="https://podminky.urs.cz/item/CS_URS_2024_01/763135102" TargetMode="External" /><Relationship Id="rId87" Type="http://schemas.openxmlformats.org/officeDocument/2006/relationships/hyperlink" Target="https://podminky.urs.cz/item/CS_URS_2024_01/763251211" TargetMode="External" /><Relationship Id="rId88" Type="http://schemas.openxmlformats.org/officeDocument/2006/relationships/hyperlink" Target="https://podminky.urs.cz/item/CS_URS_2024_01/763158115" TargetMode="External" /><Relationship Id="rId89" Type="http://schemas.openxmlformats.org/officeDocument/2006/relationships/hyperlink" Target="https://podminky.urs.cz/item/CS_URS_2024_01/763158118" TargetMode="External" /><Relationship Id="rId90" Type="http://schemas.openxmlformats.org/officeDocument/2006/relationships/hyperlink" Target="https://podminky.urs.cz/item/CS_URS_2024_01/763411111" TargetMode="External" /><Relationship Id="rId91" Type="http://schemas.openxmlformats.org/officeDocument/2006/relationships/hyperlink" Target="https://podminky.urs.cz/item/CS_URS_2024_01/765191001" TargetMode="External" /><Relationship Id="rId92" Type="http://schemas.openxmlformats.org/officeDocument/2006/relationships/hyperlink" Target="https://podminky.urs.cz/item/CS_URS_2024_01/998763322" TargetMode="External" /><Relationship Id="rId93" Type="http://schemas.openxmlformats.org/officeDocument/2006/relationships/hyperlink" Target="https://podminky.urs.cz/item/CS_URS_2024_01/764304112" TargetMode="External" /><Relationship Id="rId94" Type="http://schemas.openxmlformats.org/officeDocument/2006/relationships/hyperlink" Target="https://podminky.urs.cz/item/CS_URS_2024_01/712363373" TargetMode="External" /><Relationship Id="rId95" Type="http://schemas.openxmlformats.org/officeDocument/2006/relationships/hyperlink" Target="https://podminky.urs.cz/item/CS_URS_2024_01/712363355" TargetMode="External" /><Relationship Id="rId96" Type="http://schemas.openxmlformats.org/officeDocument/2006/relationships/hyperlink" Target="https://podminky.urs.cz/item/CS_URS_2024_01/712363356" TargetMode="External" /><Relationship Id="rId97" Type="http://schemas.openxmlformats.org/officeDocument/2006/relationships/hyperlink" Target="https://podminky.urs.cz/item/CS_URS_2024_01/764541305" TargetMode="External" /><Relationship Id="rId98" Type="http://schemas.openxmlformats.org/officeDocument/2006/relationships/hyperlink" Target="https://podminky.urs.cz/item/CS_URS_2024_01/764541302" TargetMode="External" /><Relationship Id="rId99" Type="http://schemas.openxmlformats.org/officeDocument/2006/relationships/hyperlink" Target="https://podminky.urs.cz/item/CS_URS_2024_01/764548323" TargetMode="External" /><Relationship Id="rId100" Type="http://schemas.openxmlformats.org/officeDocument/2006/relationships/hyperlink" Target="https://podminky.urs.cz/item/CS_URS_2024_01/998764102" TargetMode="External" /><Relationship Id="rId101" Type="http://schemas.openxmlformats.org/officeDocument/2006/relationships/hyperlink" Target="https://podminky.urs.cz/item/CS_URS_2024_01/766417523" TargetMode="External" /><Relationship Id="rId102" Type="http://schemas.openxmlformats.org/officeDocument/2006/relationships/hyperlink" Target="https://podminky.urs.cz/item/CS_URS_2024_01/766682111" TargetMode="External" /><Relationship Id="rId103" Type="http://schemas.openxmlformats.org/officeDocument/2006/relationships/hyperlink" Target="https://podminky.urs.cz/item/CS_URS_2024_01/766682112" TargetMode="External" /><Relationship Id="rId104" Type="http://schemas.openxmlformats.org/officeDocument/2006/relationships/hyperlink" Target="https://podminky.urs.cz/item/CS_URS_2024_01/766682113" TargetMode="External" /><Relationship Id="rId105" Type="http://schemas.openxmlformats.org/officeDocument/2006/relationships/hyperlink" Target="https://podminky.urs.cz/item/CS_URS_2024_01/766621023" TargetMode="External" /><Relationship Id="rId106" Type="http://schemas.openxmlformats.org/officeDocument/2006/relationships/hyperlink" Target="https://podminky.urs.cz/item/CS_URS_2024_01/766641132" TargetMode="External" /><Relationship Id="rId107" Type="http://schemas.openxmlformats.org/officeDocument/2006/relationships/hyperlink" Target="https://podminky.urs.cz/item/CS_URS_2024_01/766660171" TargetMode="External" /><Relationship Id="rId108" Type="http://schemas.openxmlformats.org/officeDocument/2006/relationships/hyperlink" Target="https://podminky.urs.cz/item/CS_URS_2024_01/766660172" TargetMode="External" /><Relationship Id="rId109" Type="http://schemas.openxmlformats.org/officeDocument/2006/relationships/hyperlink" Target="https://podminky.urs.cz/item/CS_URS_2024_01/766660461" TargetMode="External" /><Relationship Id="rId110" Type="http://schemas.openxmlformats.org/officeDocument/2006/relationships/hyperlink" Target="https://podminky.urs.cz/item/CS_URS_2024_01/766660720" TargetMode="External" /><Relationship Id="rId111" Type="http://schemas.openxmlformats.org/officeDocument/2006/relationships/hyperlink" Target="https://podminky.urs.cz/item/CS_URS_2024_01/766660728" TargetMode="External" /><Relationship Id="rId112" Type="http://schemas.openxmlformats.org/officeDocument/2006/relationships/hyperlink" Target="https://podminky.urs.cz/item/CS_URS_2024_01/766660729" TargetMode="External" /><Relationship Id="rId113" Type="http://schemas.openxmlformats.org/officeDocument/2006/relationships/hyperlink" Target="https://podminky.urs.cz/item/CS_URS_2024_01/766660730" TargetMode="External" /><Relationship Id="rId114" Type="http://schemas.openxmlformats.org/officeDocument/2006/relationships/hyperlink" Target="https://podminky.urs.cz/item/CS_URS_2024_01/998766112" TargetMode="External" /><Relationship Id="rId115" Type="http://schemas.openxmlformats.org/officeDocument/2006/relationships/hyperlink" Target="https://podminky.urs.cz/item/CS_URS_2024_01/767531121" TargetMode="External" /><Relationship Id="rId116" Type="http://schemas.openxmlformats.org/officeDocument/2006/relationships/hyperlink" Target="https://podminky.urs.cz/item/CS_URS_2024_01/767531215" TargetMode="External" /><Relationship Id="rId117" Type="http://schemas.openxmlformats.org/officeDocument/2006/relationships/hyperlink" Target="https://podminky.urs.cz/item/CS_URS_2024_01/998767102" TargetMode="External" /><Relationship Id="rId118" Type="http://schemas.openxmlformats.org/officeDocument/2006/relationships/hyperlink" Target="https://podminky.urs.cz/item/CS_URS_2024_01/771111011" TargetMode="External" /><Relationship Id="rId119" Type="http://schemas.openxmlformats.org/officeDocument/2006/relationships/hyperlink" Target="https://podminky.urs.cz/item/CS_URS_2024_01/771121011" TargetMode="External" /><Relationship Id="rId120" Type="http://schemas.openxmlformats.org/officeDocument/2006/relationships/hyperlink" Target="https://podminky.urs.cz/item/CS_URS_2024_01/771591112" TargetMode="External" /><Relationship Id="rId121" Type="http://schemas.openxmlformats.org/officeDocument/2006/relationships/hyperlink" Target="https://podminky.urs.cz/item/CS_URS_2024_01/771151012" TargetMode="External" /><Relationship Id="rId122" Type="http://schemas.openxmlformats.org/officeDocument/2006/relationships/hyperlink" Target="https://podminky.urs.cz/item/CS_URS_2024_01/771274113" TargetMode="External" /><Relationship Id="rId123" Type="http://schemas.openxmlformats.org/officeDocument/2006/relationships/hyperlink" Target="https://podminky.urs.cz/item/CS_URS_2024_01/771474113" TargetMode="External" /><Relationship Id="rId124" Type="http://schemas.openxmlformats.org/officeDocument/2006/relationships/hyperlink" Target="https://podminky.urs.cz/item/CS_URS_2024_01/771474613" TargetMode="External" /><Relationship Id="rId125" Type="http://schemas.openxmlformats.org/officeDocument/2006/relationships/hyperlink" Target="https://podminky.urs.cz/item/CS_URS_2024_01/771574414" TargetMode="External" /><Relationship Id="rId126" Type="http://schemas.openxmlformats.org/officeDocument/2006/relationships/hyperlink" Target="https://podminky.urs.cz/item/CS_URS_2024_01/771575613" TargetMode="External" /><Relationship Id="rId127" Type="http://schemas.openxmlformats.org/officeDocument/2006/relationships/hyperlink" Target="https://podminky.urs.cz/item/CS_URS_2024_01/771575616" TargetMode="External" /><Relationship Id="rId128" Type="http://schemas.openxmlformats.org/officeDocument/2006/relationships/hyperlink" Target="https://podminky.urs.cz/item/CS_URS_2024_01/998771112" TargetMode="External" /><Relationship Id="rId129" Type="http://schemas.openxmlformats.org/officeDocument/2006/relationships/hyperlink" Target="https://podminky.urs.cz/item/CS_URS_2024_01/776111311" TargetMode="External" /><Relationship Id="rId130" Type="http://schemas.openxmlformats.org/officeDocument/2006/relationships/hyperlink" Target="https://podminky.urs.cz/item/CS_URS_2024_01/776121112" TargetMode="External" /><Relationship Id="rId131" Type="http://schemas.openxmlformats.org/officeDocument/2006/relationships/hyperlink" Target="https://podminky.urs.cz/item/CS_URS_2024_01/776141111" TargetMode="External" /><Relationship Id="rId132" Type="http://schemas.openxmlformats.org/officeDocument/2006/relationships/hyperlink" Target="https://podminky.urs.cz/item/CS_URS_2024_01/776221111" TargetMode="External" /><Relationship Id="rId133" Type="http://schemas.openxmlformats.org/officeDocument/2006/relationships/hyperlink" Target="https://podminky.urs.cz/item/CS_URS_2024_01/776411112" TargetMode="External" /><Relationship Id="rId134" Type="http://schemas.openxmlformats.org/officeDocument/2006/relationships/hyperlink" Target="https://podminky.urs.cz/item/CS_URS_2024_01/776421311" TargetMode="External" /><Relationship Id="rId135" Type="http://schemas.openxmlformats.org/officeDocument/2006/relationships/hyperlink" Target="https://podminky.urs.cz/item/CS_URS_2024_01/998776112" TargetMode="External" /><Relationship Id="rId136" Type="http://schemas.openxmlformats.org/officeDocument/2006/relationships/hyperlink" Target="https://podminky.urs.cz/item/CS_URS_2024_01/781111011" TargetMode="External" /><Relationship Id="rId137" Type="http://schemas.openxmlformats.org/officeDocument/2006/relationships/hyperlink" Target="https://podminky.urs.cz/item/CS_URS_2024_01/781121011" TargetMode="External" /><Relationship Id="rId138" Type="http://schemas.openxmlformats.org/officeDocument/2006/relationships/hyperlink" Target="https://podminky.urs.cz/item/CS_URS_2024_01/781131112" TargetMode="External" /><Relationship Id="rId139" Type="http://schemas.openxmlformats.org/officeDocument/2006/relationships/hyperlink" Target="https://podminky.urs.cz/item/CS_URS_2024_01/781161021" TargetMode="External" /><Relationship Id="rId140" Type="http://schemas.openxmlformats.org/officeDocument/2006/relationships/hyperlink" Target="https://podminky.urs.cz/item/CS_URS_2024_01/781475415" TargetMode="External" /><Relationship Id="rId141" Type="http://schemas.openxmlformats.org/officeDocument/2006/relationships/hyperlink" Target="https://podminky.urs.cz/item/CS_URS_2024_01/781491022" TargetMode="External" /><Relationship Id="rId142" Type="http://schemas.openxmlformats.org/officeDocument/2006/relationships/hyperlink" Target="https://podminky.urs.cz/item/CS_URS_2024_01/781495115" TargetMode="External" /><Relationship Id="rId143" Type="http://schemas.openxmlformats.org/officeDocument/2006/relationships/hyperlink" Target="https://podminky.urs.cz/item/CS_URS_2024_01/781495142" TargetMode="External" /><Relationship Id="rId144" Type="http://schemas.openxmlformats.org/officeDocument/2006/relationships/hyperlink" Target="https://podminky.urs.cz/item/CS_URS_2024_01/998781112" TargetMode="External" /><Relationship Id="rId145" Type="http://schemas.openxmlformats.org/officeDocument/2006/relationships/hyperlink" Target="https://podminky.urs.cz/item/CS_URS_2024_01/784111001" TargetMode="External" /><Relationship Id="rId146" Type="http://schemas.openxmlformats.org/officeDocument/2006/relationships/hyperlink" Target="https://podminky.urs.cz/item/CS_URS_2024_01/784171101" TargetMode="External" /><Relationship Id="rId147" Type="http://schemas.openxmlformats.org/officeDocument/2006/relationships/hyperlink" Target="https://podminky.urs.cz/item/CS_URS_2024_01/784171111" TargetMode="External" /><Relationship Id="rId148" Type="http://schemas.openxmlformats.org/officeDocument/2006/relationships/hyperlink" Target="https://podminky.urs.cz/item/CS_URS_2024_01/784181101" TargetMode="External" /><Relationship Id="rId149" Type="http://schemas.openxmlformats.org/officeDocument/2006/relationships/hyperlink" Target="https://podminky.urs.cz/item/CS_URS_2024_01/784221101" TargetMode="External" /><Relationship Id="rId150" Type="http://schemas.openxmlformats.org/officeDocument/2006/relationships/hyperlink" Target="https://podminky.urs.cz/item/CS_URS_2024_01/786623043" TargetMode="External" /><Relationship Id="rId151" Type="http://schemas.openxmlformats.org/officeDocument/2006/relationships/hyperlink" Target="https://podminky.urs.cz/item/CS_URS_2024_01/998786102" TargetMode="External" /><Relationship Id="rId15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53942421" TargetMode="External" /><Relationship Id="rId2" Type="http://schemas.openxmlformats.org/officeDocument/2006/relationships/hyperlink" Target="https://podminky.urs.cz/item/CS_URS_2024_01/953961115" TargetMode="External" /><Relationship Id="rId3" Type="http://schemas.openxmlformats.org/officeDocument/2006/relationships/hyperlink" Target="https://podminky.urs.cz/item/CS_URS_2024_01/998014021" TargetMode="External" /><Relationship Id="rId4" Type="http://schemas.openxmlformats.org/officeDocument/2006/relationships/hyperlink" Target="https://podminky.urs.cz/item/CS_URS_2024_01/713111111" TargetMode="External" /><Relationship Id="rId5" Type="http://schemas.openxmlformats.org/officeDocument/2006/relationships/hyperlink" Target="https://podminky.urs.cz/item/CS_URS_2024_01/713111121" TargetMode="External" /><Relationship Id="rId6" Type="http://schemas.openxmlformats.org/officeDocument/2006/relationships/hyperlink" Target="https://podminky.urs.cz/item/CS_URS_2024_01/713121112" TargetMode="External" /><Relationship Id="rId7" Type="http://schemas.openxmlformats.org/officeDocument/2006/relationships/hyperlink" Target="https://podminky.urs.cz/item/CS_URS_2024_01/713131121" TargetMode="External" /><Relationship Id="rId8" Type="http://schemas.openxmlformats.org/officeDocument/2006/relationships/hyperlink" Target="https://podminky.urs.cz/item/CS_URS_2024_01/998713102" TargetMode="External" /><Relationship Id="rId9" Type="http://schemas.openxmlformats.org/officeDocument/2006/relationships/hyperlink" Target="https://podminky.urs.cz/item/CS_URS_2024_01/762431230" TargetMode="External" /><Relationship Id="rId10" Type="http://schemas.openxmlformats.org/officeDocument/2006/relationships/hyperlink" Target="https://podminky.urs.cz/item/CS_URS_2024_01/998762102" TargetMode="External" /><Relationship Id="rId11" Type="http://schemas.openxmlformats.org/officeDocument/2006/relationships/hyperlink" Target="https://podminky.urs.cz/item/CS_URS_2024_01/763221670" TargetMode="External" /><Relationship Id="rId12" Type="http://schemas.openxmlformats.org/officeDocument/2006/relationships/hyperlink" Target="https://podminky.urs.cz/item/CS_URS_2024_01/998763302" TargetMode="External" /><Relationship Id="rId13" Type="http://schemas.openxmlformats.org/officeDocument/2006/relationships/hyperlink" Target="https://podminky.urs.cz/item/CS_URS_2024_01/783301311" TargetMode="External" /><Relationship Id="rId14" Type="http://schemas.openxmlformats.org/officeDocument/2006/relationships/hyperlink" Target="https://podminky.urs.cz/item/CS_URS_2024_01/783301401" TargetMode="External" /><Relationship Id="rId15" Type="http://schemas.openxmlformats.org/officeDocument/2006/relationships/hyperlink" Target="https://podminky.urs.cz/item/CS_URS_2024_01/783342101" TargetMode="External" /><Relationship Id="rId16" Type="http://schemas.openxmlformats.org/officeDocument/2006/relationships/hyperlink" Target="https://podminky.urs.cz/item/CS_URS_2024_01/783314201" TargetMode="External" /><Relationship Id="rId17" Type="http://schemas.openxmlformats.org/officeDocument/2006/relationships/hyperlink" Target="https://podminky.urs.cz/item/CS_URS_2024_01/783317101" TargetMode="External" /><Relationship Id="rId18" Type="http://schemas.openxmlformats.org/officeDocument/2006/relationships/hyperlink" Target="https://podminky.urs.cz/item/CS_URS_2024_01/767391111" TargetMode="External" /><Relationship Id="rId19" Type="http://schemas.openxmlformats.org/officeDocument/2006/relationships/hyperlink" Target="https://podminky.urs.cz/item/CS_URS_2024_01/767590110" TargetMode="External" /><Relationship Id="rId20" Type="http://schemas.openxmlformats.org/officeDocument/2006/relationships/hyperlink" Target="https://podminky.urs.cz/item/CS_URS_2024_01/767995114" TargetMode="External" /><Relationship Id="rId21" Type="http://schemas.openxmlformats.org/officeDocument/2006/relationships/hyperlink" Target="https://podminky.urs.cz/item/CS_URS_2024_01/998767102" TargetMode="External" /><Relationship Id="rId22" Type="http://schemas.openxmlformats.org/officeDocument/2006/relationships/hyperlink" Target="https://podminky.urs.cz/item/CS_URS_2024_01/065002000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513" TargetMode="External" /><Relationship Id="rId2" Type="http://schemas.openxmlformats.org/officeDocument/2006/relationships/hyperlink" Target="https://podminky.urs.cz/item/CS_URS_2024_01/113107522" TargetMode="External" /><Relationship Id="rId3" Type="http://schemas.openxmlformats.org/officeDocument/2006/relationships/hyperlink" Target="https://podminky.urs.cz/item/CS_URS_2024_01/113107542" TargetMode="External" /><Relationship Id="rId4" Type="http://schemas.openxmlformats.org/officeDocument/2006/relationships/hyperlink" Target="https://podminky.urs.cz/item/CS_URS_2024_01/131251203" TargetMode="External" /><Relationship Id="rId5" Type="http://schemas.openxmlformats.org/officeDocument/2006/relationships/hyperlink" Target="https://podminky.urs.cz/item/CS_URS_2024_01/132251254" TargetMode="External" /><Relationship Id="rId6" Type="http://schemas.openxmlformats.org/officeDocument/2006/relationships/hyperlink" Target="https://podminky.urs.cz/item/CS_URS_2024_01/132254204" TargetMode="External" /><Relationship Id="rId7" Type="http://schemas.openxmlformats.org/officeDocument/2006/relationships/hyperlink" Target="https://podminky.urs.cz/item/CS_URS_2024_01/151101101" TargetMode="External" /><Relationship Id="rId8" Type="http://schemas.openxmlformats.org/officeDocument/2006/relationships/hyperlink" Target="https://podminky.urs.cz/item/CS_URS_2024_01/151101111" TargetMode="External" /><Relationship Id="rId9" Type="http://schemas.openxmlformats.org/officeDocument/2006/relationships/hyperlink" Target="https://podminky.urs.cz/item/CS_URS_2024_01/162751117" TargetMode="External" /><Relationship Id="rId10" Type="http://schemas.openxmlformats.org/officeDocument/2006/relationships/hyperlink" Target="https://podminky.urs.cz/item/CS_URS_2024_01/162751119" TargetMode="External" /><Relationship Id="rId11" Type="http://schemas.openxmlformats.org/officeDocument/2006/relationships/hyperlink" Target="https://podminky.urs.cz/item/CS_URS_2024_01/17120123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75151101" TargetMode="External" /><Relationship Id="rId14" Type="http://schemas.openxmlformats.org/officeDocument/2006/relationships/hyperlink" Target="https://podminky.urs.cz/item/CS_URS_2024_01/451573111" TargetMode="External" /><Relationship Id="rId15" Type="http://schemas.openxmlformats.org/officeDocument/2006/relationships/hyperlink" Target="https://podminky.urs.cz/item/CS_URS_2024_01/566901133" TargetMode="External" /><Relationship Id="rId16" Type="http://schemas.openxmlformats.org/officeDocument/2006/relationships/hyperlink" Target="https://podminky.urs.cz/item/CS_URS_2024_01/566901143" TargetMode="External" /><Relationship Id="rId17" Type="http://schemas.openxmlformats.org/officeDocument/2006/relationships/hyperlink" Target="https://podminky.urs.cz/item/CS_URS_2024_01/566901161" TargetMode="External" /><Relationship Id="rId18" Type="http://schemas.openxmlformats.org/officeDocument/2006/relationships/hyperlink" Target="https://podminky.urs.cz/item/CS_URS_2024_01/566901171" TargetMode="External" /><Relationship Id="rId19" Type="http://schemas.openxmlformats.org/officeDocument/2006/relationships/hyperlink" Target="https://podminky.urs.cz/item/CS_URS_2024_01/837314111" TargetMode="External" /><Relationship Id="rId20" Type="http://schemas.openxmlformats.org/officeDocument/2006/relationships/hyperlink" Target="https://podminky.urs.cz/item/CS_URS_2024_01/837355121" TargetMode="External" /><Relationship Id="rId21" Type="http://schemas.openxmlformats.org/officeDocument/2006/relationships/hyperlink" Target="https://podminky.urs.cz/item/CS_URS_2024_01/871171141" TargetMode="External" /><Relationship Id="rId22" Type="http://schemas.openxmlformats.org/officeDocument/2006/relationships/hyperlink" Target="https://podminky.urs.cz/item/CS_URS_2024_01/871313121" TargetMode="External" /><Relationship Id="rId23" Type="http://schemas.openxmlformats.org/officeDocument/2006/relationships/hyperlink" Target="https://podminky.urs.cz/item/CS_URS_2024_01/892351111" TargetMode="External" /><Relationship Id="rId24" Type="http://schemas.openxmlformats.org/officeDocument/2006/relationships/hyperlink" Target="https://podminky.urs.cz/item/CS_URS_2024_01/894812201" TargetMode="External" /><Relationship Id="rId25" Type="http://schemas.openxmlformats.org/officeDocument/2006/relationships/hyperlink" Target="https://podminky.urs.cz/item/CS_URS_2024_01/894812202" TargetMode="External" /><Relationship Id="rId26" Type="http://schemas.openxmlformats.org/officeDocument/2006/relationships/hyperlink" Target="https://podminky.urs.cz/item/CS_URS_2024_01/894812204" TargetMode="External" /><Relationship Id="rId27" Type="http://schemas.openxmlformats.org/officeDocument/2006/relationships/hyperlink" Target="https://podminky.urs.cz/item/CS_URS_2024_01/894812231" TargetMode="External" /><Relationship Id="rId28" Type="http://schemas.openxmlformats.org/officeDocument/2006/relationships/hyperlink" Target="https://podminky.urs.cz/item/CS_URS_2024_01/894812232" TargetMode="External" /><Relationship Id="rId29" Type="http://schemas.openxmlformats.org/officeDocument/2006/relationships/hyperlink" Target="https://podminky.urs.cz/item/CS_URS_2024_01/894812249" TargetMode="External" /><Relationship Id="rId30" Type="http://schemas.openxmlformats.org/officeDocument/2006/relationships/hyperlink" Target="https://podminky.urs.cz/item/CS_URS_2024_01/894812261" TargetMode="External" /><Relationship Id="rId31" Type="http://schemas.openxmlformats.org/officeDocument/2006/relationships/hyperlink" Target="https://podminky.urs.cz/item/CS_URS_2024_01/899712111" TargetMode="External" /><Relationship Id="rId32" Type="http://schemas.openxmlformats.org/officeDocument/2006/relationships/hyperlink" Target="https://podminky.urs.cz/item/CS_URS_2024_01/899722113" TargetMode="External" /><Relationship Id="rId33" Type="http://schemas.openxmlformats.org/officeDocument/2006/relationships/hyperlink" Target="https://podminky.urs.cz/item/CS_URS_2024_01/919735111" TargetMode="External" /><Relationship Id="rId34" Type="http://schemas.openxmlformats.org/officeDocument/2006/relationships/hyperlink" Target="https://podminky.urs.cz/item/CS_URS_2024_01/997221551" TargetMode="External" /><Relationship Id="rId35" Type="http://schemas.openxmlformats.org/officeDocument/2006/relationships/hyperlink" Target="https://podminky.urs.cz/item/CS_URS_2024_01/997221559" TargetMode="External" /><Relationship Id="rId36" Type="http://schemas.openxmlformats.org/officeDocument/2006/relationships/hyperlink" Target="https://podminky.urs.cz/item/CS_URS_2024_01/997221571" TargetMode="External" /><Relationship Id="rId37" Type="http://schemas.openxmlformats.org/officeDocument/2006/relationships/hyperlink" Target="https://podminky.urs.cz/item/CS_URS_2024_01/997221579" TargetMode="External" /><Relationship Id="rId38" Type="http://schemas.openxmlformats.org/officeDocument/2006/relationships/hyperlink" Target="https://podminky.urs.cz/item/CS_URS_2024_01/997221611" TargetMode="External" /><Relationship Id="rId39" Type="http://schemas.openxmlformats.org/officeDocument/2006/relationships/hyperlink" Target="https://podminky.urs.cz/item/CS_URS_2024_01/997221612" TargetMode="External" /><Relationship Id="rId40" Type="http://schemas.openxmlformats.org/officeDocument/2006/relationships/hyperlink" Target="https://podminky.urs.cz/item/CS_URS_2024_01/997221873" TargetMode="External" /><Relationship Id="rId41" Type="http://schemas.openxmlformats.org/officeDocument/2006/relationships/hyperlink" Target="https://podminky.urs.cz/item/CS_URS_2024_01/997221875" TargetMode="External" /><Relationship Id="rId42" Type="http://schemas.openxmlformats.org/officeDocument/2006/relationships/hyperlink" Target="https://podminky.urs.cz/item/CS_URS_2024_01/998276101" TargetMode="External" /><Relationship Id="rId43" Type="http://schemas.openxmlformats.org/officeDocument/2006/relationships/hyperlink" Target="https://podminky.urs.cz/item/CS_URS_2024_01/713463411" TargetMode="External" /><Relationship Id="rId44" Type="http://schemas.openxmlformats.org/officeDocument/2006/relationships/hyperlink" Target="https://podminky.urs.cz/item/CS_URS_2024_01/998713102" TargetMode="External" /><Relationship Id="rId45" Type="http://schemas.openxmlformats.org/officeDocument/2006/relationships/hyperlink" Target="https://podminky.urs.cz/item/CS_URS_2024_01/721171916" TargetMode="External" /><Relationship Id="rId46" Type="http://schemas.openxmlformats.org/officeDocument/2006/relationships/hyperlink" Target="https://podminky.urs.cz/item/CS_URS_2024_01/721173401" TargetMode="External" /><Relationship Id="rId47" Type="http://schemas.openxmlformats.org/officeDocument/2006/relationships/hyperlink" Target="https://podminky.urs.cz/item/CS_URS_2024_01/721173402" TargetMode="External" /><Relationship Id="rId48" Type="http://schemas.openxmlformats.org/officeDocument/2006/relationships/hyperlink" Target="https://podminky.urs.cz/item/CS_URS_2024_01/721173403" TargetMode="External" /><Relationship Id="rId49" Type="http://schemas.openxmlformats.org/officeDocument/2006/relationships/hyperlink" Target="https://podminky.urs.cz/item/CS_URS_2024_01/721174024" TargetMode="External" /><Relationship Id="rId50" Type="http://schemas.openxmlformats.org/officeDocument/2006/relationships/hyperlink" Target="https://podminky.urs.cz/item/CS_URS_2024_01/721174025" TargetMode="External" /><Relationship Id="rId51" Type="http://schemas.openxmlformats.org/officeDocument/2006/relationships/hyperlink" Target="https://podminky.urs.cz/item/CS_URS_2024_01/721174042" TargetMode="External" /><Relationship Id="rId52" Type="http://schemas.openxmlformats.org/officeDocument/2006/relationships/hyperlink" Target="https://podminky.urs.cz/item/CS_URS_2024_01/721174043" TargetMode="External" /><Relationship Id="rId53" Type="http://schemas.openxmlformats.org/officeDocument/2006/relationships/hyperlink" Target="https://podminky.urs.cz/item/CS_URS_2024_01/721194103" TargetMode="External" /><Relationship Id="rId54" Type="http://schemas.openxmlformats.org/officeDocument/2006/relationships/hyperlink" Target="https://podminky.urs.cz/item/CS_URS_2024_01/721194104" TargetMode="External" /><Relationship Id="rId55" Type="http://schemas.openxmlformats.org/officeDocument/2006/relationships/hyperlink" Target="https://podminky.urs.cz/item/CS_URS_2024_01/721194105" TargetMode="External" /><Relationship Id="rId56" Type="http://schemas.openxmlformats.org/officeDocument/2006/relationships/hyperlink" Target="https://podminky.urs.cz/item/CS_URS_2024_01/721194109" TargetMode="External" /><Relationship Id="rId57" Type="http://schemas.openxmlformats.org/officeDocument/2006/relationships/hyperlink" Target="https://podminky.urs.cz/item/CS_URS_2024_01/721211912" TargetMode="External" /><Relationship Id="rId58" Type="http://schemas.openxmlformats.org/officeDocument/2006/relationships/hyperlink" Target="https://podminky.urs.cz/item/CS_URS_2024_01/721211913" TargetMode="External" /><Relationship Id="rId59" Type="http://schemas.openxmlformats.org/officeDocument/2006/relationships/hyperlink" Target="https://podminky.urs.cz/item/CS_URS_2024_01/721229111" TargetMode="External" /><Relationship Id="rId60" Type="http://schemas.openxmlformats.org/officeDocument/2006/relationships/hyperlink" Target="https://podminky.urs.cz/item/CS_URS_2024_01/721239114" TargetMode="External" /><Relationship Id="rId61" Type="http://schemas.openxmlformats.org/officeDocument/2006/relationships/hyperlink" Target="https://podminky.urs.cz/item/CS_URS_2024_01/721239221" TargetMode="External" /><Relationship Id="rId62" Type="http://schemas.openxmlformats.org/officeDocument/2006/relationships/hyperlink" Target="https://podminky.urs.cz/item/CS_URS_2024_01/721279126" TargetMode="External" /><Relationship Id="rId63" Type="http://schemas.openxmlformats.org/officeDocument/2006/relationships/hyperlink" Target="https://podminky.urs.cz/item/CS_URS_2024_01/721279153" TargetMode="External" /><Relationship Id="rId64" Type="http://schemas.openxmlformats.org/officeDocument/2006/relationships/hyperlink" Target="https://podminky.urs.cz/item/CS_URS_2024_01/721290111" TargetMode="External" /><Relationship Id="rId65" Type="http://schemas.openxmlformats.org/officeDocument/2006/relationships/hyperlink" Target="https://podminky.urs.cz/item/CS_URS_2024_01/721290112" TargetMode="External" /><Relationship Id="rId66" Type="http://schemas.openxmlformats.org/officeDocument/2006/relationships/hyperlink" Target="https://podminky.urs.cz/item/CS_URS_2024_01/998721102" TargetMode="External" /><Relationship Id="rId67" Type="http://schemas.openxmlformats.org/officeDocument/2006/relationships/hyperlink" Target="https://podminky.urs.cz/item/CS_URS_2024_01/722130232" TargetMode="External" /><Relationship Id="rId68" Type="http://schemas.openxmlformats.org/officeDocument/2006/relationships/hyperlink" Target="https://podminky.urs.cz/item/CS_URS_2024_01/722130234" TargetMode="External" /><Relationship Id="rId69" Type="http://schemas.openxmlformats.org/officeDocument/2006/relationships/hyperlink" Target="https://podminky.urs.cz/item/CS_URS_2024_01/722130801" TargetMode="External" /><Relationship Id="rId70" Type="http://schemas.openxmlformats.org/officeDocument/2006/relationships/hyperlink" Target="https://podminky.urs.cz/item/CS_URS_2024_01/722173402" TargetMode="External" /><Relationship Id="rId71" Type="http://schemas.openxmlformats.org/officeDocument/2006/relationships/hyperlink" Target="https://podminky.urs.cz/item/CS_URS_2024_01/722173403" TargetMode="External" /><Relationship Id="rId72" Type="http://schemas.openxmlformats.org/officeDocument/2006/relationships/hyperlink" Target="https://podminky.urs.cz/item/CS_URS_2024_01/722173404" TargetMode="External" /><Relationship Id="rId73" Type="http://schemas.openxmlformats.org/officeDocument/2006/relationships/hyperlink" Target="https://podminky.urs.cz/item/CS_URS_2024_01/722173405" TargetMode="External" /><Relationship Id="rId74" Type="http://schemas.openxmlformats.org/officeDocument/2006/relationships/hyperlink" Target="https://podminky.urs.cz/item/CS_URS_2024_01/722220111" TargetMode="External" /><Relationship Id="rId75" Type="http://schemas.openxmlformats.org/officeDocument/2006/relationships/hyperlink" Target="https://podminky.urs.cz/item/CS_URS_2024_01/722220121" TargetMode="External" /><Relationship Id="rId76" Type="http://schemas.openxmlformats.org/officeDocument/2006/relationships/hyperlink" Target="https://podminky.urs.cz/item/CS_URS_2024_01/722224115" TargetMode="External" /><Relationship Id="rId77" Type="http://schemas.openxmlformats.org/officeDocument/2006/relationships/hyperlink" Target="https://podminky.urs.cz/item/CS_URS_2024_01/722231073" TargetMode="External" /><Relationship Id="rId78" Type="http://schemas.openxmlformats.org/officeDocument/2006/relationships/hyperlink" Target="https://podminky.urs.cz/item/CS_URS_2024_01/722231074" TargetMode="External" /><Relationship Id="rId79" Type="http://schemas.openxmlformats.org/officeDocument/2006/relationships/hyperlink" Target="https://podminky.urs.cz/item/CS_URS_2024_01/722231075" TargetMode="External" /><Relationship Id="rId80" Type="http://schemas.openxmlformats.org/officeDocument/2006/relationships/hyperlink" Target="https://podminky.urs.cz/item/CS_URS_2024_01/722231142" TargetMode="External" /><Relationship Id="rId81" Type="http://schemas.openxmlformats.org/officeDocument/2006/relationships/hyperlink" Target="https://podminky.urs.cz/item/CS_URS_2024_01/722234263" TargetMode="External" /><Relationship Id="rId82" Type="http://schemas.openxmlformats.org/officeDocument/2006/relationships/hyperlink" Target="https://podminky.urs.cz/item/CS_URS_2024_01/722239101" TargetMode="External" /><Relationship Id="rId83" Type="http://schemas.openxmlformats.org/officeDocument/2006/relationships/hyperlink" Target="https://podminky.urs.cz/item/CS_URS_2024_01/722239102" TargetMode="External" /><Relationship Id="rId84" Type="http://schemas.openxmlformats.org/officeDocument/2006/relationships/hyperlink" Target="https://podminky.urs.cz/item/CS_URS_2024_01/722239103" TargetMode="External" /><Relationship Id="rId85" Type="http://schemas.openxmlformats.org/officeDocument/2006/relationships/hyperlink" Target="https://podminky.urs.cz/item/CS_URS_2024_01/722239104" TargetMode="External" /><Relationship Id="rId86" Type="http://schemas.openxmlformats.org/officeDocument/2006/relationships/hyperlink" Target="https://podminky.urs.cz/item/CS_URS_2024_01/722263214" TargetMode="External" /><Relationship Id="rId87" Type="http://schemas.openxmlformats.org/officeDocument/2006/relationships/hyperlink" Target="https://podminky.urs.cz/item/CS_URS_2024_01/722290226" TargetMode="External" /><Relationship Id="rId88" Type="http://schemas.openxmlformats.org/officeDocument/2006/relationships/hyperlink" Target="https://podminky.urs.cz/item/CS_URS_2024_01/722290234" TargetMode="External" /><Relationship Id="rId89" Type="http://schemas.openxmlformats.org/officeDocument/2006/relationships/hyperlink" Target="https://podminky.urs.cz/item/CS_URS_2024_01/998722102" TargetMode="External" /><Relationship Id="rId90" Type="http://schemas.openxmlformats.org/officeDocument/2006/relationships/hyperlink" Target="https://podminky.urs.cz/item/CS_URS_2024_01/725319111" TargetMode="External" /><Relationship Id="rId91" Type="http://schemas.openxmlformats.org/officeDocument/2006/relationships/hyperlink" Target="https://podminky.urs.cz/item/CS_URS_2024_01/725813111" TargetMode="External" /><Relationship Id="rId92" Type="http://schemas.openxmlformats.org/officeDocument/2006/relationships/hyperlink" Target="https://podminky.urs.cz/item/CS_URS_2024_01/725819401" TargetMode="External" /><Relationship Id="rId93" Type="http://schemas.openxmlformats.org/officeDocument/2006/relationships/hyperlink" Target="https://podminky.urs.cz/item/CS_URS_2024_01/725829121" TargetMode="External" /><Relationship Id="rId94" Type="http://schemas.openxmlformats.org/officeDocument/2006/relationships/hyperlink" Target="https://podminky.urs.cz/item/CS_URS_2024_01/725829131" TargetMode="External" /><Relationship Id="rId95" Type="http://schemas.openxmlformats.org/officeDocument/2006/relationships/hyperlink" Target="https://podminky.urs.cz/item/CS_URS_2024_01/725829141" TargetMode="External" /><Relationship Id="rId96" Type="http://schemas.openxmlformats.org/officeDocument/2006/relationships/hyperlink" Target="https://podminky.urs.cz/item/CS_URS_2024_01/725980121" TargetMode="External" /><Relationship Id="rId97" Type="http://schemas.openxmlformats.org/officeDocument/2006/relationships/hyperlink" Target="https://podminky.urs.cz/item/CS_URS_2024_01/725980123" TargetMode="External" /><Relationship Id="rId98" Type="http://schemas.openxmlformats.org/officeDocument/2006/relationships/hyperlink" Target="https://podminky.urs.cz/item/CS_URS_2024_01/998725102" TargetMode="External" /><Relationship Id="rId99" Type="http://schemas.openxmlformats.org/officeDocument/2006/relationships/hyperlink" Target="https://podminky.urs.cz/item/CS_URS_2024_01/732331101" TargetMode="External" /><Relationship Id="rId100" Type="http://schemas.openxmlformats.org/officeDocument/2006/relationships/hyperlink" Target="https://podminky.urs.cz/item/CS_URS_2024_01/732429212" TargetMode="External" /><Relationship Id="rId101" Type="http://schemas.openxmlformats.org/officeDocument/2006/relationships/hyperlink" Target="https://podminky.urs.cz/item/CS_URS_2024_01/998732102" TargetMode="External" /><Relationship Id="rId102" Type="http://schemas.openxmlformats.org/officeDocument/2006/relationships/hyperlink" Target="https://podminky.urs.cz/item/CS_URS_2024_01/734411101" TargetMode="External" /><Relationship Id="rId103" Type="http://schemas.openxmlformats.org/officeDocument/2006/relationships/hyperlink" Target="https://podminky.urs.cz/item/CS_URS_2024_01/734421102" TargetMode="External" /><Relationship Id="rId104" Type="http://schemas.openxmlformats.org/officeDocument/2006/relationships/hyperlink" Target="https://podminky.urs.cz/item/CS_URS_2024_01/998734102" TargetMode="External" /><Relationship Id="rId10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8713201" TargetMode="External" /><Relationship Id="rId2" Type="http://schemas.openxmlformats.org/officeDocument/2006/relationships/hyperlink" Target="https://podminky.urs.cz/item/CS_URS_2024_01/998731201" TargetMode="External" /><Relationship Id="rId3" Type="http://schemas.openxmlformats.org/officeDocument/2006/relationships/hyperlink" Target="https://podminky.urs.cz/item/CS_URS_2024_01/732111128" TargetMode="External" /><Relationship Id="rId4" Type="http://schemas.openxmlformats.org/officeDocument/2006/relationships/hyperlink" Target="https://podminky.urs.cz/item/CS_URS_2024_01/732111312" TargetMode="External" /><Relationship Id="rId5" Type="http://schemas.openxmlformats.org/officeDocument/2006/relationships/hyperlink" Target="https://podminky.urs.cz/item/CS_URS_2024_01/732111316" TargetMode="External" /><Relationship Id="rId6" Type="http://schemas.openxmlformats.org/officeDocument/2006/relationships/hyperlink" Target="https://podminky.urs.cz/item/CS_URS_2024_01/732199100" TargetMode="External" /><Relationship Id="rId7" Type="http://schemas.openxmlformats.org/officeDocument/2006/relationships/hyperlink" Target="https://podminky.urs.cz/item/CS_URS_2024_01/732219315" TargetMode="External" /><Relationship Id="rId8" Type="http://schemas.openxmlformats.org/officeDocument/2006/relationships/hyperlink" Target="https://podminky.urs.cz/item/CS_URS_2024_01/732331612" TargetMode="External" /><Relationship Id="rId9" Type="http://schemas.openxmlformats.org/officeDocument/2006/relationships/hyperlink" Target="https://podminky.urs.cz/item/CS_URS_2024_01/732331616" TargetMode="External" /><Relationship Id="rId10" Type="http://schemas.openxmlformats.org/officeDocument/2006/relationships/hyperlink" Target="https://podminky.urs.cz/item/CS_URS_2024_01/732421313" TargetMode="External" /><Relationship Id="rId11" Type="http://schemas.openxmlformats.org/officeDocument/2006/relationships/hyperlink" Target="https://podminky.urs.cz/item/CS_URS_2024_01/998732201" TargetMode="External" /><Relationship Id="rId12" Type="http://schemas.openxmlformats.org/officeDocument/2006/relationships/hyperlink" Target="https://podminky.urs.cz/item/CS_URS_2024_01/733291101" TargetMode="External" /><Relationship Id="rId13" Type="http://schemas.openxmlformats.org/officeDocument/2006/relationships/hyperlink" Target="https://podminky.urs.cz/item/CS_URS_2024_01/733291102" TargetMode="External" /><Relationship Id="rId14" Type="http://schemas.openxmlformats.org/officeDocument/2006/relationships/hyperlink" Target="https://podminky.urs.cz/item/CS_URS_2024_01/998733201" TargetMode="External" /><Relationship Id="rId15" Type="http://schemas.openxmlformats.org/officeDocument/2006/relationships/hyperlink" Target="https://podminky.urs.cz/item/CS_URS_2024_01/733113114" TargetMode="External" /><Relationship Id="rId16" Type="http://schemas.openxmlformats.org/officeDocument/2006/relationships/hyperlink" Target="https://podminky.urs.cz/item/CS_URS_2024_01/733113115" TargetMode="External" /><Relationship Id="rId17" Type="http://schemas.openxmlformats.org/officeDocument/2006/relationships/hyperlink" Target="https://podminky.urs.cz/item/CS_URS_2024_01/734209103" TargetMode="External" /><Relationship Id="rId18" Type="http://schemas.openxmlformats.org/officeDocument/2006/relationships/hyperlink" Target="https://podminky.urs.cz/item/CS_URS_2024_01/734209104" TargetMode="External" /><Relationship Id="rId19" Type="http://schemas.openxmlformats.org/officeDocument/2006/relationships/hyperlink" Target="https://podminky.urs.cz/item/CS_URS_2024_01/734209113" TargetMode="External" /><Relationship Id="rId20" Type="http://schemas.openxmlformats.org/officeDocument/2006/relationships/hyperlink" Target="https://podminky.urs.cz/item/CS_URS_2024_01/734209114" TargetMode="External" /><Relationship Id="rId21" Type="http://schemas.openxmlformats.org/officeDocument/2006/relationships/hyperlink" Target="https://podminky.urs.cz/item/CS_URS_2024_01/734209116" TargetMode="External" /><Relationship Id="rId22" Type="http://schemas.openxmlformats.org/officeDocument/2006/relationships/hyperlink" Target="https://podminky.urs.cz/item/CS_URS_2024_01/734209117" TargetMode="External" /><Relationship Id="rId23" Type="http://schemas.openxmlformats.org/officeDocument/2006/relationships/hyperlink" Target="https://podminky.urs.cz/item/CS_URS_2024_01/734209123" TargetMode="External" /><Relationship Id="rId24" Type="http://schemas.openxmlformats.org/officeDocument/2006/relationships/hyperlink" Target="https://podminky.urs.cz/item/CS_URS_2024_01/734209125" TargetMode="External" /><Relationship Id="rId25" Type="http://schemas.openxmlformats.org/officeDocument/2006/relationships/hyperlink" Target="https://podminky.urs.cz/item/CS_URS_2024_01/734419111" TargetMode="External" /><Relationship Id="rId26" Type="http://schemas.openxmlformats.org/officeDocument/2006/relationships/hyperlink" Target="https://podminky.urs.cz/item/CS_URS_2024_01/734424911" TargetMode="External" /><Relationship Id="rId27" Type="http://schemas.openxmlformats.org/officeDocument/2006/relationships/hyperlink" Target="https://podminky.urs.cz/item/CS_URS_2024_01/998734201" TargetMode="External" /><Relationship Id="rId28" Type="http://schemas.openxmlformats.org/officeDocument/2006/relationships/hyperlink" Target="https://podminky.urs.cz/item/CS_URS_2024_01/998767201" TargetMode="External" /><Relationship Id="rId2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31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31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34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14_05_2023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Novostavba modulární Zš JINOTAJ ZLÍN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Areál filmových ateliérů Kudlov, Filmová 174, 760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6. 4. 2024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Základní škola JINOTAJ Zlín, s.r.o.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32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30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35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ROUND(SUM(AG55:AG69),2)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ROUND(SUM(AS55:AS69),2)</f>
        <v>0</v>
      </c>
      <c r="AT54" s="109">
        <f>ROUND(SUM(AV54:AW54),2)</f>
        <v>0</v>
      </c>
      <c r="AU54" s="110">
        <f>ROUND(SUM(AU55:AU69),5)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ROUND(SUM(AZ55:AZ69),2)</f>
        <v>0</v>
      </c>
      <c r="BA54" s="109">
        <f>ROUND(SUM(BA55:BA69),2)</f>
        <v>0</v>
      </c>
      <c r="BB54" s="109">
        <f>ROUND(SUM(BB55:BB69),2)</f>
        <v>0</v>
      </c>
      <c r="BC54" s="109">
        <f>ROUND(SUM(BC55:BC69),2)</f>
        <v>0</v>
      </c>
      <c r="BD54" s="111">
        <f>ROUND(SUM(BD55:BD69),2)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'00 - VEDLEJŠÍ A OSTATNÍ N...'!J30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'00 - VEDLEJŠÍ A OSTATNÍ N...'!P87</f>
        <v>0</v>
      </c>
      <c r="AV55" s="123">
        <f>'00 - VEDLEJŠÍ A OSTATNÍ N...'!J33</f>
        <v>0</v>
      </c>
      <c r="AW55" s="123">
        <f>'00 - VEDLEJŠÍ A OSTATNÍ N...'!J34</f>
        <v>0</v>
      </c>
      <c r="AX55" s="123">
        <f>'00 - VEDLEJŠÍ A OSTATNÍ N...'!J35</f>
        <v>0</v>
      </c>
      <c r="AY55" s="123">
        <f>'00 - VEDLEJŠÍ A OSTATNÍ N...'!J36</f>
        <v>0</v>
      </c>
      <c r="AZ55" s="123">
        <f>'00 - VEDLEJŠÍ A OSTATNÍ N...'!F33</f>
        <v>0</v>
      </c>
      <c r="BA55" s="123">
        <f>'00 - VEDLEJŠÍ A OSTATNÍ N...'!F34</f>
        <v>0</v>
      </c>
      <c r="BB55" s="123">
        <f>'00 - VEDLEJŠÍ A OSTATNÍ N...'!F35</f>
        <v>0</v>
      </c>
      <c r="BC55" s="123">
        <f>'00 - VEDLEJŠÍ A OSTATNÍ N...'!F36</f>
        <v>0</v>
      </c>
      <c r="BD55" s="125">
        <f>'00 - VEDLEJŠÍ A OSTATNÍ N...'!F37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24.7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'SO01-1_1 - MODULÁRNÍ STAV...'!J30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'SO01-1_1 - MODULÁRNÍ STAV...'!P101</f>
        <v>0</v>
      </c>
      <c r="AV56" s="123">
        <f>'SO01-1_1 - MODULÁRNÍ STAV...'!J33</f>
        <v>0</v>
      </c>
      <c r="AW56" s="123">
        <f>'SO01-1_1 - MODULÁRNÍ STAV...'!J34</f>
        <v>0</v>
      </c>
      <c r="AX56" s="123">
        <f>'SO01-1_1 - MODULÁRNÍ STAV...'!J35</f>
        <v>0</v>
      </c>
      <c r="AY56" s="123">
        <f>'SO01-1_1 - MODULÁRNÍ STAV...'!J36</f>
        <v>0</v>
      </c>
      <c r="AZ56" s="123">
        <f>'SO01-1_1 - MODULÁRNÍ STAV...'!F33</f>
        <v>0</v>
      </c>
      <c r="BA56" s="123">
        <f>'SO01-1_1 - MODULÁRNÍ STAV...'!F34</f>
        <v>0</v>
      </c>
      <c r="BB56" s="123">
        <f>'SO01-1_1 - MODULÁRNÍ STAV...'!F35</f>
        <v>0</v>
      </c>
      <c r="BC56" s="123">
        <f>'SO01-1_1 - MODULÁRNÍ STAV...'!F36</f>
        <v>0</v>
      </c>
      <c r="BD56" s="125">
        <f>'SO01-1_1 - MODULÁRNÍ STAV...'!F37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91" s="7" customFormat="1" ht="24.75" customHeight="1">
      <c r="A57" s="114" t="s">
        <v>76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'SO01-1_2 - MODULÁRNÍ STAV...'!J30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2">
        <v>0</v>
      </c>
      <c r="AT57" s="123">
        <f>ROUND(SUM(AV57:AW57),2)</f>
        <v>0</v>
      </c>
      <c r="AU57" s="124">
        <f>'SO01-1_2 - MODULÁRNÍ STAV...'!P92</f>
        <v>0</v>
      </c>
      <c r="AV57" s="123">
        <f>'SO01-1_2 - MODULÁRNÍ STAV...'!J33</f>
        <v>0</v>
      </c>
      <c r="AW57" s="123">
        <f>'SO01-1_2 - MODULÁRNÍ STAV...'!J34</f>
        <v>0</v>
      </c>
      <c r="AX57" s="123">
        <f>'SO01-1_2 - MODULÁRNÍ STAV...'!J35</f>
        <v>0</v>
      </c>
      <c r="AY57" s="123">
        <f>'SO01-1_2 - MODULÁRNÍ STAV...'!J36</f>
        <v>0</v>
      </c>
      <c r="AZ57" s="123">
        <f>'SO01-1_2 - MODULÁRNÍ STAV...'!F33</f>
        <v>0</v>
      </c>
      <c r="BA57" s="123">
        <f>'SO01-1_2 - MODULÁRNÍ STAV...'!F34</f>
        <v>0</v>
      </c>
      <c r="BB57" s="123">
        <f>'SO01-1_2 - MODULÁRNÍ STAV...'!F35</f>
        <v>0</v>
      </c>
      <c r="BC57" s="123">
        <f>'SO01-1_2 - MODULÁRNÍ STAV...'!F36</f>
        <v>0</v>
      </c>
      <c r="BD57" s="125">
        <f>'SO01-1_2 - MODULÁRNÍ STAV...'!F37</f>
        <v>0</v>
      </c>
      <c r="BE57" s="7"/>
      <c r="BT57" s="126" t="s">
        <v>80</v>
      </c>
      <c r="BV57" s="126" t="s">
        <v>74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pans="1:91" s="7" customFormat="1" ht="16.5" customHeight="1">
      <c r="A58" s="114" t="s">
        <v>76</v>
      </c>
      <c r="B58" s="115"/>
      <c r="C58" s="116"/>
      <c r="D58" s="117" t="s">
        <v>89</v>
      </c>
      <c r="E58" s="117"/>
      <c r="F58" s="117"/>
      <c r="G58" s="117"/>
      <c r="H58" s="117"/>
      <c r="I58" s="118"/>
      <c r="J58" s="117" t="s">
        <v>90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'SO01-2 - ZDRAVOTECHNICKÉ 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79</v>
      </c>
      <c r="AR58" s="121"/>
      <c r="AS58" s="122">
        <v>0</v>
      </c>
      <c r="AT58" s="123">
        <f>ROUND(SUM(AV58:AW58),2)</f>
        <v>0</v>
      </c>
      <c r="AU58" s="124">
        <f>'SO01-2 - ZDRAVOTECHNICKÉ ...'!P93</f>
        <v>0</v>
      </c>
      <c r="AV58" s="123">
        <f>'SO01-2 - ZDRAVOTECHNICKÉ ...'!J33</f>
        <v>0</v>
      </c>
      <c r="AW58" s="123">
        <f>'SO01-2 - ZDRAVOTECHNICKÉ ...'!J34</f>
        <v>0</v>
      </c>
      <c r="AX58" s="123">
        <f>'SO01-2 - ZDRAVOTECHNICKÉ ...'!J35</f>
        <v>0</v>
      </c>
      <c r="AY58" s="123">
        <f>'SO01-2 - ZDRAVOTECHNICKÉ ...'!J36</f>
        <v>0</v>
      </c>
      <c r="AZ58" s="123">
        <f>'SO01-2 - ZDRAVOTECHNICKÉ ...'!F33</f>
        <v>0</v>
      </c>
      <c r="BA58" s="123">
        <f>'SO01-2 - ZDRAVOTECHNICKÉ ...'!F34</f>
        <v>0</v>
      </c>
      <c r="BB58" s="123">
        <f>'SO01-2 - ZDRAVOTECHNICKÉ ...'!F35</f>
        <v>0</v>
      </c>
      <c r="BC58" s="123">
        <f>'SO01-2 - ZDRAVOTECHNICKÉ ...'!F36</f>
        <v>0</v>
      </c>
      <c r="BD58" s="125">
        <f>'SO01-2 - ZDRAVOTECHNICKÉ ...'!F37</f>
        <v>0</v>
      </c>
      <c r="BE58" s="7"/>
      <c r="BT58" s="126" t="s">
        <v>80</v>
      </c>
      <c r="BV58" s="126" t="s">
        <v>74</v>
      </c>
      <c r="BW58" s="126" t="s">
        <v>91</v>
      </c>
      <c r="BX58" s="126" t="s">
        <v>5</v>
      </c>
      <c r="CL58" s="126" t="s">
        <v>19</v>
      </c>
      <c r="CM58" s="126" t="s">
        <v>82</v>
      </c>
    </row>
    <row r="59" spans="1:91" s="7" customFormat="1" ht="16.5" customHeight="1">
      <c r="A59" s="114" t="s">
        <v>76</v>
      </c>
      <c r="B59" s="115"/>
      <c r="C59" s="116"/>
      <c r="D59" s="117" t="s">
        <v>92</v>
      </c>
      <c r="E59" s="117"/>
      <c r="F59" s="117"/>
      <c r="G59" s="117"/>
      <c r="H59" s="117"/>
      <c r="I59" s="118"/>
      <c r="J59" s="117" t="s">
        <v>93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'SO01-3 - ÚSTŘEDNÍ VYTÁPĚNÍ'!J30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79</v>
      </c>
      <c r="AR59" s="121"/>
      <c r="AS59" s="122">
        <v>0</v>
      </c>
      <c r="AT59" s="123">
        <f>ROUND(SUM(AV59:AW59),2)</f>
        <v>0</v>
      </c>
      <c r="AU59" s="124">
        <f>'SO01-3 - ÚSTŘEDNÍ VYTÁPĚNÍ'!P88</f>
        <v>0</v>
      </c>
      <c r="AV59" s="123">
        <f>'SO01-3 - ÚSTŘEDNÍ VYTÁPĚNÍ'!J33</f>
        <v>0</v>
      </c>
      <c r="AW59" s="123">
        <f>'SO01-3 - ÚSTŘEDNÍ VYTÁPĚNÍ'!J34</f>
        <v>0</v>
      </c>
      <c r="AX59" s="123">
        <f>'SO01-3 - ÚSTŘEDNÍ VYTÁPĚNÍ'!J35</f>
        <v>0</v>
      </c>
      <c r="AY59" s="123">
        <f>'SO01-3 - ÚSTŘEDNÍ VYTÁPĚNÍ'!J36</f>
        <v>0</v>
      </c>
      <c r="AZ59" s="123">
        <f>'SO01-3 - ÚSTŘEDNÍ VYTÁPĚNÍ'!F33</f>
        <v>0</v>
      </c>
      <c r="BA59" s="123">
        <f>'SO01-3 - ÚSTŘEDNÍ VYTÁPĚNÍ'!F34</f>
        <v>0</v>
      </c>
      <c r="BB59" s="123">
        <f>'SO01-3 - ÚSTŘEDNÍ VYTÁPĚNÍ'!F35</f>
        <v>0</v>
      </c>
      <c r="BC59" s="123">
        <f>'SO01-3 - ÚSTŘEDNÍ VYTÁPĚNÍ'!F36</f>
        <v>0</v>
      </c>
      <c r="BD59" s="125">
        <f>'SO01-3 - ÚSTŘEDNÍ VYTÁPĚNÍ'!F37</f>
        <v>0</v>
      </c>
      <c r="BE59" s="7"/>
      <c r="BT59" s="126" t="s">
        <v>80</v>
      </c>
      <c r="BV59" s="126" t="s">
        <v>74</v>
      </c>
      <c r="BW59" s="126" t="s">
        <v>94</v>
      </c>
      <c r="BX59" s="126" t="s">
        <v>5</v>
      </c>
      <c r="CL59" s="126" t="s">
        <v>19</v>
      </c>
      <c r="CM59" s="126" t="s">
        <v>82</v>
      </c>
    </row>
    <row r="60" spans="1:91" s="7" customFormat="1" ht="16.5" customHeight="1">
      <c r="A60" s="114" t="s">
        <v>76</v>
      </c>
      <c r="B60" s="115"/>
      <c r="C60" s="116"/>
      <c r="D60" s="117" t="s">
        <v>95</v>
      </c>
      <c r="E60" s="117"/>
      <c r="F60" s="117"/>
      <c r="G60" s="117"/>
      <c r="H60" s="117"/>
      <c r="I60" s="118"/>
      <c r="J60" s="117" t="s">
        <v>96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'SO01-4 - VZDUCHOTECHNIKA'!J30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79</v>
      </c>
      <c r="AR60" s="121"/>
      <c r="AS60" s="122">
        <v>0</v>
      </c>
      <c r="AT60" s="123">
        <f>ROUND(SUM(AV60:AW60),2)</f>
        <v>0</v>
      </c>
      <c r="AU60" s="124">
        <f>'SO01-4 - VZDUCHOTECHNIKA'!P94</f>
        <v>0</v>
      </c>
      <c r="AV60" s="123">
        <f>'SO01-4 - VZDUCHOTECHNIKA'!J33</f>
        <v>0</v>
      </c>
      <c r="AW60" s="123">
        <f>'SO01-4 - VZDUCHOTECHNIKA'!J34</f>
        <v>0</v>
      </c>
      <c r="AX60" s="123">
        <f>'SO01-4 - VZDUCHOTECHNIKA'!J35</f>
        <v>0</v>
      </c>
      <c r="AY60" s="123">
        <f>'SO01-4 - VZDUCHOTECHNIKA'!J36</f>
        <v>0</v>
      </c>
      <c r="AZ60" s="123">
        <f>'SO01-4 - VZDUCHOTECHNIKA'!F33</f>
        <v>0</v>
      </c>
      <c r="BA60" s="123">
        <f>'SO01-4 - VZDUCHOTECHNIKA'!F34</f>
        <v>0</v>
      </c>
      <c r="BB60" s="123">
        <f>'SO01-4 - VZDUCHOTECHNIKA'!F35</f>
        <v>0</v>
      </c>
      <c r="BC60" s="123">
        <f>'SO01-4 - VZDUCHOTECHNIKA'!F36</f>
        <v>0</v>
      </c>
      <c r="BD60" s="125">
        <f>'SO01-4 - VZDUCHOTECHNIKA'!F37</f>
        <v>0</v>
      </c>
      <c r="BE60" s="7"/>
      <c r="BT60" s="126" t="s">
        <v>80</v>
      </c>
      <c r="BV60" s="126" t="s">
        <v>74</v>
      </c>
      <c r="BW60" s="126" t="s">
        <v>97</v>
      </c>
      <c r="BX60" s="126" t="s">
        <v>5</v>
      </c>
      <c r="CL60" s="126" t="s">
        <v>19</v>
      </c>
      <c r="CM60" s="126" t="s">
        <v>82</v>
      </c>
    </row>
    <row r="61" spans="1:91" s="7" customFormat="1" ht="24.75" customHeight="1">
      <c r="A61" s="114" t="s">
        <v>76</v>
      </c>
      <c r="B61" s="115"/>
      <c r="C61" s="116"/>
      <c r="D61" s="117" t="s">
        <v>98</v>
      </c>
      <c r="E61" s="117"/>
      <c r="F61" s="117"/>
      <c r="G61" s="117"/>
      <c r="H61" s="117"/>
      <c r="I61" s="118"/>
      <c r="J61" s="117" t="s">
        <v>99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'SO01-5_1 - SILNOPROUDÉ RO...'!J30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79</v>
      </c>
      <c r="AR61" s="121"/>
      <c r="AS61" s="122">
        <v>0</v>
      </c>
      <c r="AT61" s="123">
        <f>ROUND(SUM(AV61:AW61),2)</f>
        <v>0</v>
      </c>
      <c r="AU61" s="124">
        <f>'SO01-5_1 - SILNOPROUDÉ RO...'!P95</f>
        <v>0</v>
      </c>
      <c r="AV61" s="123">
        <f>'SO01-5_1 - SILNOPROUDÉ RO...'!J33</f>
        <v>0</v>
      </c>
      <c r="AW61" s="123">
        <f>'SO01-5_1 - SILNOPROUDÉ RO...'!J34</f>
        <v>0</v>
      </c>
      <c r="AX61" s="123">
        <f>'SO01-5_1 - SILNOPROUDÉ RO...'!J35</f>
        <v>0</v>
      </c>
      <c r="AY61" s="123">
        <f>'SO01-5_1 - SILNOPROUDÉ RO...'!J36</f>
        <v>0</v>
      </c>
      <c r="AZ61" s="123">
        <f>'SO01-5_1 - SILNOPROUDÉ RO...'!F33</f>
        <v>0</v>
      </c>
      <c r="BA61" s="123">
        <f>'SO01-5_1 - SILNOPROUDÉ RO...'!F34</f>
        <v>0</v>
      </c>
      <c r="BB61" s="123">
        <f>'SO01-5_1 - SILNOPROUDÉ RO...'!F35</f>
        <v>0</v>
      </c>
      <c r="BC61" s="123">
        <f>'SO01-5_1 - SILNOPROUDÉ RO...'!F36</f>
        <v>0</v>
      </c>
      <c r="BD61" s="125">
        <f>'SO01-5_1 - SILNOPROUDÉ RO...'!F37</f>
        <v>0</v>
      </c>
      <c r="BE61" s="7"/>
      <c r="BT61" s="126" t="s">
        <v>80</v>
      </c>
      <c r="BV61" s="126" t="s">
        <v>74</v>
      </c>
      <c r="BW61" s="126" t="s">
        <v>100</v>
      </c>
      <c r="BX61" s="126" t="s">
        <v>5</v>
      </c>
      <c r="CL61" s="126" t="s">
        <v>19</v>
      </c>
      <c r="CM61" s="126" t="s">
        <v>82</v>
      </c>
    </row>
    <row r="62" spans="1:91" s="7" customFormat="1" ht="24.75" customHeight="1">
      <c r="A62" s="114" t="s">
        <v>76</v>
      </c>
      <c r="B62" s="115"/>
      <c r="C62" s="116"/>
      <c r="D62" s="117" t="s">
        <v>101</v>
      </c>
      <c r="E62" s="117"/>
      <c r="F62" s="117"/>
      <c r="G62" s="117"/>
      <c r="H62" s="117"/>
      <c r="I62" s="118"/>
      <c r="J62" s="117" t="s">
        <v>102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'SO01-5_2 - SILNOPROUDÉ RO...'!J30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79</v>
      </c>
      <c r="AR62" s="121"/>
      <c r="AS62" s="122">
        <v>0</v>
      </c>
      <c r="AT62" s="123">
        <f>ROUND(SUM(AV62:AW62),2)</f>
        <v>0</v>
      </c>
      <c r="AU62" s="124">
        <f>'SO01-5_2 - SILNOPROUDÉ RO...'!P83</f>
        <v>0</v>
      </c>
      <c r="AV62" s="123">
        <f>'SO01-5_2 - SILNOPROUDÉ RO...'!J33</f>
        <v>0</v>
      </c>
      <c r="AW62" s="123">
        <f>'SO01-5_2 - SILNOPROUDÉ RO...'!J34</f>
        <v>0</v>
      </c>
      <c r="AX62" s="123">
        <f>'SO01-5_2 - SILNOPROUDÉ RO...'!J35</f>
        <v>0</v>
      </c>
      <c r="AY62" s="123">
        <f>'SO01-5_2 - SILNOPROUDÉ RO...'!J36</f>
        <v>0</v>
      </c>
      <c r="AZ62" s="123">
        <f>'SO01-5_2 - SILNOPROUDÉ RO...'!F33</f>
        <v>0</v>
      </c>
      <c r="BA62" s="123">
        <f>'SO01-5_2 - SILNOPROUDÉ RO...'!F34</f>
        <v>0</v>
      </c>
      <c r="BB62" s="123">
        <f>'SO01-5_2 - SILNOPROUDÉ RO...'!F35</f>
        <v>0</v>
      </c>
      <c r="BC62" s="123">
        <f>'SO01-5_2 - SILNOPROUDÉ RO...'!F36</f>
        <v>0</v>
      </c>
      <c r="BD62" s="125">
        <f>'SO01-5_2 - SILNOPROUDÉ RO...'!F37</f>
        <v>0</v>
      </c>
      <c r="BE62" s="7"/>
      <c r="BT62" s="126" t="s">
        <v>80</v>
      </c>
      <c r="BV62" s="126" t="s">
        <v>74</v>
      </c>
      <c r="BW62" s="126" t="s">
        <v>103</v>
      </c>
      <c r="BX62" s="126" t="s">
        <v>5</v>
      </c>
      <c r="CL62" s="126" t="s">
        <v>19</v>
      </c>
      <c r="CM62" s="126" t="s">
        <v>82</v>
      </c>
    </row>
    <row r="63" spans="1:91" s="7" customFormat="1" ht="24.75" customHeight="1">
      <c r="A63" s="114" t="s">
        <v>76</v>
      </c>
      <c r="B63" s="115"/>
      <c r="C63" s="116"/>
      <c r="D63" s="117" t="s">
        <v>104</v>
      </c>
      <c r="E63" s="117"/>
      <c r="F63" s="117"/>
      <c r="G63" s="117"/>
      <c r="H63" s="117"/>
      <c r="I63" s="118"/>
      <c r="J63" s="117" t="s">
        <v>105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9">
        <f>'SO01-5_3 - SILNOPROUDÉ RO...'!J30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79</v>
      </c>
      <c r="AR63" s="121"/>
      <c r="AS63" s="122">
        <v>0</v>
      </c>
      <c r="AT63" s="123">
        <f>ROUND(SUM(AV63:AW63),2)</f>
        <v>0</v>
      </c>
      <c r="AU63" s="124">
        <f>'SO01-5_3 - SILNOPROUDÉ RO...'!P83</f>
        <v>0</v>
      </c>
      <c r="AV63" s="123">
        <f>'SO01-5_3 - SILNOPROUDÉ RO...'!J33</f>
        <v>0</v>
      </c>
      <c r="AW63" s="123">
        <f>'SO01-5_3 - SILNOPROUDÉ RO...'!J34</f>
        <v>0</v>
      </c>
      <c r="AX63" s="123">
        <f>'SO01-5_3 - SILNOPROUDÉ RO...'!J35</f>
        <v>0</v>
      </c>
      <c r="AY63" s="123">
        <f>'SO01-5_3 - SILNOPROUDÉ RO...'!J36</f>
        <v>0</v>
      </c>
      <c r="AZ63" s="123">
        <f>'SO01-5_3 - SILNOPROUDÉ RO...'!F33</f>
        <v>0</v>
      </c>
      <c r="BA63" s="123">
        <f>'SO01-5_3 - SILNOPROUDÉ RO...'!F34</f>
        <v>0</v>
      </c>
      <c r="BB63" s="123">
        <f>'SO01-5_3 - SILNOPROUDÉ RO...'!F35</f>
        <v>0</v>
      </c>
      <c r="BC63" s="123">
        <f>'SO01-5_3 - SILNOPROUDÉ RO...'!F36</f>
        <v>0</v>
      </c>
      <c r="BD63" s="125">
        <f>'SO01-5_3 - SILNOPROUDÉ RO...'!F37</f>
        <v>0</v>
      </c>
      <c r="BE63" s="7"/>
      <c r="BT63" s="126" t="s">
        <v>80</v>
      </c>
      <c r="BV63" s="126" t="s">
        <v>74</v>
      </c>
      <c r="BW63" s="126" t="s">
        <v>106</v>
      </c>
      <c r="BX63" s="126" t="s">
        <v>5</v>
      </c>
      <c r="CL63" s="126" t="s">
        <v>19</v>
      </c>
      <c r="CM63" s="126" t="s">
        <v>82</v>
      </c>
    </row>
    <row r="64" spans="1:91" s="7" customFormat="1" ht="24.75" customHeight="1">
      <c r="A64" s="114" t="s">
        <v>76</v>
      </c>
      <c r="B64" s="115"/>
      <c r="C64" s="116"/>
      <c r="D64" s="117" t="s">
        <v>107</v>
      </c>
      <c r="E64" s="117"/>
      <c r="F64" s="117"/>
      <c r="G64" s="117"/>
      <c r="H64" s="117"/>
      <c r="I64" s="118"/>
      <c r="J64" s="117" t="s">
        <v>108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'SO01-5_4 - SILNOPROUDÉ RO...'!J30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79</v>
      </c>
      <c r="AR64" s="121"/>
      <c r="AS64" s="122">
        <v>0</v>
      </c>
      <c r="AT64" s="123">
        <f>ROUND(SUM(AV64:AW64),2)</f>
        <v>0</v>
      </c>
      <c r="AU64" s="124">
        <f>'SO01-5_4 - SILNOPROUDÉ RO...'!P84</f>
        <v>0</v>
      </c>
      <c r="AV64" s="123">
        <f>'SO01-5_4 - SILNOPROUDÉ RO...'!J33</f>
        <v>0</v>
      </c>
      <c r="AW64" s="123">
        <f>'SO01-5_4 - SILNOPROUDÉ RO...'!J34</f>
        <v>0</v>
      </c>
      <c r="AX64" s="123">
        <f>'SO01-5_4 - SILNOPROUDÉ RO...'!J35</f>
        <v>0</v>
      </c>
      <c r="AY64" s="123">
        <f>'SO01-5_4 - SILNOPROUDÉ RO...'!J36</f>
        <v>0</v>
      </c>
      <c r="AZ64" s="123">
        <f>'SO01-5_4 - SILNOPROUDÉ RO...'!F33</f>
        <v>0</v>
      </c>
      <c r="BA64" s="123">
        <f>'SO01-5_4 - SILNOPROUDÉ RO...'!F34</f>
        <v>0</v>
      </c>
      <c r="BB64" s="123">
        <f>'SO01-5_4 - SILNOPROUDÉ RO...'!F35</f>
        <v>0</v>
      </c>
      <c r="BC64" s="123">
        <f>'SO01-5_4 - SILNOPROUDÉ RO...'!F36</f>
        <v>0</v>
      </c>
      <c r="BD64" s="125">
        <f>'SO01-5_4 - SILNOPROUDÉ RO...'!F37</f>
        <v>0</v>
      </c>
      <c r="BE64" s="7"/>
      <c r="BT64" s="126" t="s">
        <v>80</v>
      </c>
      <c r="BV64" s="126" t="s">
        <v>74</v>
      </c>
      <c r="BW64" s="126" t="s">
        <v>109</v>
      </c>
      <c r="BX64" s="126" t="s">
        <v>5</v>
      </c>
      <c r="CL64" s="126" t="s">
        <v>19</v>
      </c>
      <c r="CM64" s="126" t="s">
        <v>82</v>
      </c>
    </row>
    <row r="65" spans="1:91" s="7" customFormat="1" ht="24.75" customHeight="1">
      <c r="A65" s="114" t="s">
        <v>76</v>
      </c>
      <c r="B65" s="115"/>
      <c r="C65" s="116"/>
      <c r="D65" s="117" t="s">
        <v>110</v>
      </c>
      <c r="E65" s="117"/>
      <c r="F65" s="117"/>
      <c r="G65" s="117"/>
      <c r="H65" s="117"/>
      <c r="I65" s="118"/>
      <c r="J65" s="117" t="s">
        <v>111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'SO01-5_5 - SILNOPROUDÉ RO...'!J30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79</v>
      </c>
      <c r="AR65" s="121"/>
      <c r="AS65" s="122">
        <v>0</v>
      </c>
      <c r="AT65" s="123">
        <f>ROUND(SUM(AV65:AW65),2)</f>
        <v>0</v>
      </c>
      <c r="AU65" s="124">
        <f>'SO01-5_5 - SILNOPROUDÉ RO...'!P84</f>
        <v>0</v>
      </c>
      <c r="AV65" s="123">
        <f>'SO01-5_5 - SILNOPROUDÉ RO...'!J33</f>
        <v>0</v>
      </c>
      <c r="AW65" s="123">
        <f>'SO01-5_5 - SILNOPROUDÉ RO...'!J34</f>
        <v>0</v>
      </c>
      <c r="AX65" s="123">
        <f>'SO01-5_5 - SILNOPROUDÉ RO...'!J35</f>
        <v>0</v>
      </c>
      <c r="AY65" s="123">
        <f>'SO01-5_5 - SILNOPROUDÉ RO...'!J36</f>
        <v>0</v>
      </c>
      <c r="AZ65" s="123">
        <f>'SO01-5_5 - SILNOPROUDÉ RO...'!F33</f>
        <v>0</v>
      </c>
      <c r="BA65" s="123">
        <f>'SO01-5_5 - SILNOPROUDÉ RO...'!F34</f>
        <v>0</v>
      </c>
      <c r="BB65" s="123">
        <f>'SO01-5_5 - SILNOPROUDÉ RO...'!F35</f>
        <v>0</v>
      </c>
      <c r="BC65" s="123">
        <f>'SO01-5_5 - SILNOPROUDÉ RO...'!F36</f>
        <v>0</v>
      </c>
      <c r="BD65" s="125">
        <f>'SO01-5_5 - SILNOPROUDÉ RO...'!F37</f>
        <v>0</v>
      </c>
      <c r="BE65" s="7"/>
      <c r="BT65" s="126" t="s">
        <v>80</v>
      </c>
      <c r="BV65" s="126" t="s">
        <v>74</v>
      </c>
      <c r="BW65" s="126" t="s">
        <v>112</v>
      </c>
      <c r="BX65" s="126" t="s">
        <v>5</v>
      </c>
      <c r="CL65" s="126" t="s">
        <v>19</v>
      </c>
      <c r="CM65" s="126" t="s">
        <v>82</v>
      </c>
    </row>
    <row r="66" spans="1:91" s="7" customFormat="1" ht="16.5" customHeight="1">
      <c r="A66" s="114" t="s">
        <v>76</v>
      </c>
      <c r="B66" s="115"/>
      <c r="C66" s="116"/>
      <c r="D66" s="117" t="s">
        <v>113</v>
      </c>
      <c r="E66" s="117"/>
      <c r="F66" s="117"/>
      <c r="G66" s="117"/>
      <c r="H66" s="117"/>
      <c r="I66" s="118"/>
      <c r="J66" s="117" t="s">
        <v>114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'SO01-6 - FOTOVOLTAICKÁ EL...'!J30</f>
        <v>0</v>
      </c>
      <c r="AH66" s="118"/>
      <c r="AI66" s="118"/>
      <c r="AJ66" s="118"/>
      <c r="AK66" s="118"/>
      <c r="AL66" s="118"/>
      <c r="AM66" s="118"/>
      <c r="AN66" s="119">
        <f>SUM(AG66,AT66)</f>
        <v>0</v>
      </c>
      <c r="AO66" s="118"/>
      <c r="AP66" s="118"/>
      <c r="AQ66" s="120" t="s">
        <v>79</v>
      </c>
      <c r="AR66" s="121"/>
      <c r="AS66" s="122">
        <v>0</v>
      </c>
      <c r="AT66" s="123">
        <f>ROUND(SUM(AV66:AW66),2)</f>
        <v>0</v>
      </c>
      <c r="AU66" s="124">
        <f>'SO01-6 - FOTOVOLTAICKÁ EL...'!P86</f>
        <v>0</v>
      </c>
      <c r="AV66" s="123">
        <f>'SO01-6 - FOTOVOLTAICKÁ EL...'!J33</f>
        <v>0</v>
      </c>
      <c r="AW66" s="123">
        <f>'SO01-6 - FOTOVOLTAICKÁ EL...'!J34</f>
        <v>0</v>
      </c>
      <c r="AX66" s="123">
        <f>'SO01-6 - FOTOVOLTAICKÁ EL...'!J35</f>
        <v>0</v>
      </c>
      <c r="AY66" s="123">
        <f>'SO01-6 - FOTOVOLTAICKÁ EL...'!J36</f>
        <v>0</v>
      </c>
      <c r="AZ66" s="123">
        <f>'SO01-6 - FOTOVOLTAICKÁ EL...'!F33</f>
        <v>0</v>
      </c>
      <c r="BA66" s="123">
        <f>'SO01-6 - FOTOVOLTAICKÁ EL...'!F34</f>
        <v>0</v>
      </c>
      <c r="BB66" s="123">
        <f>'SO01-6 - FOTOVOLTAICKÁ EL...'!F35</f>
        <v>0</v>
      </c>
      <c r="BC66" s="123">
        <f>'SO01-6 - FOTOVOLTAICKÁ EL...'!F36</f>
        <v>0</v>
      </c>
      <c r="BD66" s="125">
        <f>'SO01-6 - FOTOVOLTAICKÁ EL...'!F37</f>
        <v>0</v>
      </c>
      <c r="BE66" s="7"/>
      <c r="BT66" s="126" t="s">
        <v>80</v>
      </c>
      <c r="BV66" s="126" t="s">
        <v>74</v>
      </c>
      <c r="BW66" s="126" t="s">
        <v>115</v>
      </c>
      <c r="BX66" s="126" t="s">
        <v>5</v>
      </c>
      <c r="CL66" s="126" t="s">
        <v>19</v>
      </c>
      <c r="CM66" s="126" t="s">
        <v>82</v>
      </c>
    </row>
    <row r="67" spans="1:91" s="7" customFormat="1" ht="16.5" customHeight="1">
      <c r="A67" s="114" t="s">
        <v>76</v>
      </c>
      <c r="B67" s="115"/>
      <c r="C67" s="116"/>
      <c r="D67" s="117" t="s">
        <v>116</v>
      </c>
      <c r="E67" s="117"/>
      <c r="F67" s="117"/>
      <c r="G67" s="117"/>
      <c r="H67" s="117"/>
      <c r="I67" s="118"/>
      <c r="J67" s="117" t="s">
        <v>117</v>
      </c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9">
        <f>'SO01-7 - SLABOPROUDÉ ROZVODY'!J30</f>
        <v>0</v>
      </c>
      <c r="AH67" s="118"/>
      <c r="AI67" s="118"/>
      <c r="AJ67" s="118"/>
      <c r="AK67" s="118"/>
      <c r="AL67" s="118"/>
      <c r="AM67" s="118"/>
      <c r="AN67" s="119">
        <f>SUM(AG67,AT67)</f>
        <v>0</v>
      </c>
      <c r="AO67" s="118"/>
      <c r="AP67" s="118"/>
      <c r="AQ67" s="120" t="s">
        <v>79</v>
      </c>
      <c r="AR67" s="121"/>
      <c r="AS67" s="122">
        <v>0</v>
      </c>
      <c r="AT67" s="123">
        <f>ROUND(SUM(AV67:AW67),2)</f>
        <v>0</v>
      </c>
      <c r="AU67" s="124">
        <f>'SO01-7 - SLABOPROUDÉ ROZVODY'!P91</f>
        <v>0</v>
      </c>
      <c r="AV67" s="123">
        <f>'SO01-7 - SLABOPROUDÉ ROZVODY'!J33</f>
        <v>0</v>
      </c>
      <c r="AW67" s="123">
        <f>'SO01-7 - SLABOPROUDÉ ROZVODY'!J34</f>
        <v>0</v>
      </c>
      <c r="AX67" s="123">
        <f>'SO01-7 - SLABOPROUDÉ ROZVODY'!J35</f>
        <v>0</v>
      </c>
      <c r="AY67" s="123">
        <f>'SO01-7 - SLABOPROUDÉ ROZVODY'!J36</f>
        <v>0</v>
      </c>
      <c r="AZ67" s="123">
        <f>'SO01-7 - SLABOPROUDÉ ROZVODY'!F33</f>
        <v>0</v>
      </c>
      <c r="BA67" s="123">
        <f>'SO01-7 - SLABOPROUDÉ ROZVODY'!F34</f>
        <v>0</v>
      </c>
      <c r="BB67" s="123">
        <f>'SO01-7 - SLABOPROUDÉ ROZVODY'!F35</f>
        <v>0</v>
      </c>
      <c r="BC67" s="123">
        <f>'SO01-7 - SLABOPROUDÉ ROZVODY'!F36</f>
        <v>0</v>
      </c>
      <c r="BD67" s="125">
        <f>'SO01-7 - SLABOPROUDÉ ROZVODY'!F37</f>
        <v>0</v>
      </c>
      <c r="BE67" s="7"/>
      <c r="BT67" s="126" t="s">
        <v>80</v>
      </c>
      <c r="BV67" s="126" t="s">
        <v>74</v>
      </c>
      <c r="BW67" s="126" t="s">
        <v>118</v>
      </c>
      <c r="BX67" s="126" t="s">
        <v>5</v>
      </c>
      <c r="CL67" s="126" t="s">
        <v>19</v>
      </c>
      <c r="CM67" s="126" t="s">
        <v>82</v>
      </c>
    </row>
    <row r="68" spans="1:91" s="7" customFormat="1" ht="16.5" customHeight="1">
      <c r="A68" s="114" t="s">
        <v>76</v>
      </c>
      <c r="B68" s="115"/>
      <c r="C68" s="116"/>
      <c r="D68" s="117" t="s">
        <v>119</v>
      </c>
      <c r="E68" s="117"/>
      <c r="F68" s="117"/>
      <c r="G68" s="117"/>
      <c r="H68" s="117"/>
      <c r="I68" s="118"/>
      <c r="J68" s="117" t="s">
        <v>120</v>
      </c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9">
        <f>'SO02-1 - SPODNÍ STAVBA AS...'!J30</f>
        <v>0</v>
      </c>
      <c r="AH68" s="118"/>
      <c r="AI68" s="118"/>
      <c r="AJ68" s="118"/>
      <c r="AK68" s="118"/>
      <c r="AL68" s="118"/>
      <c r="AM68" s="118"/>
      <c r="AN68" s="119">
        <f>SUM(AG68,AT68)</f>
        <v>0</v>
      </c>
      <c r="AO68" s="118"/>
      <c r="AP68" s="118"/>
      <c r="AQ68" s="120" t="s">
        <v>79</v>
      </c>
      <c r="AR68" s="121"/>
      <c r="AS68" s="122">
        <v>0</v>
      </c>
      <c r="AT68" s="123">
        <f>ROUND(SUM(AV68:AW68),2)</f>
        <v>0</v>
      </c>
      <c r="AU68" s="124">
        <f>'SO02-1 - SPODNÍ STAVBA AS...'!P92</f>
        <v>0</v>
      </c>
      <c r="AV68" s="123">
        <f>'SO02-1 - SPODNÍ STAVBA AS...'!J33</f>
        <v>0</v>
      </c>
      <c r="AW68" s="123">
        <f>'SO02-1 - SPODNÍ STAVBA AS...'!J34</f>
        <v>0</v>
      </c>
      <c r="AX68" s="123">
        <f>'SO02-1 - SPODNÍ STAVBA AS...'!J35</f>
        <v>0</v>
      </c>
      <c r="AY68" s="123">
        <f>'SO02-1 - SPODNÍ STAVBA AS...'!J36</f>
        <v>0</v>
      </c>
      <c r="AZ68" s="123">
        <f>'SO02-1 - SPODNÍ STAVBA AS...'!F33</f>
        <v>0</v>
      </c>
      <c r="BA68" s="123">
        <f>'SO02-1 - SPODNÍ STAVBA AS...'!F34</f>
        <v>0</v>
      </c>
      <c r="BB68" s="123">
        <f>'SO02-1 - SPODNÍ STAVBA AS...'!F35</f>
        <v>0</v>
      </c>
      <c r="BC68" s="123">
        <f>'SO02-1 - SPODNÍ STAVBA AS...'!F36</f>
        <v>0</v>
      </c>
      <c r="BD68" s="125">
        <f>'SO02-1 - SPODNÍ STAVBA AS...'!F37</f>
        <v>0</v>
      </c>
      <c r="BE68" s="7"/>
      <c r="BT68" s="126" t="s">
        <v>80</v>
      </c>
      <c r="BV68" s="126" t="s">
        <v>74</v>
      </c>
      <c r="BW68" s="126" t="s">
        <v>121</v>
      </c>
      <c r="BX68" s="126" t="s">
        <v>5</v>
      </c>
      <c r="CL68" s="126" t="s">
        <v>19</v>
      </c>
      <c r="CM68" s="126" t="s">
        <v>82</v>
      </c>
    </row>
    <row r="69" spans="1:91" s="7" customFormat="1" ht="16.5" customHeight="1">
      <c r="A69" s="114" t="s">
        <v>76</v>
      </c>
      <c r="B69" s="115"/>
      <c r="C69" s="116"/>
      <c r="D69" s="117" t="s">
        <v>122</v>
      </c>
      <c r="E69" s="117"/>
      <c r="F69" s="117"/>
      <c r="G69" s="117"/>
      <c r="H69" s="117"/>
      <c r="I69" s="118"/>
      <c r="J69" s="117" t="s">
        <v>123</v>
      </c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9">
        <f>'SO02-2 - SPODNÍ STAVBA OP...'!J30</f>
        <v>0</v>
      </c>
      <c r="AH69" s="118"/>
      <c r="AI69" s="118"/>
      <c r="AJ69" s="118"/>
      <c r="AK69" s="118"/>
      <c r="AL69" s="118"/>
      <c r="AM69" s="118"/>
      <c r="AN69" s="119">
        <f>SUM(AG69,AT69)</f>
        <v>0</v>
      </c>
      <c r="AO69" s="118"/>
      <c r="AP69" s="118"/>
      <c r="AQ69" s="120" t="s">
        <v>79</v>
      </c>
      <c r="AR69" s="121"/>
      <c r="AS69" s="127">
        <v>0</v>
      </c>
      <c r="AT69" s="128">
        <f>ROUND(SUM(AV69:AW69),2)</f>
        <v>0</v>
      </c>
      <c r="AU69" s="129">
        <f>'SO02-2 - SPODNÍ STAVBA OP...'!P89</f>
        <v>0</v>
      </c>
      <c r="AV69" s="128">
        <f>'SO02-2 - SPODNÍ STAVBA OP...'!J33</f>
        <v>0</v>
      </c>
      <c r="AW69" s="128">
        <f>'SO02-2 - SPODNÍ STAVBA OP...'!J34</f>
        <v>0</v>
      </c>
      <c r="AX69" s="128">
        <f>'SO02-2 - SPODNÍ STAVBA OP...'!J35</f>
        <v>0</v>
      </c>
      <c r="AY69" s="128">
        <f>'SO02-2 - SPODNÍ STAVBA OP...'!J36</f>
        <v>0</v>
      </c>
      <c r="AZ69" s="128">
        <f>'SO02-2 - SPODNÍ STAVBA OP...'!F33</f>
        <v>0</v>
      </c>
      <c r="BA69" s="128">
        <f>'SO02-2 - SPODNÍ STAVBA OP...'!F34</f>
        <v>0</v>
      </c>
      <c r="BB69" s="128">
        <f>'SO02-2 - SPODNÍ STAVBA OP...'!F35</f>
        <v>0</v>
      </c>
      <c r="BC69" s="128">
        <f>'SO02-2 - SPODNÍ STAVBA OP...'!F36</f>
        <v>0</v>
      </c>
      <c r="BD69" s="130">
        <f>'SO02-2 - SPODNÍ STAVBA OP...'!F37</f>
        <v>0</v>
      </c>
      <c r="BE69" s="7"/>
      <c r="BT69" s="126" t="s">
        <v>80</v>
      </c>
      <c r="BV69" s="126" t="s">
        <v>74</v>
      </c>
      <c r="BW69" s="126" t="s">
        <v>124</v>
      </c>
      <c r="BX69" s="126" t="s">
        <v>5</v>
      </c>
      <c r="CL69" s="126" t="s">
        <v>19</v>
      </c>
      <c r="CM69" s="126" t="s">
        <v>82</v>
      </c>
    </row>
    <row r="70" spans="1:57" s="2" customFormat="1" ht="30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7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47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</sheetData>
  <sheetProtection password="CC35" sheet="1" objects="1" scenarios="1" formatColumns="0" formatRows="0"/>
  <mergeCells count="9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5" location="'00 - VEDLEJŠÍ A OSTATNÍ N...'!C2" display="/"/>
    <hyperlink ref="A56" location="'SO01-1_1 - MODULÁRNÍ STAV...'!C2" display="/"/>
    <hyperlink ref="A57" location="'SO01-1_2 - MODULÁRNÍ STAV...'!C2" display="/"/>
    <hyperlink ref="A58" location="'SO01-2 - ZDRAVOTECHNICKÉ ...'!C2" display="/"/>
    <hyperlink ref="A59" location="'SO01-3 - ÚSTŘEDNÍ VYTÁPĚNÍ'!C2" display="/"/>
    <hyperlink ref="A60" location="'SO01-4 - VZDUCHOTECHNIKA'!C2" display="/"/>
    <hyperlink ref="A61" location="'SO01-5_1 - SILNOPROUDÉ RO...'!C2" display="/"/>
    <hyperlink ref="A62" location="'SO01-5_2 - SILNOPROUDÉ RO...'!C2" display="/"/>
    <hyperlink ref="A63" location="'SO01-5_3 - SILNOPROUDÉ RO...'!C2" display="/"/>
    <hyperlink ref="A64" location="'SO01-5_4 - SILNOPROUDÉ RO...'!C2" display="/"/>
    <hyperlink ref="A65" location="'SO01-5_5 - SILNOPROUDÉ RO...'!C2" display="/"/>
    <hyperlink ref="A66" location="'SO01-6 - FOTOVOLTAICKÁ EL...'!C2" display="/"/>
    <hyperlink ref="A67" location="'SO01-7 - SLABOPROUDÉ ROZVODY'!C2" display="/"/>
    <hyperlink ref="A68" location="'SO02-1 - SPODNÍ STAVBA AS...'!C2" display="/"/>
    <hyperlink ref="A69" location="'SO02-2 - SPODNÍ STAVBA O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4129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ROUND((SUM(BE83:BE115)),2)</f>
        <v>0</v>
      </c>
      <c r="G33" s="41"/>
      <c r="H33" s="41"/>
      <c r="I33" s="151">
        <v>0.21</v>
      </c>
      <c r="J33" s="150">
        <f>ROUND(((SUM(BE83:BE115))*I33),2)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ROUND((SUM(BF83:BF115)),2)</f>
        <v>0</v>
      </c>
      <c r="G34" s="41"/>
      <c r="H34" s="41"/>
      <c r="I34" s="151">
        <v>0.12</v>
      </c>
      <c r="J34" s="150">
        <f>ROUND(((SUM(BF83:BF115))*I34),2)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ROUND((SUM(BG83:BG115)),2)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ROUND((SUM(BH83:BH115)),2)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ROUND((SUM(BI83:BI115)),2)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SO01-5_3 - SILNOPROUDÉ ROZVODY ROZVADĚČ-RP2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4130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4131</v>
      </c>
      <c r="E61" s="171"/>
      <c r="F61" s="171"/>
      <c r="G61" s="171"/>
      <c r="H61" s="171"/>
      <c r="I61" s="171"/>
      <c r="J61" s="172">
        <f>J104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4132</v>
      </c>
      <c r="E62" s="171"/>
      <c r="F62" s="171"/>
      <c r="G62" s="171"/>
      <c r="H62" s="171"/>
      <c r="I62" s="171"/>
      <c r="J62" s="172">
        <f>J106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2678</v>
      </c>
      <c r="E63" s="171"/>
      <c r="F63" s="171"/>
      <c r="G63" s="171"/>
      <c r="H63" s="171"/>
      <c r="I63" s="171"/>
      <c r="J63" s="172">
        <f>J115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140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>Novostavba modulární Zš JINOTAJ ZLÍN</v>
      </c>
      <c r="F73" s="35"/>
      <c r="G73" s="35"/>
      <c r="H73" s="35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126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SO01-5_3 - SILNOPROUDÉ ROZVODY ROZVADĚČ-RP2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 xml:space="preserve">Areál filmových ateliérů Kudlov, Filmová 174, 760 </v>
      </c>
      <c r="G77" s="43"/>
      <c r="H77" s="43"/>
      <c r="I77" s="35" t="s">
        <v>23</v>
      </c>
      <c r="J77" s="75" t="str">
        <f>IF(J12="","",J12)</f>
        <v>6. 4. 2024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>Základní škola JINOTAJ Zlín, s.r.o.</v>
      </c>
      <c r="G79" s="43"/>
      <c r="H79" s="43"/>
      <c r="I79" s="35" t="s">
        <v>32</v>
      </c>
      <c r="J79" s="39" t="str">
        <f>E21</f>
        <v xml:space="preserve"> 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30</v>
      </c>
      <c r="D80" s="43"/>
      <c r="E80" s="43"/>
      <c r="F80" s="30" t="str">
        <f>IF(E18="","",E18)</f>
        <v>Vyplň údaj</v>
      </c>
      <c r="G80" s="43"/>
      <c r="H80" s="43"/>
      <c r="I80" s="35" t="s">
        <v>35</v>
      </c>
      <c r="J80" s="39" t="str">
        <f>E24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141</v>
      </c>
      <c r="D82" s="183" t="s">
        <v>57</v>
      </c>
      <c r="E82" s="183" t="s">
        <v>53</v>
      </c>
      <c r="F82" s="183" t="s">
        <v>54</v>
      </c>
      <c r="G82" s="183" t="s">
        <v>142</v>
      </c>
      <c r="H82" s="183" t="s">
        <v>143</v>
      </c>
      <c r="I82" s="183" t="s">
        <v>144</v>
      </c>
      <c r="J82" s="183" t="s">
        <v>130</v>
      </c>
      <c r="K82" s="184" t="s">
        <v>145</v>
      </c>
      <c r="L82" s="185"/>
      <c r="M82" s="95" t="s">
        <v>19</v>
      </c>
      <c r="N82" s="96" t="s">
        <v>42</v>
      </c>
      <c r="O82" s="96" t="s">
        <v>146</v>
      </c>
      <c r="P82" s="96" t="s">
        <v>147</v>
      </c>
      <c r="Q82" s="96" t="s">
        <v>148</v>
      </c>
      <c r="R82" s="96" t="s">
        <v>149</v>
      </c>
      <c r="S82" s="96" t="s">
        <v>150</v>
      </c>
      <c r="T82" s="97" t="s">
        <v>151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152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P84+P104+P106+P115</f>
        <v>0</v>
      </c>
      <c r="Q83" s="99"/>
      <c r="R83" s="188">
        <f>R84+R104+R106+R115</f>
        <v>0</v>
      </c>
      <c r="S83" s="99"/>
      <c r="T83" s="189">
        <f>T84+T104+T106+T115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131</v>
      </c>
      <c r="BK83" s="190">
        <f>BK84+BK104+BK106+BK115</f>
        <v>0</v>
      </c>
    </row>
    <row r="84" spans="1:63" s="12" customFormat="1" ht="25.9" customHeight="1">
      <c r="A84" s="12"/>
      <c r="B84" s="191"/>
      <c r="C84" s="192"/>
      <c r="D84" s="193" t="s">
        <v>71</v>
      </c>
      <c r="E84" s="194" t="s">
        <v>4133</v>
      </c>
      <c r="F84" s="194" t="s">
        <v>4085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SUM(P85:P103)</f>
        <v>0</v>
      </c>
      <c r="Q84" s="199"/>
      <c r="R84" s="200">
        <f>SUM(R85:R103)</f>
        <v>0</v>
      </c>
      <c r="S84" s="199"/>
      <c r="T84" s="201">
        <f>SUM(T85:T103)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80</v>
      </c>
      <c r="AT84" s="203" t="s">
        <v>71</v>
      </c>
      <c r="AU84" s="203" t="s">
        <v>72</v>
      </c>
      <c r="AY84" s="202" t="s">
        <v>155</v>
      </c>
      <c r="BK84" s="204">
        <f>SUM(BK85:BK103)</f>
        <v>0</v>
      </c>
    </row>
    <row r="85" spans="1:65" s="2" customFormat="1" ht="16.5" customHeight="1">
      <c r="A85" s="41"/>
      <c r="B85" s="42"/>
      <c r="C85" s="207" t="s">
        <v>80</v>
      </c>
      <c r="D85" s="207" t="s">
        <v>162</v>
      </c>
      <c r="E85" s="208" t="s">
        <v>4087</v>
      </c>
      <c r="F85" s="209" t="s">
        <v>4088</v>
      </c>
      <c r="G85" s="210" t="s">
        <v>174</v>
      </c>
      <c r="H85" s="211">
        <v>3</v>
      </c>
      <c r="I85" s="212"/>
      <c r="J85" s="213">
        <f>ROUND(I85*H85,2)</f>
        <v>0</v>
      </c>
      <c r="K85" s="209" t="s">
        <v>19</v>
      </c>
      <c r="L85" s="47"/>
      <c r="M85" s="214" t="s">
        <v>19</v>
      </c>
      <c r="N85" s="215" t="s">
        <v>43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252</v>
      </c>
      <c r="AT85" s="218" t="s">
        <v>162</v>
      </c>
      <c r="AU85" s="218" t="s">
        <v>80</v>
      </c>
      <c r="AY85" s="20" t="s">
        <v>155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80</v>
      </c>
      <c r="BK85" s="219">
        <f>ROUND(I85*H85,2)</f>
        <v>0</v>
      </c>
      <c r="BL85" s="20" t="s">
        <v>252</v>
      </c>
      <c r="BM85" s="218" t="s">
        <v>82</v>
      </c>
    </row>
    <row r="86" spans="1:65" s="2" customFormat="1" ht="16.5" customHeight="1">
      <c r="A86" s="41"/>
      <c r="B86" s="42"/>
      <c r="C86" s="207" t="s">
        <v>82</v>
      </c>
      <c r="D86" s="207" t="s">
        <v>162</v>
      </c>
      <c r="E86" s="208" t="s">
        <v>3823</v>
      </c>
      <c r="F86" s="209" t="s">
        <v>4089</v>
      </c>
      <c r="G86" s="210" t="s">
        <v>174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252</v>
      </c>
      <c r="AT86" s="218" t="s">
        <v>162</v>
      </c>
      <c r="AU86" s="218" t="s">
        <v>80</v>
      </c>
      <c r="AY86" s="20" t="s">
        <v>155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252</v>
      </c>
      <c r="BM86" s="218" t="s">
        <v>252</v>
      </c>
    </row>
    <row r="87" spans="1:65" s="2" customFormat="1" ht="16.5" customHeight="1">
      <c r="A87" s="41"/>
      <c r="B87" s="42"/>
      <c r="C87" s="207" t="s">
        <v>186</v>
      </c>
      <c r="D87" s="207" t="s">
        <v>162</v>
      </c>
      <c r="E87" s="208" t="s">
        <v>4090</v>
      </c>
      <c r="F87" s="209" t="s">
        <v>4091</v>
      </c>
      <c r="G87" s="210" t="s">
        <v>174</v>
      </c>
      <c r="H87" s="211">
        <v>4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252</v>
      </c>
      <c r="AT87" s="218" t="s">
        <v>162</v>
      </c>
      <c r="AU87" s="218" t="s">
        <v>80</v>
      </c>
      <c r="AY87" s="20" t="s">
        <v>155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252</v>
      </c>
      <c r="BM87" s="218" t="s">
        <v>522</v>
      </c>
    </row>
    <row r="88" spans="1:65" s="2" customFormat="1" ht="16.5" customHeight="1">
      <c r="A88" s="41"/>
      <c r="B88" s="42"/>
      <c r="C88" s="207" t="s">
        <v>252</v>
      </c>
      <c r="D88" s="207" t="s">
        <v>162</v>
      </c>
      <c r="E88" s="208" t="s">
        <v>3827</v>
      </c>
      <c r="F88" s="209" t="s">
        <v>4094</v>
      </c>
      <c r="G88" s="210" t="s">
        <v>174</v>
      </c>
      <c r="H88" s="211">
        <v>1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252</v>
      </c>
      <c r="AT88" s="218" t="s">
        <v>162</v>
      </c>
      <c r="AU88" s="218" t="s">
        <v>80</v>
      </c>
      <c r="AY88" s="20" t="s">
        <v>155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252</v>
      </c>
      <c r="BM88" s="218" t="s">
        <v>563</v>
      </c>
    </row>
    <row r="89" spans="1:65" s="2" customFormat="1" ht="16.5" customHeight="1">
      <c r="A89" s="41"/>
      <c r="B89" s="42"/>
      <c r="C89" s="207" t="s">
        <v>158</v>
      </c>
      <c r="D89" s="207" t="s">
        <v>162</v>
      </c>
      <c r="E89" s="208" t="s">
        <v>3828</v>
      </c>
      <c r="F89" s="209" t="s">
        <v>4096</v>
      </c>
      <c r="G89" s="210" t="s">
        <v>174</v>
      </c>
      <c r="H89" s="211">
        <v>25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252</v>
      </c>
      <c r="AT89" s="218" t="s">
        <v>162</v>
      </c>
      <c r="AU89" s="218" t="s">
        <v>80</v>
      </c>
      <c r="AY89" s="20" t="s">
        <v>155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252</v>
      </c>
      <c r="BM89" s="218" t="s">
        <v>277</v>
      </c>
    </row>
    <row r="90" spans="1:65" s="2" customFormat="1" ht="16.5" customHeight="1">
      <c r="A90" s="41"/>
      <c r="B90" s="42"/>
      <c r="C90" s="207" t="s">
        <v>522</v>
      </c>
      <c r="D90" s="207" t="s">
        <v>162</v>
      </c>
      <c r="E90" s="208" t="s">
        <v>3832</v>
      </c>
      <c r="F90" s="209" t="s">
        <v>4097</v>
      </c>
      <c r="G90" s="210" t="s">
        <v>174</v>
      </c>
      <c r="H90" s="211">
        <v>24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252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252</v>
      </c>
      <c r="BM90" s="218" t="s">
        <v>8</v>
      </c>
    </row>
    <row r="91" spans="1:65" s="2" customFormat="1" ht="16.5" customHeight="1">
      <c r="A91" s="41"/>
      <c r="B91" s="42"/>
      <c r="C91" s="207" t="s">
        <v>1170</v>
      </c>
      <c r="D91" s="207" t="s">
        <v>162</v>
      </c>
      <c r="E91" s="208" t="s">
        <v>4095</v>
      </c>
      <c r="F91" s="209" t="s">
        <v>4098</v>
      </c>
      <c r="G91" s="210" t="s">
        <v>174</v>
      </c>
      <c r="H91" s="211">
        <v>5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252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252</v>
      </c>
      <c r="BM91" s="218" t="s">
        <v>292</v>
      </c>
    </row>
    <row r="92" spans="1:65" s="2" customFormat="1" ht="16.5" customHeight="1">
      <c r="A92" s="41"/>
      <c r="B92" s="42"/>
      <c r="C92" s="207" t="s">
        <v>563</v>
      </c>
      <c r="D92" s="207" t="s">
        <v>162</v>
      </c>
      <c r="E92" s="208" t="s">
        <v>3841</v>
      </c>
      <c r="F92" s="209" t="s">
        <v>4134</v>
      </c>
      <c r="G92" s="210" t="s">
        <v>174</v>
      </c>
      <c r="H92" s="211">
        <v>2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252</v>
      </c>
      <c r="AT92" s="218" t="s">
        <v>162</v>
      </c>
      <c r="AU92" s="218" t="s">
        <v>80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252</v>
      </c>
      <c r="BM92" s="218" t="s">
        <v>196</v>
      </c>
    </row>
    <row r="93" spans="1:65" s="2" customFormat="1" ht="16.5" customHeight="1">
      <c r="A93" s="41"/>
      <c r="B93" s="42"/>
      <c r="C93" s="207" t="s">
        <v>265</v>
      </c>
      <c r="D93" s="207" t="s">
        <v>162</v>
      </c>
      <c r="E93" s="208" t="s">
        <v>3843</v>
      </c>
      <c r="F93" s="209" t="s">
        <v>4100</v>
      </c>
      <c r="G93" s="210" t="s">
        <v>174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208</v>
      </c>
    </row>
    <row r="94" spans="1:65" s="2" customFormat="1" ht="16.5" customHeight="1">
      <c r="A94" s="41"/>
      <c r="B94" s="42"/>
      <c r="C94" s="207" t="s">
        <v>277</v>
      </c>
      <c r="D94" s="207" t="s">
        <v>162</v>
      </c>
      <c r="E94" s="208" t="s">
        <v>3845</v>
      </c>
      <c r="F94" s="209" t="s">
        <v>4101</v>
      </c>
      <c r="G94" s="210" t="s">
        <v>174</v>
      </c>
      <c r="H94" s="211">
        <v>3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252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252</v>
      </c>
      <c r="BM94" s="218" t="s">
        <v>298</v>
      </c>
    </row>
    <row r="95" spans="1:65" s="2" customFormat="1" ht="16.5" customHeight="1">
      <c r="A95" s="41"/>
      <c r="B95" s="42"/>
      <c r="C95" s="207" t="s">
        <v>219</v>
      </c>
      <c r="D95" s="207" t="s">
        <v>162</v>
      </c>
      <c r="E95" s="208" t="s">
        <v>3847</v>
      </c>
      <c r="F95" s="209" t="s">
        <v>4103</v>
      </c>
      <c r="G95" s="210" t="s">
        <v>174</v>
      </c>
      <c r="H95" s="211">
        <v>10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310</v>
      </c>
    </row>
    <row r="96" spans="1:65" s="2" customFormat="1" ht="16.5" customHeight="1">
      <c r="A96" s="41"/>
      <c r="B96" s="42"/>
      <c r="C96" s="207" t="s">
        <v>8</v>
      </c>
      <c r="D96" s="207" t="s">
        <v>162</v>
      </c>
      <c r="E96" s="208" t="s">
        <v>3850</v>
      </c>
      <c r="F96" s="209" t="s">
        <v>4104</v>
      </c>
      <c r="G96" s="210" t="s">
        <v>174</v>
      </c>
      <c r="H96" s="211">
        <v>100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327</v>
      </c>
    </row>
    <row r="97" spans="1:65" s="2" customFormat="1" ht="16.5" customHeight="1">
      <c r="A97" s="41"/>
      <c r="B97" s="42"/>
      <c r="C97" s="207" t="s">
        <v>284</v>
      </c>
      <c r="D97" s="207" t="s">
        <v>162</v>
      </c>
      <c r="E97" s="208" t="s">
        <v>3852</v>
      </c>
      <c r="F97" s="209" t="s">
        <v>4105</v>
      </c>
      <c r="G97" s="210" t="s">
        <v>174</v>
      </c>
      <c r="H97" s="211">
        <v>3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256</v>
      </c>
    </row>
    <row r="98" spans="1:65" s="2" customFormat="1" ht="16.5" customHeight="1">
      <c r="A98" s="41"/>
      <c r="B98" s="42"/>
      <c r="C98" s="207" t="s">
        <v>292</v>
      </c>
      <c r="D98" s="207" t="s">
        <v>162</v>
      </c>
      <c r="E98" s="208" t="s">
        <v>3853</v>
      </c>
      <c r="F98" s="209" t="s">
        <v>4106</v>
      </c>
      <c r="G98" s="210" t="s">
        <v>174</v>
      </c>
      <c r="H98" s="211">
        <v>1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350</v>
      </c>
    </row>
    <row r="99" spans="1:65" s="2" customFormat="1" ht="24.15" customHeight="1">
      <c r="A99" s="41"/>
      <c r="B99" s="42"/>
      <c r="C99" s="207" t="s">
        <v>190</v>
      </c>
      <c r="D99" s="207" t="s">
        <v>162</v>
      </c>
      <c r="E99" s="208" t="s">
        <v>4107</v>
      </c>
      <c r="F99" s="209" t="s">
        <v>4108</v>
      </c>
      <c r="G99" s="210" t="s">
        <v>174</v>
      </c>
      <c r="H99" s="211">
        <v>4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1983</v>
      </c>
    </row>
    <row r="100" spans="1:65" s="2" customFormat="1" ht="16.5" customHeight="1">
      <c r="A100" s="41"/>
      <c r="B100" s="42"/>
      <c r="C100" s="207" t="s">
        <v>196</v>
      </c>
      <c r="D100" s="207" t="s">
        <v>162</v>
      </c>
      <c r="E100" s="208" t="s">
        <v>3859</v>
      </c>
      <c r="F100" s="209" t="s">
        <v>4110</v>
      </c>
      <c r="G100" s="210" t="s">
        <v>3954</v>
      </c>
      <c r="H100" s="211">
        <v>1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776</v>
      </c>
    </row>
    <row r="101" spans="1:65" s="2" customFormat="1" ht="16.5" customHeight="1">
      <c r="A101" s="41"/>
      <c r="B101" s="42"/>
      <c r="C101" s="207" t="s">
        <v>202</v>
      </c>
      <c r="D101" s="207" t="s">
        <v>162</v>
      </c>
      <c r="E101" s="208" t="s">
        <v>4092</v>
      </c>
      <c r="F101" s="209" t="s">
        <v>4135</v>
      </c>
      <c r="G101" s="210" t="s">
        <v>174</v>
      </c>
      <c r="H101" s="211">
        <v>1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305</v>
      </c>
    </row>
    <row r="102" spans="1:65" s="2" customFormat="1" ht="16.5" customHeight="1">
      <c r="A102" s="41"/>
      <c r="B102" s="42"/>
      <c r="C102" s="207" t="s">
        <v>208</v>
      </c>
      <c r="D102" s="207" t="s">
        <v>162</v>
      </c>
      <c r="E102" s="208" t="s">
        <v>3863</v>
      </c>
      <c r="F102" s="209" t="s">
        <v>4113</v>
      </c>
      <c r="G102" s="210" t="s">
        <v>174</v>
      </c>
      <c r="H102" s="211">
        <v>1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336</v>
      </c>
    </row>
    <row r="103" spans="1:65" s="2" customFormat="1" ht="16.5" customHeight="1">
      <c r="A103" s="41"/>
      <c r="B103" s="42"/>
      <c r="C103" s="207" t="s">
        <v>214</v>
      </c>
      <c r="D103" s="207" t="s">
        <v>162</v>
      </c>
      <c r="E103" s="208" t="s">
        <v>3865</v>
      </c>
      <c r="F103" s="209" t="s">
        <v>4114</v>
      </c>
      <c r="G103" s="210" t="s">
        <v>174</v>
      </c>
      <c r="H103" s="211">
        <v>1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161</v>
      </c>
    </row>
    <row r="104" spans="1:63" s="12" customFormat="1" ht="25.9" customHeight="1">
      <c r="A104" s="12"/>
      <c r="B104" s="191"/>
      <c r="C104" s="192"/>
      <c r="D104" s="193" t="s">
        <v>71</v>
      </c>
      <c r="E104" s="194" t="s">
        <v>4136</v>
      </c>
      <c r="F104" s="194" t="s">
        <v>4116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P105</f>
        <v>0</v>
      </c>
      <c r="Q104" s="199"/>
      <c r="R104" s="200">
        <f>R105</f>
        <v>0</v>
      </c>
      <c r="S104" s="199"/>
      <c r="T104" s="20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80</v>
      </c>
      <c r="AT104" s="203" t="s">
        <v>71</v>
      </c>
      <c r="AU104" s="203" t="s">
        <v>72</v>
      </c>
      <c r="AY104" s="202" t="s">
        <v>155</v>
      </c>
      <c r="BK104" s="204">
        <f>BK105</f>
        <v>0</v>
      </c>
    </row>
    <row r="105" spans="1:65" s="2" customFormat="1" ht="16.5" customHeight="1">
      <c r="A105" s="41"/>
      <c r="B105" s="42"/>
      <c r="C105" s="207" t="s">
        <v>298</v>
      </c>
      <c r="D105" s="207" t="s">
        <v>162</v>
      </c>
      <c r="E105" s="208" t="s">
        <v>3867</v>
      </c>
      <c r="F105" s="209" t="s">
        <v>4117</v>
      </c>
      <c r="G105" s="210" t="s">
        <v>174</v>
      </c>
      <c r="H105" s="211">
        <v>1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178</v>
      </c>
    </row>
    <row r="106" spans="1:63" s="12" customFormat="1" ht="25.9" customHeight="1">
      <c r="A106" s="12"/>
      <c r="B106" s="191"/>
      <c r="C106" s="192"/>
      <c r="D106" s="193" t="s">
        <v>71</v>
      </c>
      <c r="E106" s="194" t="s">
        <v>4137</v>
      </c>
      <c r="F106" s="194" t="s">
        <v>4119</v>
      </c>
      <c r="G106" s="192"/>
      <c r="H106" s="192"/>
      <c r="I106" s="195"/>
      <c r="J106" s="196">
        <f>BK106</f>
        <v>0</v>
      </c>
      <c r="K106" s="192"/>
      <c r="L106" s="197"/>
      <c r="M106" s="198"/>
      <c r="N106" s="199"/>
      <c r="O106" s="199"/>
      <c r="P106" s="200">
        <f>SUM(P107:P114)</f>
        <v>0</v>
      </c>
      <c r="Q106" s="199"/>
      <c r="R106" s="200">
        <f>SUM(R107:R114)</f>
        <v>0</v>
      </c>
      <c r="S106" s="199"/>
      <c r="T106" s="201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80</v>
      </c>
      <c r="AT106" s="203" t="s">
        <v>71</v>
      </c>
      <c r="AU106" s="203" t="s">
        <v>72</v>
      </c>
      <c r="AY106" s="202" t="s">
        <v>155</v>
      </c>
      <c r="BK106" s="204">
        <f>SUM(BK107:BK114)</f>
        <v>0</v>
      </c>
    </row>
    <row r="107" spans="1:65" s="2" customFormat="1" ht="16.5" customHeight="1">
      <c r="A107" s="41"/>
      <c r="B107" s="42"/>
      <c r="C107" s="207" t="s">
        <v>7</v>
      </c>
      <c r="D107" s="207" t="s">
        <v>162</v>
      </c>
      <c r="E107" s="208" t="s">
        <v>3869</v>
      </c>
      <c r="F107" s="209" t="s">
        <v>4120</v>
      </c>
      <c r="G107" s="210" t="s">
        <v>174</v>
      </c>
      <c r="H107" s="211">
        <v>55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237</v>
      </c>
    </row>
    <row r="108" spans="1:65" s="2" customFormat="1" ht="16.5" customHeight="1">
      <c r="A108" s="41"/>
      <c r="B108" s="42"/>
      <c r="C108" s="207" t="s">
        <v>310</v>
      </c>
      <c r="D108" s="207" t="s">
        <v>162</v>
      </c>
      <c r="E108" s="208" t="s">
        <v>3871</v>
      </c>
      <c r="F108" s="209" t="s">
        <v>4121</v>
      </c>
      <c r="G108" s="210" t="s">
        <v>174</v>
      </c>
      <c r="H108" s="211">
        <v>6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247</v>
      </c>
    </row>
    <row r="109" spans="1:65" s="2" customFormat="1" ht="16.5" customHeight="1">
      <c r="A109" s="41"/>
      <c r="B109" s="42"/>
      <c r="C109" s="207" t="s">
        <v>323</v>
      </c>
      <c r="D109" s="207" t="s">
        <v>162</v>
      </c>
      <c r="E109" s="208" t="s">
        <v>3875</v>
      </c>
      <c r="F109" s="209" t="s">
        <v>4122</v>
      </c>
      <c r="G109" s="210" t="s">
        <v>174</v>
      </c>
      <c r="H109" s="211">
        <v>4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1039</v>
      </c>
    </row>
    <row r="110" spans="1:65" s="2" customFormat="1" ht="16.5" customHeight="1">
      <c r="A110" s="41"/>
      <c r="B110" s="42"/>
      <c r="C110" s="207" t="s">
        <v>327</v>
      </c>
      <c r="D110" s="207" t="s">
        <v>162</v>
      </c>
      <c r="E110" s="208" t="s">
        <v>3877</v>
      </c>
      <c r="F110" s="209" t="s">
        <v>4123</v>
      </c>
      <c r="G110" s="210" t="s">
        <v>174</v>
      </c>
      <c r="H110" s="211">
        <v>1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252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1082</v>
      </c>
    </row>
    <row r="111" spans="1:65" s="2" customFormat="1" ht="16.5" customHeight="1">
      <c r="A111" s="41"/>
      <c r="B111" s="42"/>
      <c r="C111" s="207" t="s">
        <v>1962</v>
      </c>
      <c r="D111" s="207" t="s">
        <v>162</v>
      </c>
      <c r="E111" s="208" t="s">
        <v>3879</v>
      </c>
      <c r="F111" s="209" t="s">
        <v>4124</v>
      </c>
      <c r="G111" s="210" t="s">
        <v>174</v>
      </c>
      <c r="H111" s="211">
        <v>1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1083</v>
      </c>
    </row>
    <row r="112" spans="1:65" s="2" customFormat="1" ht="16.5" customHeight="1">
      <c r="A112" s="41"/>
      <c r="B112" s="42"/>
      <c r="C112" s="207" t="s">
        <v>256</v>
      </c>
      <c r="D112" s="207" t="s">
        <v>162</v>
      </c>
      <c r="E112" s="208" t="s">
        <v>3881</v>
      </c>
      <c r="F112" s="209" t="s">
        <v>4125</v>
      </c>
      <c r="G112" s="210" t="s">
        <v>174</v>
      </c>
      <c r="H112" s="211">
        <v>5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1211</v>
      </c>
    </row>
    <row r="113" spans="1:65" s="2" customFormat="1" ht="16.5" customHeight="1">
      <c r="A113" s="41"/>
      <c r="B113" s="42"/>
      <c r="C113" s="207" t="s">
        <v>346</v>
      </c>
      <c r="D113" s="207" t="s">
        <v>162</v>
      </c>
      <c r="E113" s="208" t="s">
        <v>3883</v>
      </c>
      <c r="F113" s="209" t="s">
        <v>4126</v>
      </c>
      <c r="G113" s="210" t="s">
        <v>174</v>
      </c>
      <c r="H113" s="211">
        <v>3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1092</v>
      </c>
    </row>
    <row r="114" spans="1:65" s="2" customFormat="1" ht="16.5" customHeight="1">
      <c r="A114" s="41"/>
      <c r="B114" s="42"/>
      <c r="C114" s="207" t="s">
        <v>350</v>
      </c>
      <c r="D114" s="207" t="s">
        <v>162</v>
      </c>
      <c r="E114" s="208" t="s">
        <v>3885</v>
      </c>
      <c r="F114" s="209" t="s">
        <v>4128</v>
      </c>
      <c r="G114" s="210" t="s">
        <v>174</v>
      </c>
      <c r="H114" s="211">
        <v>4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2382</v>
      </c>
    </row>
    <row r="115" spans="1:63" s="12" customFormat="1" ht="25.9" customHeight="1">
      <c r="A115" s="12"/>
      <c r="B115" s="191"/>
      <c r="C115" s="192"/>
      <c r="D115" s="193" t="s">
        <v>71</v>
      </c>
      <c r="E115" s="194" t="s">
        <v>3218</v>
      </c>
      <c r="F115" s="194" t="s">
        <v>3218</v>
      </c>
      <c r="G115" s="192"/>
      <c r="H115" s="192"/>
      <c r="I115" s="195"/>
      <c r="J115" s="196">
        <f>BK115</f>
        <v>0</v>
      </c>
      <c r="K115" s="192"/>
      <c r="L115" s="197"/>
      <c r="M115" s="293"/>
      <c r="N115" s="294"/>
      <c r="O115" s="294"/>
      <c r="P115" s="295">
        <v>0</v>
      </c>
      <c r="Q115" s="294"/>
      <c r="R115" s="295">
        <v>0</v>
      </c>
      <c r="S115" s="294"/>
      <c r="T115" s="296"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80</v>
      </c>
      <c r="AT115" s="203" t="s">
        <v>71</v>
      </c>
      <c r="AU115" s="203" t="s">
        <v>72</v>
      </c>
      <c r="AY115" s="202" t="s">
        <v>155</v>
      </c>
      <c r="BK115" s="204">
        <v>0</v>
      </c>
    </row>
    <row r="116" spans="1:31" s="2" customFormat="1" ht="6.95" customHeight="1">
      <c r="A116" s="4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47"/>
      <c r="M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</sheetData>
  <sheetProtection password="CC35" sheet="1" objects="1" scenarios="1" formatColumns="0" formatRows="0" autoFilter="0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4138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ROUND((SUM(BE84:BE101)),2)</f>
        <v>0</v>
      </c>
      <c r="G33" s="41"/>
      <c r="H33" s="41"/>
      <c r="I33" s="151">
        <v>0.21</v>
      </c>
      <c r="J33" s="150">
        <f>ROUND(((SUM(BE84:BE101))*I33),2)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ROUND((SUM(BF84:BF101)),2)</f>
        <v>0</v>
      </c>
      <c r="G34" s="41"/>
      <c r="H34" s="41"/>
      <c r="I34" s="151">
        <v>0.12</v>
      </c>
      <c r="J34" s="150">
        <f>ROUND(((SUM(BF84:BF101))*I34),2)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ROUND((SUM(BG84:BG101)),2)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ROUND((SUM(BH84:BH101)),2)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ROUND((SUM(BI84:BI101)),2)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SO01-5_4 - SILNOPROUDÉ ROZVODY ROZVADĚČ R-SLP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4139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4140</v>
      </c>
      <c r="E61" s="171"/>
      <c r="F61" s="171"/>
      <c r="G61" s="171"/>
      <c r="H61" s="171"/>
      <c r="I61" s="171"/>
      <c r="J61" s="172">
        <f>J92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4141</v>
      </c>
      <c r="E62" s="171"/>
      <c r="F62" s="171"/>
      <c r="G62" s="171"/>
      <c r="H62" s="171"/>
      <c r="I62" s="171"/>
      <c r="J62" s="172">
        <f>J94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4142</v>
      </c>
      <c r="E63" s="171"/>
      <c r="F63" s="171"/>
      <c r="G63" s="171"/>
      <c r="H63" s="171"/>
      <c r="I63" s="171"/>
      <c r="J63" s="172">
        <f>J97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2678</v>
      </c>
      <c r="E64" s="171"/>
      <c r="F64" s="171"/>
      <c r="G64" s="171"/>
      <c r="H64" s="171"/>
      <c r="I64" s="171"/>
      <c r="J64" s="172">
        <f>J101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140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Novostavba modulární Zš JINOTAJ ZLÍN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126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SO01-5_4 - SILNOPROUDÉ ROZVODY ROZVADĚČ R-SLP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 xml:space="preserve">Areál filmových ateliérů Kudlov, Filmová 174, 760 </v>
      </c>
      <c r="G78" s="43"/>
      <c r="H78" s="43"/>
      <c r="I78" s="35" t="s">
        <v>23</v>
      </c>
      <c r="J78" s="75" t="str">
        <f>IF(J12="","",J12)</f>
        <v>6. 4. 2024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>Základní škola JINOTAJ Zlín, s.r.o.</v>
      </c>
      <c r="G80" s="43"/>
      <c r="H80" s="43"/>
      <c r="I80" s="35" t="s">
        <v>32</v>
      </c>
      <c r="J80" s="39" t="str">
        <f>E21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30</v>
      </c>
      <c r="D81" s="43"/>
      <c r="E81" s="43"/>
      <c r="F81" s="30" t="str">
        <f>IF(E18="","",E18)</f>
        <v>Vyplň údaj</v>
      </c>
      <c r="G81" s="43"/>
      <c r="H81" s="43"/>
      <c r="I81" s="35" t="s">
        <v>35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141</v>
      </c>
      <c r="D83" s="183" t="s">
        <v>57</v>
      </c>
      <c r="E83" s="183" t="s">
        <v>53</v>
      </c>
      <c r="F83" s="183" t="s">
        <v>54</v>
      </c>
      <c r="G83" s="183" t="s">
        <v>142</v>
      </c>
      <c r="H83" s="183" t="s">
        <v>143</v>
      </c>
      <c r="I83" s="183" t="s">
        <v>144</v>
      </c>
      <c r="J83" s="183" t="s">
        <v>130</v>
      </c>
      <c r="K83" s="184" t="s">
        <v>145</v>
      </c>
      <c r="L83" s="185"/>
      <c r="M83" s="95" t="s">
        <v>19</v>
      </c>
      <c r="N83" s="96" t="s">
        <v>42</v>
      </c>
      <c r="O83" s="96" t="s">
        <v>146</v>
      </c>
      <c r="P83" s="96" t="s">
        <v>147</v>
      </c>
      <c r="Q83" s="96" t="s">
        <v>148</v>
      </c>
      <c r="R83" s="96" t="s">
        <v>149</v>
      </c>
      <c r="S83" s="96" t="s">
        <v>150</v>
      </c>
      <c r="T83" s="97" t="s">
        <v>151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152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P85+P92+P94+P97+P101</f>
        <v>0</v>
      </c>
      <c r="Q84" s="99"/>
      <c r="R84" s="188">
        <f>R85+R92+R94+R97+R101</f>
        <v>0</v>
      </c>
      <c r="S84" s="99"/>
      <c r="T84" s="189">
        <f>T85+T92+T94+T97+T101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131</v>
      </c>
      <c r="BK84" s="190">
        <f>BK85+BK92+BK94+BK97+BK101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4143</v>
      </c>
      <c r="F85" s="194" t="s">
        <v>4085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SUM(P86:P91)</f>
        <v>0</v>
      </c>
      <c r="Q85" s="199"/>
      <c r="R85" s="200">
        <f>SUM(R86:R91)</f>
        <v>0</v>
      </c>
      <c r="S85" s="199"/>
      <c r="T85" s="201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155</v>
      </c>
      <c r="BK85" s="204">
        <f>SUM(BK86:BK91)</f>
        <v>0</v>
      </c>
    </row>
    <row r="86" spans="1:65" s="2" customFormat="1" ht="16.5" customHeight="1">
      <c r="A86" s="41"/>
      <c r="B86" s="42"/>
      <c r="C86" s="207" t="s">
        <v>80</v>
      </c>
      <c r="D86" s="207" t="s">
        <v>162</v>
      </c>
      <c r="E86" s="208" t="s">
        <v>3821</v>
      </c>
      <c r="F86" s="209" t="s">
        <v>4098</v>
      </c>
      <c r="G86" s="210" t="s">
        <v>174</v>
      </c>
      <c r="H86" s="211">
        <v>7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252</v>
      </c>
      <c r="AT86" s="218" t="s">
        <v>162</v>
      </c>
      <c r="AU86" s="218" t="s">
        <v>80</v>
      </c>
      <c r="AY86" s="20" t="s">
        <v>155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252</v>
      </c>
      <c r="BM86" s="218" t="s">
        <v>82</v>
      </c>
    </row>
    <row r="87" spans="1:65" s="2" customFormat="1" ht="16.5" customHeight="1">
      <c r="A87" s="41"/>
      <c r="B87" s="42"/>
      <c r="C87" s="207" t="s">
        <v>82</v>
      </c>
      <c r="D87" s="207" t="s">
        <v>162</v>
      </c>
      <c r="E87" s="208" t="s">
        <v>3823</v>
      </c>
      <c r="F87" s="209" t="s">
        <v>4144</v>
      </c>
      <c r="G87" s="210" t="s">
        <v>174</v>
      </c>
      <c r="H87" s="211">
        <v>2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252</v>
      </c>
      <c r="AT87" s="218" t="s">
        <v>162</v>
      </c>
      <c r="AU87" s="218" t="s">
        <v>80</v>
      </c>
      <c r="AY87" s="20" t="s">
        <v>155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252</v>
      </c>
      <c r="BM87" s="218" t="s">
        <v>252</v>
      </c>
    </row>
    <row r="88" spans="1:65" s="2" customFormat="1" ht="16.5" customHeight="1">
      <c r="A88" s="41"/>
      <c r="B88" s="42"/>
      <c r="C88" s="207" t="s">
        <v>186</v>
      </c>
      <c r="D88" s="207" t="s">
        <v>162</v>
      </c>
      <c r="E88" s="208" t="s">
        <v>3825</v>
      </c>
      <c r="F88" s="209" t="s">
        <v>4104</v>
      </c>
      <c r="G88" s="210" t="s">
        <v>174</v>
      </c>
      <c r="H88" s="211">
        <v>25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252</v>
      </c>
      <c r="AT88" s="218" t="s">
        <v>162</v>
      </c>
      <c r="AU88" s="218" t="s">
        <v>80</v>
      </c>
      <c r="AY88" s="20" t="s">
        <v>155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252</v>
      </c>
      <c r="BM88" s="218" t="s">
        <v>522</v>
      </c>
    </row>
    <row r="89" spans="1:65" s="2" customFormat="1" ht="16.5" customHeight="1">
      <c r="A89" s="41"/>
      <c r="B89" s="42"/>
      <c r="C89" s="207" t="s">
        <v>252</v>
      </c>
      <c r="D89" s="207" t="s">
        <v>162</v>
      </c>
      <c r="E89" s="208" t="s">
        <v>3827</v>
      </c>
      <c r="F89" s="209" t="s">
        <v>4145</v>
      </c>
      <c r="G89" s="210" t="s">
        <v>174</v>
      </c>
      <c r="H89" s="211">
        <v>5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252</v>
      </c>
      <c r="AT89" s="218" t="s">
        <v>162</v>
      </c>
      <c r="AU89" s="218" t="s">
        <v>80</v>
      </c>
      <c r="AY89" s="20" t="s">
        <v>155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252</v>
      </c>
      <c r="BM89" s="218" t="s">
        <v>563</v>
      </c>
    </row>
    <row r="90" spans="1:65" s="2" customFormat="1" ht="24.15" customHeight="1">
      <c r="A90" s="41"/>
      <c r="B90" s="42"/>
      <c r="C90" s="207" t="s">
        <v>158</v>
      </c>
      <c r="D90" s="207" t="s">
        <v>162</v>
      </c>
      <c r="E90" s="208" t="s">
        <v>4107</v>
      </c>
      <c r="F90" s="209" t="s">
        <v>4108</v>
      </c>
      <c r="G90" s="210" t="s">
        <v>174</v>
      </c>
      <c r="H90" s="211">
        <v>4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252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252</v>
      </c>
      <c r="BM90" s="218" t="s">
        <v>277</v>
      </c>
    </row>
    <row r="91" spans="1:65" s="2" customFormat="1" ht="16.5" customHeight="1">
      <c r="A91" s="41"/>
      <c r="B91" s="42"/>
      <c r="C91" s="207" t="s">
        <v>522</v>
      </c>
      <c r="D91" s="207" t="s">
        <v>162</v>
      </c>
      <c r="E91" s="208" t="s">
        <v>3832</v>
      </c>
      <c r="F91" s="209" t="s">
        <v>4110</v>
      </c>
      <c r="G91" s="210" t="s">
        <v>3954</v>
      </c>
      <c r="H91" s="211">
        <v>1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252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252</v>
      </c>
      <c r="BM91" s="218" t="s">
        <v>8</v>
      </c>
    </row>
    <row r="92" spans="1:63" s="12" customFormat="1" ht="25.9" customHeight="1">
      <c r="A92" s="12"/>
      <c r="B92" s="191"/>
      <c r="C92" s="192"/>
      <c r="D92" s="193" t="s">
        <v>71</v>
      </c>
      <c r="E92" s="194" t="s">
        <v>4146</v>
      </c>
      <c r="F92" s="194" t="s">
        <v>4116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</f>
        <v>0</v>
      </c>
      <c r="Q92" s="199"/>
      <c r="R92" s="200">
        <f>R93</f>
        <v>0</v>
      </c>
      <c r="S92" s="199"/>
      <c r="T92" s="20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80</v>
      </c>
      <c r="AT92" s="203" t="s">
        <v>71</v>
      </c>
      <c r="AU92" s="203" t="s">
        <v>72</v>
      </c>
      <c r="AY92" s="202" t="s">
        <v>155</v>
      </c>
      <c r="BK92" s="204">
        <f>BK93</f>
        <v>0</v>
      </c>
    </row>
    <row r="93" spans="1:65" s="2" customFormat="1" ht="16.5" customHeight="1">
      <c r="A93" s="41"/>
      <c r="B93" s="42"/>
      <c r="C93" s="207" t="s">
        <v>1170</v>
      </c>
      <c r="D93" s="207" t="s">
        <v>162</v>
      </c>
      <c r="E93" s="208" t="s">
        <v>4095</v>
      </c>
      <c r="F93" s="209" t="s">
        <v>4147</v>
      </c>
      <c r="G93" s="210" t="s">
        <v>174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292</v>
      </c>
    </row>
    <row r="94" spans="1:63" s="12" customFormat="1" ht="25.9" customHeight="1">
      <c r="A94" s="12"/>
      <c r="B94" s="191"/>
      <c r="C94" s="192"/>
      <c r="D94" s="193" t="s">
        <v>71</v>
      </c>
      <c r="E94" s="194" t="s">
        <v>4148</v>
      </c>
      <c r="F94" s="194" t="s">
        <v>3960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SUM(P95:P96)</f>
        <v>0</v>
      </c>
      <c r="Q94" s="199"/>
      <c r="R94" s="200">
        <f>SUM(R95:R96)</f>
        <v>0</v>
      </c>
      <c r="S94" s="199"/>
      <c r="T94" s="201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72</v>
      </c>
      <c r="AY94" s="202" t="s">
        <v>155</v>
      </c>
      <c r="BK94" s="204">
        <f>SUM(BK95:BK96)</f>
        <v>0</v>
      </c>
    </row>
    <row r="95" spans="1:65" s="2" customFormat="1" ht="16.5" customHeight="1">
      <c r="A95" s="41"/>
      <c r="B95" s="42"/>
      <c r="C95" s="207" t="s">
        <v>563</v>
      </c>
      <c r="D95" s="207" t="s">
        <v>162</v>
      </c>
      <c r="E95" s="208" t="s">
        <v>3841</v>
      </c>
      <c r="F95" s="209" t="s">
        <v>4124</v>
      </c>
      <c r="G95" s="210" t="s">
        <v>3286</v>
      </c>
      <c r="H95" s="211">
        <v>10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196</v>
      </c>
    </row>
    <row r="96" spans="1:65" s="2" customFormat="1" ht="16.5" customHeight="1">
      <c r="A96" s="41"/>
      <c r="B96" s="42"/>
      <c r="C96" s="207" t="s">
        <v>265</v>
      </c>
      <c r="D96" s="207" t="s">
        <v>162</v>
      </c>
      <c r="E96" s="208" t="s">
        <v>3843</v>
      </c>
      <c r="F96" s="209" t="s">
        <v>4149</v>
      </c>
      <c r="G96" s="210" t="s">
        <v>3286</v>
      </c>
      <c r="H96" s="211">
        <v>2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208</v>
      </c>
    </row>
    <row r="97" spans="1:63" s="12" customFormat="1" ht="25.9" customHeight="1">
      <c r="A97" s="12"/>
      <c r="B97" s="191"/>
      <c r="C97" s="192"/>
      <c r="D97" s="193" t="s">
        <v>71</v>
      </c>
      <c r="E97" s="194" t="s">
        <v>4150</v>
      </c>
      <c r="F97" s="194" t="s">
        <v>4119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SUM(P98:P100)</f>
        <v>0</v>
      </c>
      <c r="Q97" s="199"/>
      <c r="R97" s="200">
        <f>SUM(R98:R100)</f>
        <v>0</v>
      </c>
      <c r="S97" s="199"/>
      <c r="T97" s="201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72</v>
      </c>
      <c r="AY97" s="202" t="s">
        <v>155</v>
      </c>
      <c r="BK97" s="204">
        <f>SUM(BK98:BK100)</f>
        <v>0</v>
      </c>
    </row>
    <row r="98" spans="1:65" s="2" customFormat="1" ht="16.5" customHeight="1">
      <c r="A98" s="41"/>
      <c r="B98" s="42"/>
      <c r="C98" s="207" t="s">
        <v>277</v>
      </c>
      <c r="D98" s="207" t="s">
        <v>162</v>
      </c>
      <c r="E98" s="208" t="s">
        <v>3845</v>
      </c>
      <c r="F98" s="209" t="s">
        <v>4120</v>
      </c>
      <c r="G98" s="210" t="s">
        <v>174</v>
      </c>
      <c r="H98" s="211">
        <v>7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298</v>
      </c>
    </row>
    <row r="99" spans="1:65" s="2" customFormat="1" ht="16.5" customHeight="1">
      <c r="A99" s="41"/>
      <c r="B99" s="42"/>
      <c r="C99" s="207" t="s">
        <v>219</v>
      </c>
      <c r="D99" s="207" t="s">
        <v>162</v>
      </c>
      <c r="E99" s="208" t="s">
        <v>3847</v>
      </c>
      <c r="F99" s="209" t="s">
        <v>4123</v>
      </c>
      <c r="G99" s="210" t="s">
        <v>174</v>
      </c>
      <c r="H99" s="211">
        <v>2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310</v>
      </c>
    </row>
    <row r="100" spans="1:65" s="2" customFormat="1" ht="16.5" customHeight="1">
      <c r="A100" s="41"/>
      <c r="B100" s="42"/>
      <c r="C100" s="207" t="s">
        <v>8</v>
      </c>
      <c r="D100" s="207" t="s">
        <v>162</v>
      </c>
      <c r="E100" s="208" t="s">
        <v>3850</v>
      </c>
      <c r="F100" s="209" t="s">
        <v>4128</v>
      </c>
      <c r="G100" s="210" t="s">
        <v>174</v>
      </c>
      <c r="H100" s="211">
        <v>4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327</v>
      </c>
    </row>
    <row r="101" spans="1:63" s="12" customFormat="1" ht="25.9" customHeight="1">
      <c r="A101" s="12"/>
      <c r="B101" s="191"/>
      <c r="C101" s="192"/>
      <c r="D101" s="193" t="s">
        <v>71</v>
      </c>
      <c r="E101" s="194" t="s">
        <v>3218</v>
      </c>
      <c r="F101" s="194" t="s">
        <v>3218</v>
      </c>
      <c r="G101" s="192"/>
      <c r="H101" s="192"/>
      <c r="I101" s="195"/>
      <c r="J101" s="196">
        <f>BK101</f>
        <v>0</v>
      </c>
      <c r="K101" s="192"/>
      <c r="L101" s="197"/>
      <c r="M101" s="293"/>
      <c r="N101" s="294"/>
      <c r="O101" s="294"/>
      <c r="P101" s="295">
        <v>0</v>
      </c>
      <c r="Q101" s="294"/>
      <c r="R101" s="295">
        <v>0</v>
      </c>
      <c r="S101" s="294"/>
      <c r="T101" s="296"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80</v>
      </c>
      <c r="AT101" s="203" t="s">
        <v>71</v>
      </c>
      <c r="AU101" s="203" t="s">
        <v>72</v>
      </c>
      <c r="AY101" s="202" t="s">
        <v>155</v>
      </c>
      <c r="BK101" s="204">
        <v>0</v>
      </c>
    </row>
    <row r="102" spans="1:31" s="2" customFormat="1" ht="6.95" customHeight="1">
      <c r="A102" s="4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47"/>
      <c r="M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</sheetData>
  <sheetProtection password="CC35" sheet="1" objects="1" scenarios="1" formatColumns="0" formatRows="0" autoFilter="0"/>
  <autoFilter ref="C83:K10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4151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ROUND((SUM(BE84:BE106)),2)</f>
        <v>0</v>
      </c>
      <c r="G33" s="41"/>
      <c r="H33" s="41"/>
      <c r="I33" s="151">
        <v>0.21</v>
      </c>
      <c r="J33" s="150">
        <f>ROUND(((SUM(BE84:BE106))*I33),2)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ROUND((SUM(BF84:BF106)),2)</f>
        <v>0</v>
      </c>
      <c r="G34" s="41"/>
      <c r="H34" s="41"/>
      <c r="I34" s="151">
        <v>0.12</v>
      </c>
      <c r="J34" s="150">
        <f>ROUND(((SUM(BF84:BF106))*I34),2)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ROUND((SUM(BG84:BG106)),2)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ROUND((SUM(BH84:BH106)),2)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ROUND((SUM(BI84:BI106)),2)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SO01-5_5 - SILNOPROUDÉ ROZVODY ROZVADĚČ R-ÚT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4152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4153</v>
      </c>
      <c r="E61" s="171"/>
      <c r="F61" s="171"/>
      <c r="G61" s="171"/>
      <c r="H61" s="171"/>
      <c r="I61" s="171"/>
      <c r="J61" s="172">
        <f>J95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4154</v>
      </c>
      <c r="E62" s="171"/>
      <c r="F62" s="171"/>
      <c r="G62" s="171"/>
      <c r="H62" s="171"/>
      <c r="I62" s="171"/>
      <c r="J62" s="172">
        <f>J97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4155</v>
      </c>
      <c r="E63" s="171"/>
      <c r="F63" s="171"/>
      <c r="G63" s="171"/>
      <c r="H63" s="171"/>
      <c r="I63" s="171"/>
      <c r="J63" s="172">
        <f>J100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2678</v>
      </c>
      <c r="E64" s="171"/>
      <c r="F64" s="171"/>
      <c r="G64" s="171"/>
      <c r="H64" s="171"/>
      <c r="I64" s="171"/>
      <c r="J64" s="172">
        <f>J106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140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Novostavba modulární Zš JINOTAJ ZLÍN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126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SO01-5_5 - SILNOPROUDÉ ROZVODY ROZVADĚČ R-ÚT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 xml:space="preserve">Areál filmových ateliérů Kudlov, Filmová 174, 760 </v>
      </c>
      <c r="G78" s="43"/>
      <c r="H78" s="43"/>
      <c r="I78" s="35" t="s">
        <v>23</v>
      </c>
      <c r="J78" s="75" t="str">
        <f>IF(J12="","",J12)</f>
        <v>6. 4. 2024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>Základní škola JINOTAJ Zlín, s.r.o.</v>
      </c>
      <c r="G80" s="43"/>
      <c r="H80" s="43"/>
      <c r="I80" s="35" t="s">
        <v>32</v>
      </c>
      <c r="J80" s="39" t="str">
        <f>E21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30</v>
      </c>
      <c r="D81" s="43"/>
      <c r="E81" s="43"/>
      <c r="F81" s="30" t="str">
        <f>IF(E18="","",E18)</f>
        <v>Vyplň údaj</v>
      </c>
      <c r="G81" s="43"/>
      <c r="H81" s="43"/>
      <c r="I81" s="35" t="s">
        <v>35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141</v>
      </c>
      <c r="D83" s="183" t="s">
        <v>57</v>
      </c>
      <c r="E83" s="183" t="s">
        <v>53</v>
      </c>
      <c r="F83" s="183" t="s">
        <v>54</v>
      </c>
      <c r="G83" s="183" t="s">
        <v>142</v>
      </c>
      <c r="H83" s="183" t="s">
        <v>143</v>
      </c>
      <c r="I83" s="183" t="s">
        <v>144</v>
      </c>
      <c r="J83" s="183" t="s">
        <v>130</v>
      </c>
      <c r="K83" s="184" t="s">
        <v>145</v>
      </c>
      <c r="L83" s="185"/>
      <c r="M83" s="95" t="s">
        <v>19</v>
      </c>
      <c r="N83" s="96" t="s">
        <v>42</v>
      </c>
      <c r="O83" s="96" t="s">
        <v>146</v>
      </c>
      <c r="P83" s="96" t="s">
        <v>147</v>
      </c>
      <c r="Q83" s="96" t="s">
        <v>148</v>
      </c>
      <c r="R83" s="96" t="s">
        <v>149</v>
      </c>
      <c r="S83" s="96" t="s">
        <v>150</v>
      </c>
      <c r="T83" s="97" t="s">
        <v>151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152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P85+P95+P97+P100+P106</f>
        <v>0</v>
      </c>
      <c r="Q84" s="99"/>
      <c r="R84" s="188">
        <f>R85+R95+R97+R100+R106</f>
        <v>0</v>
      </c>
      <c r="S84" s="99"/>
      <c r="T84" s="189">
        <f>T85+T95+T97+T100+T106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131</v>
      </c>
      <c r="BK84" s="190">
        <f>BK85+BK95+BK97+BK100+BK106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4156</v>
      </c>
      <c r="F85" s="194" t="s">
        <v>4085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SUM(P86:P94)</f>
        <v>0</v>
      </c>
      <c r="Q85" s="199"/>
      <c r="R85" s="200">
        <f>SUM(R86:R94)</f>
        <v>0</v>
      </c>
      <c r="S85" s="199"/>
      <c r="T85" s="201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155</v>
      </c>
      <c r="BK85" s="204">
        <f>SUM(BK86:BK94)</f>
        <v>0</v>
      </c>
    </row>
    <row r="86" spans="1:65" s="2" customFormat="1" ht="16.5" customHeight="1">
      <c r="A86" s="41"/>
      <c r="B86" s="42"/>
      <c r="C86" s="207" t="s">
        <v>80</v>
      </c>
      <c r="D86" s="207" t="s">
        <v>162</v>
      </c>
      <c r="E86" s="208" t="s">
        <v>4157</v>
      </c>
      <c r="F86" s="209" t="s">
        <v>4158</v>
      </c>
      <c r="G86" s="210" t="s">
        <v>174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252</v>
      </c>
      <c r="AT86" s="218" t="s">
        <v>162</v>
      </c>
      <c r="AU86" s="218" t="s">
        <v>80</v>
      </c>
      <c r="AY86" s="20" t="s">
        <v>155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252</v>
      </c>
      <c r="BM86" s="218" t="s">
        <v>82</v>
      </c>
    </row>
    <row r="87" spans="1:65" s="2" customFormat="1" ht="16.5" customHeight="1">
      <c r="A87" s="41"/>
      <c r="B87" s="42"/>
      <c r="C87" s="207" t="s">
        <v>82</v>
      </c>
      <c r="D87" s="207" t="s">
        <v>162</v>
      </c>
      <c r="E87" s="208" t="s">
        <v>3823</v>
      </c>
      <c r="F87" s="209" t="s">
        <v>4098</v>
      </c>
      <c r="G87" s="210" t="s">
        <v>174</v>
      </c>
      <c r="H87" s="211">
        <v>10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252</v>
      </c>
      <c r="AT87" s="218" t="s">
        <v>162</v>
      </c>
      <c r="AU87" s="218" t="s">
        <v>80</v>
      </c>
      <c r="AY87" s="20" t="s">
        <v>155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252</v>
      </c>
      <c r="BM87" s="218" t="s">
        <v>252</v>
      </c>
    </row>
    <row r="88" spans="1:65" s="2" customFormat="1" ht="16.5" customHeight="1">
      <c r="A88" s="41"/>
      <c r="B88" s="42"/>
      <c r="C88" s="207" t="s">
        <v>186</v>
      </c>
      <c r="D88" s="207" t="s">
        <v>162</v>
      </c>
      <c r="E88" s="208" t="s">
        <v>3825</v>
      </c>
      <c r="F88" s="209" t="s">
        <v>4159</v>
      </c>
      <c r="G88" s="210" t="s">
        <v>174</v>
      </c>
      <c r="H88" s="211">
        <v>2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252</v>
      </c>
      <c r="AT88" s="218" t="s">
        <v>162</v>
      </c>
      <c r="AU88" s="218" t="s">
        <v>80</v>
      </c>
      <c r="AY88" s="20" t="s">
        <v>155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252</v>
      </c>
      <c r="BM88" s="218" t="s">
        <v>522</v>
      </c>
    </row>
    <row r="89" spans="1:65" s="2" customFormat="1" ht="16.5" customHeight="1">
      <c r="A89" s="41"/>
      <c r="B89" s="42"/>
      <c r="C89" s="207" t="s">
        <v>252</v>
      </c>
      <c r="D89" s="207" t="s">
        <v>162</v>
      </c>
      <c r="E89" s="208" t="s">
        <v>3827</v>
      </c>
      <c r="F89" s="209" t="s">
        <v>4100</v>
      </c>
      <c r="G89" s="210" t="s">
        <v>174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252</v>
      </c>
      <c r="AT89" s="218" t="s">
        <v>162</v>
      </c>
      <c r="AU89" s="218" t="s">
        <v>80</v>
      </c>
      <c r="AY89" s="20" t="s">
        <v>155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252</v>
      </c>
      <c r="BM89" s="218" t="s">
        <v>563</v>
      </c>
    </row>
    <row r="90" spans="1:65" s="2" customFormat="1" ht="16.5" customHeight="1">
      <c r="A90" s="41"/>
      <c r="B90" s="42"/>
      <c r="C90" s="207" t="s">
        <v>158</v>
      </c>
      <c r="D90" s="207" t="s">
        <v>162</v>
      </c>
      <c r="E90" s="208" t="s">
        <v>3828</v>
      </c>
      <c r="F90" s="209" t="s">
        <v>4144</v>
      </c>
      <c r="G90" s="210" t="s">
        <v>174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252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252</v>
      </c>
      <c r="BM90" s="218" t="s">
        <v>277</v>
      </c>
    </row>
    <row r="91" spans="1:65" s="2" customFormat="1" ht="16.5" customHeight="1">
      <c r="A91" s="41"/>
      <c r="B91" s="42"/>
      <c r="C91" s="207" t="s">
        <v>522</v>
      </c>
      <c r="D91" s="207" t="s">
        <v>162</v>
      </c>
      <c r="E91" s="208" t="s">
        <v>3832</v>
      </c>
      <c r="F91" s="209" t="s">
        <v>4104</v>
      </c>
      <c r="G91" s="210" t="s">
        <v>174</v>
      </c>
      <c r="H91" s="211">
        <v>20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252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252</v>
      </c>
      <c r="BM91" s="218" t="s">
        <v>8</v>
      </c>
    </row>
    <row r="92" spans="1:65" s="2" customFormat="1" ht="16.5" customHeight="1">
      <c r="A92" s="41"/>
      <c r="B92" s="42"/>
      <c r="C92" s="207" t="s">
        <v>1170</v>
      </c>
      <c r="D92" s="207" t="s">
        <v>162</v>
      </c>
      <c r="E92" s="208" t="s">
        <v>4095</v>
      </c>
      <c r="F92" s="209" t="s">
        <v>4145</v>
      </c>
      <c r="G92" s="210" t="s">
        <v>174</v>
      </c>
      <c r="H92" s="211">
        <v>10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252</v>
      </c>
      <c r="AT92" s="218" t="s">
        <v>162</v>
      </c>
      <c r="AU92" s="218" t="s">
        <v>80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252</v>
      </c>
      <c r="BM92" s="218" t="s">
        <v>292</v>
      </c>
    </row>
    <row r="93" spans="1:65" s="2" customFormat="1" ht="24.15" customHeight="1">
      <c r="A93" s="41"/>
      <c r="B93" s="42"/>
      <c r="C93" s="207" t="s">
        <v>563</v>
      </c>
      <c r="D93" s="207" t="s">
        <v>162</v>
      </c>
      <c r="E93" s="208" t="s">
        <v>4107</v>
      </c>
      <c r="F93" s="209" t="s">
        <v>4108</v>
      </c>
      <c r="G93" s="210" t="s">
        <v>174</v>
      </c>
      <c r="H93" s="211">
        <v>4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196</v>
      </c>
    </row>
    <row r="94" spans="1:65" s="2" customFormat="1" ht="16.5" customHeight="1">
      <c r="A94" s="41"/>
      <c r="B94" s="42"/>
      <c r="C94" s="207" t="s">
        <v>265</v>
      </c>
      <c r="D94" s="207" t="s">
        <v>162</v>
      </c>
      <c r="E94" s="208" t="s">
        <v>3843</v>
      </c>
      <c r="F94" s="209" t="s">
        <v>4110</v>
      </c>
      <c r="G94" s="210" t="s">
        <v>3954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252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252</v>
      </c>
      <c r="BM94" s="218" t="s">
        <v>208</v>
      </c>
    </row>
    <row r="95" spans="1:63" s="12" customFormat="1" ht="25.9" customHeight="1">
      <c r="A95" s="12"/>
      <c r="B95" s="191"/>
      <c r="C95" s="192"/>
      <c r="D95" s="193" t="s">
        <v>71</v>
      </c>
      <c r="E95" s="194" t="s">
        <v>4160</v>
      </c>
      <c r="F95" s="194" t="s">
        <v>4116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</f>
        <v>0</v>
      </c>
      <c r="Q95" s="199"/>
      <c r="R95" s="200">
        <f>R96</f>
        <v>0</v>
      </c>
      <c r="S95" s="199"/>
      <c r="T95" s="201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80</v>
      </c>
      <c r="AT95" s="203" t="s">
        <v>71</v>
      </c>
      <c r="AU95" s="203" t="s">
        <v>72</v>
      </c>
      <c r="AY95" s="202" t="s">
        <v>155</v>
      </c>
      <c r="BK95" s="204">
        <f>BK96</f>
        <v>0</v>
      </c>
    </row>
    <row r="96" spans="1:65" s="2" customFormat="1" ht="16.5" customHeight="1">
      <c r="A96" s="41"/>
      <c r="B96" s="42"/>
      <c r="C96" s="207" t="s">
        <v>277</v>
      </c>
      <c r="D96" s="207" t="s">
        <v>162</v>
      </c>
      <c r="E96" s="208" t="s">
        <v>3845</v>
      </c>
      <c r="F96" s="209" t="s">
        <v>4147</v>
      </c>
      <c r="G96" s="210" t="s">
        <v>174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298</v>
      </c>
    </row>
    <row r="97" spans="1:63" s="12" customFormat="1" ht="25.9" customHeight="1">
      <c r="A97" s="12"/>
      <c r="B97" s="191"/>
      <c r="C97" s="192"/>
      <c r="D97" s="193" t="s">
        <v>71</v>
      </c>
      <c r="E97" s="194" t="s">
        <v>4161</v>
      </c>
      <c r="F97" s="194" t="s">
        <v>3960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SUM(P98:P99)</f>
        <v>0</v>
      </c>
      <c r="Q97" s="199"/>
      <c r="R97" s="200">
        <f>SUM(R98:R99)</f>
        <v>0</v>
      </c>
      <c r="S97" s="199"/>
      <c r="T97" s="201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72</v>
      </c>
      <c r="AY97" s="202" t="s">
        <v>155</v>
      </c>
      <c r="BK97" s="204">
        <f>SUM(BK98:BK99)</f>
        <v>0</v>
      </c>
    </row>
    <row r="98" spans="1:65" s="2" customFormat="1" ht="16.5" customHeight="1">
      <c r="A98" s="41"/>
      <c r="B98" s="42"/>
      <c r="C98" s="207" t="s">
        <v>219</v>
      </c>
      <c r="D98" s="207" t="s">
        <v>162</v>
      </c>
      <c r="E98" s="208" t="s">
        <v>3847</v>
      </c>
      <c r="F98" s="209" t="s">
        <v>4124</v>
      </c>
      <c r="G98" s="210" t="s">
        <v>3286</v>
      </c>
      <c r="H98" s="211">
        <v>10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310</v>
      </c>
    </row>
    <row r="99" spans="1:65" s="2" customFormat="1" ht="16.5" customHeight="1">
      <c r="A99" s="41"/>
      <c r="B99" s="42"/>
      <c r="C99" s="207" t="s">
        <v>8</v>
      </c>
      <c r="D99" s="207" t="s">
        <v>162</v>
      </c>
      <c r="E99" s="208" t="s">
        <v>3850</v>
      </c>
      <c r="F99" s="209" t="s">
        <v>4149</v>
      </c>
      <c r="G99" s="210" t="s">
        <v>3286</v>
      </c>
      <c r="H99" s="211">
        <v>2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327</v>
      </c>
    </row>
    <row r="100" spans="1:63" s="12" customFormat="1" ht="25.9" customHeight="1">
      <c r="A100" s="12"/>
      <c r="B100" s="191"/>
      <c r="C100" s="192"/>
      <c r="D100" s="193" t="s">
        <v>71</v>
      </c>
      <c r="E100" s="194" t="s">
        <v>4162</v>
      </c>
      <c r="F100" s="194" t="s">
        <v>4119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SUM(P101:P105)</f>
        <v>0</v>
      </c>
      <c r="Q100" s="199"/>
      <c r="R100" s="200">
        <f>SUM(R101:R105)</f>
        <v>0</v>
      </c>
      <c r="S100" s="199"/>
      <c r="T100" s="201">
        <f>SUM(T101:T105)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80</v>
      </c>
      <c r="AT100" s="203" t="s">
        <v>71</v>
      </c>
      <c r="AU100" s="203" t="s">
        <v>72</v>
      </c>
      <c r="AY100" s="202" t="s">
        <v>155</v>
      </c>
      <c r="BK100" s="204">
        <f>SUM(BK101:BK105)</f>
        <v>0</v>
      </c>
    </row>
    <row r="101" spans="1:65" s="2" customFormat="1" ht="16.5" customHeight="1">
      <c r="A101" s="41"/>
      <c r="B101" s="42"/>
      <c r="C101" s="207" t="s">
        <v>284</v>
      </c>
      <c r="D101" s="207" t="s">
        <v>162</v>
      </c>
      <c r="E101" s="208" t="s">
        <v>3852</v>
      </c>
      <c r="F101" s="209" t="s">
        <v>4120</v>
      </c>
      <c r="G101" s="210" t="s">
        <v>174</v>
      </c>
      <c r="H101" s="211">
        <v>10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256</v>
      </c>
    </row>
    <row r="102" spans="1:65" s="2" customFormat="1" ht="16.5" customHeight="1">
      <c r="A102" s="41"/>
      <c r="B102" s="42"/>
      <c r="C102" s="207" t="s">
        <v>292</v>
      </c>
      <c r="D102" s="207" t="s">
        <v>162</v>
      </c>
      <c r="E102" s="208" t="s">
        <v>3853</v>
      </c>
      <c r="F102" s="209" t="s">
        <v>4121</v>
      </c>
      <c r="G102" s="210" t="s">
        <v>174</v>
      </c>
      <c r="H102" s="211">
        <v>3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350</v>
      </c>
    </row>
    <row r="103" spans="1:65" s="2" customFormat="1" ht="16.5" customHeight="1">
      <c r="A103" s="41"/>
      <c r="B103" s="42"/>
      <c r="C103" s="207" t="s">
        <v>190</v>
      </c>
      <c r="D103" s="207" t="s">
        <v>162</v>
      </c>
      <c r="E103" s="208" t="s">
        <v>3857</v>
      </c>
      <c r="F103" s="209" t="s">
        <v>4123</v>
      </c>
      <c r="G103" s="210" t="s">
        <v>174</v>
      </c>
      <c r="H103" s="211">
        <v>1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1983</v>
      </c>
    </row>
    <row r="104" spans="1:65" s="2" customFormat="1" ht="16.5" customHeight="1">
      <c r="A104" s="41"/>
      <c r="B104" s="42"/>
      <c r="C104" s="207" t="s">
        <v>196</v>
      </c>
      <c r="D104" s="207" t="s">
        <v>162</v>
      </c>
      <c r="E104" s="208" t="s">
        <v>3859</v>
      </c>
      <c r="F104" s="209" t="s">
        <v>4126</v>
      </c>
      <c r="G104" s="210" t="s">
        <v>174</v>
      </c>
      <c r="H104" s="211">
        <v>1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776</v>
      </c>
    </row>
    <row r="105" spans="1:65" s="2" customFormat="1" ht="16.5" customHeight="1">
      <c r="A105" s="41"/>
      <c r="B105" s="42"/>
      <c r="C105" s="207" t="s">
        <v>202</v>
      </c>
      <c r="D105" s="207" t="s">
        <v>162</v>
      </c>
      <c r="E105" s="208" t="s">
        <v>3861</v>
      </c>
      <c r="F105" s="209" t="s">
        <v>4128</v>
      </c>
      <c r="G105" s="210" t="s">
        <v>174</v>
      </c>
      <c r="H105" s="211">
        <v>4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305</v>
      </c>
    </row>
    <row r="106" spans="1:63" s="12" customFormat="1" ht="25.9" customHeight="1">
      <c r="A106" s="12"/>
      <c r="B106" s="191"/>
      <c r="C106" s="192"/>
      <c r="D106" s="193" t="s">
        <v>71</v>
      </c>
      <c r="E106" s="194" t="s">
        <v>3218</v>
      </c>
      <c r="F106" s="194" t="s">
        <v>3218</v>
      </c>
      <c r="G106" s="192"/>
      <c r="H106" s="192"/>
      <c r="I106" s="195"/>
      <c r="J106" s="196">
        <f>BK106</f>
        <v>0</v>
      </c>
      <c r="K106" s="192"/>
      <c r="L106" s="197"/>
      <c r="M106" s="293"/>
      <c r="N106" s="294"/>
      <c r="O106" s="294"/>
      <c r="P106" s="295">
        <v>0</v>
      </c>
      <c r="Q106" s="294"/>
      <c r="R106" s="295">
        <v>0</v>
      </c>
      <c r="S106" s="294"/>
      <c r="T106" s="296"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80</v>
      </c>
      <c r="AT106" s="203" t="s">
        <v>71</v>
      </c>
      <c r="AU106" s="203" t="s">
        <v>72</v>
      </c>
      <c r="AY106" s="202" t="s">
        <v>155</v>
      </c>
      <c r="BK106" s="204">
        <v>0</v>
      </c>
    </row>
    <row r="107" spans="1:31" s="2" customFormat="1" ht="6.95" customHeight="1">
      <c r="A107" s="4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47"/>
      <c r="M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4163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ROUND((SUM(BE86:BE132)),2)</f>
        <v>0</v>
      </c>
      <c r="G33" s="41"/>
      <c r="H33" s="41"/>
      <c r="I33" s="151">
        <v>0.21</v>
      </c>
      <c r="J33" s="150">
        <f>ROUND(((SUM(BE86:BE132))*I33),2)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ROUND((SUM(BF86:BF132)),2)</f>
        <v>0</v>
      </c>
      <c r="G34" s="41"/>
      <c r="H34" s="41"/>
      <c r="I34" s="151">
        <v>0.12</v>
      </c>
      <c r="J34" s="150">
        <f>ROUND(((SUM(BF86:BF132))*I34),2)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ROUND((SUM(BG86:BG132)),2)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ROUND((SUM(BH86:BH132)),2)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ROUND((SUM(BI86:BI132)),2)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SO01-6 - FOTOVOLTAICKÁ ELEKTRÁRNA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4164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4165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4166</v>
      </c>
      <c r="E62" s="171"/>
      <c r="F62" s="171"/>
      <c r="G62" s="171"/>
      <c r="H62" s="171"/>
      <c r="I62" s="171"/>
      <c r="J62" s="172">
        <f>J100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4167</v>
      </c>
      <c r="E63" s="171"/>
      <c r="F63" s="171"/>
      <c r="G63" s="171"/>
      <c r="H63" s="171"/>
      <c r="I63" s="171"/>
      <c r="J63" s="172">
        <f>J111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4168</v>
      </c>
      <c r="E64" s="171"/>
      <c r="F64" s="171"/>
      <c r="G64" s="171"/>
      <c r="H64" s="171"/>
      <c r="I64" s="171"/>
      <c r="J64" s="172">
        <f>J117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4169</v>
      </c>
      <c r="E65" s="171"/>
      <c r="F65" s="171"/>
      <c r="G65" s="171"/>
      <c r="H65" s="171"/>
      <c r="I65" s="171"/>
      <c r="J65" s="172">
        <f>J126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2678</v>
      </c>
      <c r="E66" s="171"/>
      <c r="F66" s="171"/>
      <c r="G66" s="171"/>
      <c r="H66" s="171"/>
      <c r="I66" s="171"/>
      <c r="J66" s="172">
        <f>J132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140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Novostavba modulární Zš JINOTAJ ZLÍN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SO01-6 - FOTOVOLTAICKÁ ELEKTRÁRNA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 xml:space="preserve">Areál filmových ateliérů Kudlov, Filmová 174, 760 </v>
      </c>
      <c r="G80" s="43"/>
      <c r="H80" s="43"/>
      <c r="I80" s="35" t="s">
        <v>23</v>
      </c>
      <c r="J80" s="75" t="str">
        <f>IF(J12="","",J12)</f>
        <v>6. 4. 2024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>Základní škola JINOTAJ Zlín, s.r.o.</v>
      </c>
      <c r="G82" s="43"/>
      <c r="H82" s="43"/>
      <c r="I82" s="35" t="s">
        <v>32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30</v>
      </c>
      <c r="D83" s="43"/>
      <c r="E83" s="43"/>
      <c r="F83" s="30" t="str">
        <f>IF(E18="","",E18)</f>
        <v>Vyplň údaj</v>
      </c>
      <c r="G83" s="43"/>
      <c r="H83" s="43"/>
      <c r="I83" s="35" t="s">
        <v>35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141</v>
      </c>
      <c r="D85" s="183" t="s">
        <v>57</v>
      </c>
      <c r="E85" s="183" t="s">
        <v>53</v>
      </c>
      <c r="F85" s="183" t="s">
        <v>54</v>
      </c>
      <c r="G85" s="183" t="s">
        <v>142</v>
      </c>
      <c r="H85" s="183" t="s">
        <v>143</v>
      </c>
      <c r="I85" s="183" t="s">
        <v>144</v>
      </c>
      <c r="J85" s="183" t="s">
        <v>130</v>
      </c>
      <c r="K85" s="184" t="s">
        <v>145</v>
      </c>
      <c r="L85" s="185"/>
      <c r="M85" s="95" t="s">
        <v>19</v>
      </c>
      <c r="N85" s="96" t="s">
        <v>42</v>
      </c>
      <c r="O85" s="96" t="s">
        <v>146</v>
      </c>
      <c r="P85" s="96" t="s">
        <v>147</v>
      </c>
      <c r="Q85" s="96" t="s">
        <v>148</v>
      </c>
      <c r="R85" s="96" t="s">
        <v>149</v>
      </c>
      <c r="S85" s="96" t="s">
        <v>150</v>
      </c>
      <c r="T85" s="97" t="s">
        <v>151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152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P87+P94+P100+P111+P117+P126+P132</f>
        <v>0</v>
      </c>
      <c r="Q86" s="99"/>
      <c r="R86" s="188">
        <f>R87+R94+R100+R111+R117+R126+R132</f>
        <v>0</v>
      </c>
      <c r="S86" s="99"/>
      <c r="T86" s="189">
        <f>T87+T94+T100+T111+T117+T126+T132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71</v>
      </c>
      <c r="AU86" s="20" t="s">
        <v>131</v>
      </c>
      <c r="BK86" s="190">
        <f>BK87+BK94+BK100+BK111+BK117+BK126+BK132</f>
        <v>0</v>
      </c>
    </row>
    <row r="87" spans="1:63" s="12" customFormat="1" ht="25.9" customHeight="1">
      <c r="A87" s="12"/>
      <c r="B87" s="191"/>
      <c r="C87" s="192"/>
      <c r="D87" s="193" t="s">
        <v>71</v>
      </c>
      <c r="E87" s="194" t="s">
        <v>4170</v>
      </c>
      <c r="F87" s="194" t="s">
        <v>4171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SUM(P88:P93)</f>
        <v>0</v>
      </c>
      <c r="Q87" s="199"/>
      <c r="R87" s="200">
        <f>SUM(R88:R93)</f>
        <v>0</v>
      </c>
      <c r="S87" s="199"/>
      <c r="T87" s="201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155</v>
      </c>
      <c r="BK87" s="204">
        <f>SUM(BK88:BK93)</f>
        <v>0</v>
      </c>
    </row>
    <row r="88" spans="1:65" s="2" customFormat="1" ht="16.5" customHeight="1">
      <c r="A88" s="41"/>
      <c r="B88" s="42"/>
      <c r="C88" s="207" t="s">
        <v>80</v>
      </c>
      <c r="D88" s="207" t="s">
        <v>162</v>
      </c>
      <c r="E88" s="208" t="s">
        <v>3821</v>
      </c>
      <c r="F88" s="209" t="s">
        <v>4172</v>
      </c>
      <c r="G88" s="210" t="s">
        <v>174</v>
      </c>
      <c r="H88" s="211">
        <v>1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252</v>
      </c>
      <c r="AT88" s="218" t="s">
        <v>162</v>
      </c>
      <c r="AU88" s="218" t="s">
        <v>80</v>
      </c>
      <c r="AY88" s="20" t="s">
        <v>155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252</v>
      </c>
      <c r="BM88" s="218" t="s">
        <v>82</v>
      </c>
    </row>
    <row r="89" spans="1:65" s="2" customFormat="1" ht="16.5" customHeight="1">
      <c r="A89" s="41"/>
      <c r="B89" s="42"/>
      <c r="C89" s="207" t="s">
        <v>82</v>
      </c>
      <c r="D89" s="207" t="s">
        <v>162</v>
      </c>
      <c r="E89" s="208" t="s">
        <v>3823</v>
      </c>
      <c r="F89" s="209" t="s">
        <v>4173</v>
      </c>
      <c r="G89" s="210" t="s">
        <v>174</v>
      </c>
      <c r="H89" s="211">
        <v>16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252</v>
      </c>
      <c r="AT89" s="218" t="s">
        <v>162</v>
      </c>
      <c r="AU89" s="218" t="s">
        <v>80</v>
      </c>
      <c r="AY89" s="20" t="s">
        <v>155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252</v>
      </c>
      <c r="BM89" s="218" t="s">
        <v>252</v>
      </c>
    </row>
    <row r="90" spans="1:65" s="2" customFormat="1" ht="16.5" customHeight="1">
      <c r="A90" s="41"/>
      <c r="B90" s="42"/>
      <c r="C90" s="207" t="s">
        <v>186</v>
      </c>
      <c r="D90" s="207" t="s">
        <v>162</v>
      </c>
      <c r="E90" s="208" t="s">
        <v>3825</v>
      </c>
      <c r="F90" s="209" t="s">
        <v>4174</v>
      </c>
      <c r="G90" s="210" t="s">
        <v>174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252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252</v>
      </c>
      <c r="BM90" s="218" t="s">
        <v>522</v>
      </c>
    </row>
    <row r="91" spans="1:65" s="2" customFormat="1" ht="16.5" customHeight="1">
      <c r="A91" s="41"/>
      <c r="B91" s="42"/>
      <c r="C91" s="207" t="s">
        <v>252</v>
      </c>
      <c r="D91" s="207" t="s">
        <v>162</v>
      </c>
      <c r="E91" s="208" t="s">
        <v>3827</v>
      </c>
      <c r="F91" s="209" t="s">
        <v>4175</v>
      </c>
      <c r="G91" s="210" t="s">
        <v>4176</v>
      </c>
      <c r="H91" s="211">
        <v>1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252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252</v>
      </c>
      <c r="BM91" s="218" t="s">
        <v>563</v>
      </c>
    </row>
    <row r="92" spans="1:65" s="2" customFormat="1" ht="16.5" customHeight="1">
      <c r="A92" s="41"/>
      <c r="B92" s="42"/>
      <c r="C92" s="207" t="s">
        <v>158</v>
      </c>
      <c r="D92" s="207" t="s">
        <v>162</v>
      </c>
      <c r="E92" s="208" t="s">
        <v>3828</v>
      </c>
      <c r="F92" s="209" t="s">
        <v>4177</v>
      </c>
      <c r="G92" s="210" t="s">
        <v>4176</v>
      </c>
      <c r="H92" s="211">
        <v>1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252</v>
      </c>
      <c r="AT92" s="218" t="s">
        <v>162</v>
      </c>
      <c r="AU92" s="218" t="s">
        <v>80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252</v>
      </c>
      <c r="BM92" s="218" t="s">
        <v>277</v>
      </c>
    </row>
    <row r="93" spans="1:65" s="2" customFormat="1" ht="16.5" customHeight="1">
      <c r="A93" s="41"/>
      <c r="B93" s="42"/>
      <c r="C93" s="207" t="s">
        <v>522</v>
      </c>
      <c r="D93" s="207" t="s">
        <v>162</v>
      </c>
      <c r="E93" s="208" t="s">
        <v>3832</v>
      </c>
      <c r="F93" s="209" t="s">
        <v>4178</v>
      </c>
      <c r="G93" s="210" t="s">
        <v>4176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8</v>
      </c>
    </row>
    <row r="94" spans="1:63" s="12" customFormat="1" ht="25.9" customHeight="1">
      <c r="A94" s="12"/>
      <c r="B94" s="191"/>
      <c r="C94" s="192"/>
      <c r="D94" s="193" t="s">
        <v>71</v>
      </c>
      <c r="E94" s="194" t="s">
        <v>4179</v>
      </c>
      <c r="F94" s="194" t="s">
        <v>4180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SUM(P95:P99)</f>
        <v>0</v>
      </c>
      <c r="Q94" s="199"/>
      <c r="R94" s="200">
        <f>SUM(R95:R99)</f>
        <v>0</v>
      </c>
      <c r="S94" s="199"/>
      <c r="T94" s="201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72</v>
      </c>
      <c r="AY94" s="202" t="s">
        <v>155</v>
      </c>
      <c r="BK94" s="204">
        <f>SUM(BK95:BK99)</f>
        <v>0</v>
      </c>
    </row>
    <row r="95" spans="1:65" s="2" customFormat="1" ht="16.5" customHeight="1">
      <c r="A95" s="41"/>
      <c r="B95" s="42"/>
      <c r="C95" s="207" t="s">
        <v>1170</v>
      </c>
      <c r="D95" s="207" t="s">
        <v>162</v>
      </c>
      <c r="E95" s="208" t="s">
        <v>4095</v>
      </c>
      <c r="F95" s="209" t="s">
        <v>4181</v>
      </c>
      <c r="G95" s="210" t="s">
        <v>174</v>
      </c>
      <c r="H95" s="211">
        <v>1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292</v>
      </c>
    </row>
    <row r="96" spans="1:65" s="2" customFormat="1" ht="16.5" customHeight="1">
      <c r="A96" s="41"/>
      <c r="B96" s="42"/>
      <c r="C96" s="207" t="s">
        <v>563</v>
      </c>
      <c r="D96" s="207" t="s">
        <v>162</v>
      </c>
      <c r="E96" s="208" t="s">
        <v>3841</v>
      </c>
      <c r="F96" s="209" t="s">
        <v>4182</v>
      </c>
      <c r="G96" s="210" t="s">
        <v>174</v>
      </c>
      <c r="H96" s="211">
        <v>16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196</v>
      </c>
    </row>
    <row r="97" spans="1:65" s="2" customFormat="1" ht="16.5" customHeight="1">
      <c r="A97" s="41"/>
      <c r="B97" s="42"/>
      <c r="C97" s="207" t="s">
        <v>265</v>
      </c>
      <c r="D97" s="207" t="s">
        <v>162</v>
      </c>
      <c r="E97" s="208" t="s">
        <v>3843</v>
      </c>
      <c r="F97" s="209" t="s">
        <v>4183</v>
      </c>
      <c r="G97" s="210" t="s">
        <v>4176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208</v>
      </c>
    </row>
    <row r="98" spans="1:65" s="2" customFormat="1" ht="16.5" customHeight="1">
      <c r="A98" s="41"/>
      <c r="B98" s="42"/>
      <c r="C98" s="207" t="s">
        <v>277</v>
      </c>
      <c r="D98" s="207" t="s">
        <v>162</v>
      </c>
      <c r="E98" s="208" t="s">
        <v>3845</v>
      </c>
      <c r="F98" s="209" t="s">
        <v>4184</v>
      </c>
      <c r="G98" s="210" t="s">
        <v>3286</v>
      </c>
      <c r="H98" s="211">
        <v>16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298</v>
      </c>
    </row>
    <row r="99" spans="1:65" s="2" customFormat="1" ht="16.5" customHeight="1">
      <c r="A99" s="41"/>
      <c r="B99" s="42"/>
      <c r="C99" s="207" t="s">
        <v>219</v>
      </c>
      <c r="D99" s="207" t="s">
        <v>162</v>
      </c>
      <c r="E99" s="208" t="s">
        <v>3847</v>
      </c>
      <c r="F99" s="209" t="s">
        <v>4185</v>
      </c>
      <c r="G99" s="210" t="s">
        <v>4176</v>
      </c>
      <c r="H99" s="211">
        <v>1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310</v>
      </c>
    </row>
    <row r="100" spans="1:63" s="12" customFormat="1" ht="25.9" customHeight="1">
      <c r="A100" s="12"/>
      <c r="B100" s="191"/>
      <c r="C100" s="192"/>
      <c r="D100" s="193" t="s">
        <v>71</v>
      </c>
      <c r="E100" s="194" t="s">
        <v>4186</v>
      </c>
      <c r="F100" s="194" t="s">
        <v>4187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SUM(P101:P110)</f>
        <v>0</v>
      </c>
      <c r="Q100" s="199"/>
      <c r="R100" s="200">
        <f>SUM(R101:R110)</f>
        <v>0</v>
      </c>
      <c r="S100" s="199"/>
      <c r="T100" s="201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80</v>
      </c>
      <c r="AT100" s="203" t="s">
        <v>71</v>
      </c>
      <c r="AU100" s="203" t="s">
        <v>72</v>
      </c>
      <c r="AY100" s="202" t="s">
        <v>155</v>
      </c>
      <c r="BK100" s="204">
        <f>SUM(BK101:BK110)</f>
        <v>0</v>
      </c>
    </row>
    <row r="101" spans="1:65" s="2" customFormat="1" ht="16.5" customHeight="1">
      <c r="A101" s="41"/>
      <c r="B101" s="42"/>
      <c r="C101" s="207" t="s">
        <v>8</v>
      </c>
      <c r="D101" s="207" t="s">
        <v>162</v>
      </c>
      <c r="E101" s="208" t="s">
        <v>3850</v>
      </c>
      <c r="F101" s="209" t="s">
        <v>4188</v>
      </c>
      <c r="G101" s="210" t="s">
        <v>4176</v>
      </c>
      <c r="H101" s="211">
        <v>1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327</v>
      </c>
    </row>
    <row r="102" spans="1:65" s="2" customFormat="1" ht="16.5" customHeight="1">
      <c r="A102" s="41"/>
      <c r="B102" s="42"/>
      <c r="C102" s="207" t="s">
        <v>284</v>
      </c>
      <c r="D102" s="207" t="s">
        <v>162</v>
      </c>
      <c r="E102" s="208" t="s">
        <v>3852</v>
      </c>
      <c r="F102" s="209" t="s">
        <v>4189</v>
      </c>
      <c r="G102" s="210" t="s">
        <v>653</v>
      </c>
      <c r="H102" s="211">
        <v>20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256</v>
      </c>
    </row>
    <row r="103" spans="1:65" s="2" customFormat="1" ht="16.5" customHeight="1">
      <c r="A103" s="41"/>
      <c r="B103" s="42"/>
      <c r="C103" s="207" t="s">
        <v>292</v>
      </c>
      <c r="D103" s="207" t="s">
        <v>162</v>
      </c>
      <c r="E103" s="208" t="s">
        <v>3853</v>
      </c>
      <c r="F103" s="209" t="s">
        <v>4190</v>
      </c>
      <c r="G103" s="210" t="s">
        <v>174</v>
      </c>
      <c r="H103" s="211">
        <v>1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350</v>
      </c>
    </row>
    <row r="104" spans="1:65" s="2" customFormat="1" ht="16.5" customHeight="1">
      <c r="A104" s="41"/>
      <c r="B104" s="42"/>
      <c r="C104" s="207" t="s">
        <v>190</v>
      </c>
      <c r="D104" s="207" t="s">
        <v>162</v>
      </c>
      <c r="E104" s="208" t="s">
        <v>3857</v>
      </c>
      <c r="F104" s="209" t="s">
        <v>4191</v>
      </c>
      <c r="G104" s="210" t="s">
        <v>174</v>
      </c>
      <c r="H104" s="211">
        <v>1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1983</v>
      </c>
    </row>
    <row r="105" spans="1:65" s="2" customFormat="1" ht="16.5" customHeight="1">
      <c r="A105" s="41"/>
      <c r="B105" s="42"/>
      <c r="C105" s="207" t="s">
        <v>196</v>
      </c>
      <c r="D105" s="207" t="s">
        <v>162</v>
      </c>
      <c r="E105" s="208" t="s">
        <v>3859</v>
      </c>
      <c r="F105" s="209" t="s">
        <v>4192</v>
      </c>
      <c r="G105" s="210" t="s">
        <v>174</v>
      </c>
      <c r="H105" s="211">
        <v>1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776</v>
      </c>
    </row>
    <row r="106" spans="1:65" s="2" customFormat="1" ht="16.5" customHeight="1">
      <c r="A106" s="41"/>
      <c r="B106" s="42"/>
      <c r="C106" s="207" t="s">
        <v>202</v>
      </c>
      <c r="D106" s="207" t="s">
        <v>162</v>
      </c>
      <c r="E106" s="208" t="s">
        <v>3861</v>
      </c>
      <c r="F106" s="209" t="s">
        <v>4193</v>
      </c>
      <c r="G106" s="210" t="s">
        <v>174</v>
      </c>
      <c r="H106" s="211">
        <v>1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252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252</v>
      </c>
      <c r="BM106" s="218" t="s">
        <v>305</v>
      </c>
    </row>
    <row r="107" spans="1:65" s="2" customFormat="1" ht="16.5" customHeight="1">
      <c r="A107" s="41"/>
      <c r="B107" s="42"/>
      <c r="C107" s="207" t="s">
        <v>208</v>
      </c>
      <c r="D107" s="207" t="s">
        <v>162</v>
      </c>
      <c r="E107" s="208" t="s">
        <v>3863</v>
      </c>
      <c r="F107" s="209" t="s">
        <v>4194</v>
      </c>
      <c r="G107" s="210" t="s">
        <v>653</v>
      </c>
      <c r="H107" s="211">
        <v>15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336</v>
      </c>
    </row>
    <row r="108" spans="1:65" s="2" customFormat="1" ht="16.5" customHeight="1">
      <c r="A108" s="41"/>
      <c r="B108" s="42"/>
      <c r="C108" s="207" t="s">
        <v>214</v>
      </c>
      <c r="D108" s="207" t="s">
        <v>162</v>
      </c>
      <c r="E108" s="208" t="s">
        <v>3865</v>
      </c>
      <c r="F108" s="209" t="s">
        <v>4175</v>
      </c>
      <c r="G108" s="210" t="s">
        <v>4176</v>
      </c>
      <c r="H108" s="211">
        <v>1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161</v>
      </c>
    </row>
    <row r="109" spans="1:65" s="2" customFormat="1" ht="16.5" customHeight="1">
      <c r="A109" s="41"/>
      <c r="B109" s="42"/>
      <c r="C109" s="207" t="s">
        <v>298</v>
      </c>
      <c r="D109" s="207" t="s">
        <v>162</v>
      </c>
      <c r="E109" s="208" t="s">
        <v>3867</v>
      </c>
      <c r="F109" s="209" t="s">
        <v>4177</v>
      </c>
      <c r="G109" s="210" t="s">
        <v>4176</v>
      </c>
      <c r="H109" s="211">
        <v>1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178</v>
      </c>
    </row>
    <row r="110" spans="1:65" s="2" customFormat="1" ht="16.5" customHeight="1">
      <c r="A110" s="41"/>
      <c r="B110" s="42"/>
      <c r="C110" s="207" t="s">
        <v>7</v>
      </c>
      <c r="D110" s="207" t="s">
        <v>162</v>
      </c>
      <c r="E110" s="208" t="s">
        <v>3869</v>
      </c>
      <c r="F110" s="209" t="s">
        <v>4178</v>
      </c>
      <c r="G110" s="210" t="s">
        <v>4176</v>
      </c>
      <c r="H110" s="211">
        <v>1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252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237</v>
      </c>
    </row>
    <row r="111" spans="1:63" s="12" customFormat="1" ht="25.9" customHeight="1">
      <c r="A111" s="12"/>
      <c r="B111" s="191"/>
      <c r="C111" s="192"/>
      <c r="D111" s="193" t="s">
        <v>71</v>
      </c>
      <c r="E111" s="194" t="s">
        <v>4195</v>
      </c>
      <c r="F111" s="194" t="s">
        <v>4196</v>
      </c>
      <c r="G111" s="192"/>
      <c r="H111" s="192"/>
      <c r="I111" s="195"/>
      <c r="J111" s="196">
        <f>BK111</f>
        <v>0</v>
      </c>
      <c r="K111" s="192"/>
      <c r="L111" s="197"/>
      <c r="M111" s="198"/>
      <c r="N111" s="199"/>
      <c r="O111" s="199"/>
      <c r="P111" s="200">
        <f>SUM(P112:P116)</f>
        <v>0</v>
      </c>
      <c r="Q111" s="199"/>
      <c r="R111" s="200">
        <f>SUM(R112:R116)</f>
        <v>0</v>
      </c>
      <c r="S111" s="199"/>
      <c r="T111" s="201">
        <f>SUM(T112:T116)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80</v>
      </c>
      <c r="AT111" s="203" t="s">
        <v>71</v>
      </c>
      <c r="AU111" s="203" t="s">
        <v>72</v>
      </c>
      <c r="AY111" s="202" t="s">
        <v>155</v>
      </c>
      <c r="BK111" s="204">
        <f>SUM(BK112:BK116)</f>
        <v>0</v>
      </c>
    </row>
    <row r="112" spans="1:65" s="2" customFormat="1" ht="16.5" customHeight="1">
      <c r="A112" s="41"/>
      <c r="B112" s="42"/>
      <c r="C112" s="207" t="s">
        <v>310</v>
      </c>
      <c r="D112" s="207" t="s">
        <v>162</v>
      </c>
      <c r="E112" s="208" t="s">
        <v>3871</v>
      </c>
      <c r="F112" s="209" t="s">
        <v>4197</v>
      </c>
      <c r="G112" s="210" t="s">
        <v>174</v>
      </c>
      <c r="H112" s="211">
        <v>1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247</v>
      </c>
    </row>
    <row r="113" spans="1:65" s="2" customFormat="1" ht="16.5" customHeight="1">
      <c r="A113" s="41"/>
      <c r="B113" s="42"/>
      <c r="C113" s="207" t="s">
        <v>323</v>
      </c>
      <c r="D113" s="207" t="s">
        <v>162</v>
      </c>
      <c r="E113" s="208" t="s">
        <v>3875</v>
      </c>
      <c r="F113" s="209" t="s">
        <v>4198</v>
      </c>
      <c r="G113" s="210" t="s">
        <v>174</v>
      </c>
      <c r="H113" s="211">
        <v>1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1039</v>
      </c>
    </row>
    <row r="114" spans="1:65" s="2" customFormat="1" ht="16.5" customHeight="1">
      <c r="A114" s="41"/>
      <c r="B114" s="42"/>
      <c r="C114" s="207" t="s">
        <v>327</v>
      </c>
      <c r="D114" s="207" t="s">
        <v>162</v>
      </c>
      <c r="E114" s="208" t="s">
        <v>3877</v>
      </c>
      <c r="F114" s="209" t="s">
        <v>4199</v>
      </c>
      <c r="G114" s="210" t="s">
        <v>174</v>
      </c>
      <c r="H114" s="211">
        <v>1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1082</v>
      </c>
    </row>
    <row r="115" spans="1:65" s="2" customFormat="1" ht="16.5" customHeight="1">
      <c r="A115" s="41"/>
      <c r="B115" s="42"/>
      <c r="C115" s="207" t="s">
        <v>1962</v>
      </c>
      <c r="D115" s="207" t="s">
        <v>162</v>
      </c>
      <c r="E115" s="208" t="s">
        <v>3879</v>
      </c>
      <c r="F115" s="209" t="s">
        <v>4184</v>
      </c>
      <c r="G115" s="210" t="s">
        <v>3286</v>
      </c>
      <c r="H115" s="211">
        <v>10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1083</v>
      </c>
    </row>
    <row r="116" spans="1:65" s="2" customFormat="1" ht="16.5" customHeight="1">
      <c r="A116" s="41"/>
      <c r="B116" s="42"/>
      <c r="C116" s="207" t="s">
        <v>256</v>
      </c>
      <c r="D116" s="207" t="s">
        <v>162</v>
      </c>
      <c r="E116" s="208" t="s">
        <v>3881</v>
      </c>
      <c r="F116" s="209" t="s">
        <v>4185</v>
      </c>
      <c r="G116" s="210" t="s">
        <v>4176</v>
      </c>
      <c r="H116" s="211">
        <v>1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1211</v>
      </c>
    </row>
    <row r="117" spans="1:63" s="12" customFormat="1" ht="25.9" customHeight="1">
      <c r="A117" s="12"/>
      <c r="B117" s="191"/>
      <c r="C117" s="192"/>
      <c r="D117" s="193" t="s">
        <v>71</v>
      </c>
      <c r="E117" s="194" t="s">
        <v>4200</v>
      </c>
      <c r="F117" s="194" t="s">
        <v>4201</v>
      </c>
      <c r="G117" s="192"/>
      <c r="H117" s="192"/>
      <c r="I117" s="195"/>
      <c r="J117" s="196">
        <f>BK117</f>
        <v>0</v>
      </c>
      <c r="K117" s="192"/>
      <c r="L117" s="197"/>
      <c r="M117" s="198"/>
      <c r="N117" s="199"/>
      <c r="O117" s="199"/>
      <c r="P117" s="200">
        <f>SUM(P118:P125)</f>
        <v>0</v>
      </c>
      <c r="Q117" s="199"/>
      <c r="R117" s="200">
        <f>SUM(R118:R125)</f>
        <v>0</v>
      </c>
      <c r="S117" s="199"/>
      <c r="T117" s="201">
        <f>SUM(T118:T125)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80</v>
      </c>
      <c r="AT117" s="203" t="s">
        <v>71</v>
      </c>
      <c r="AU117" s="203" t="s">
        <v>72</v>
      </c>
      <c r="AY117" s="202" t="s">
        <v>155</v>
      </c>
      <c r="BK117" s="204">
        <f>SUM(BK118:BK125)</f>
        <v>0</v>
      </c>
    </row>
    <row r="118" spans="1:65" s="2" customFormat="1" ht="16.5" customHeight="1">
      <c r="A118" s="41"/>
      <c r="B118" s="42"/>
      <c r="C118" s="207" t="s">
        <v>346</v>
      </c>
      <c r="D118" s="207" t="s">
        <v>162</v>
      </c>
      <c r="E118" s="208" t="s">
        <v>3883</v>
      </c>
      <c r="F118" s="209" t="s">
        <v>4202</v>
      </c>
      <c r="G118" s="210" t="s">
        <v>3954</v>
      </c>
      <c r="H118" s="211">
        <v>4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1092</v>
      </c>
    </row>
    <row r="119" spans="1:65" s="2" customFormat="1" ht="16.5" customHeight="1">
      <c r="A119" s="41"/>
      <c r="B119" s="42"/>
      <c r="C119" s="207" t="s">
        <v>350</v>
      </c>
      <c r="D119" s="207" t="s">
        <v>162</v>
      </c>
      <c r="E119" s="208" t="s">
        <v>3885</v>
      </c>
      <c r="F119" s="209" t="s">
        <v>4203</v>
      </c>
      <c r="G119" s="210" t="s">
        <v>653</v>
      </c>
      <c r="H119" s="211">
        <v>20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252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2382</v>
      </c>
    </row>
    <row r="120" spans="1:65" s="2" customFormat="1" ht="16.5" customHeight="1">
      <c r="A120" s="41"/>
      <c r="B120" s="42"/>
      <c r="C120" s="207" t="s">
        <v>224</v>
      </c>
      <c r="D120" s="207" t="s">
        <v>162</v>
      </c>
      <c r="E120" s="208" t="s">
        <v>3887</v>
      </c>
      <c r="F120" s="209" t="s">
        <v>4204</v>
      </c>
      <c r="G120" s="210" t="s">
        <v>653</v>
      </c>
      <c r="H120" s="211">
        <v>20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1109</v>
      </c>
    </row>
    <row r="121" spans="1:65" s="2" customFormat="1" ht="16.5" customHeight="1">
      <c r="A121" s="41"/>
      <c r="B121" s="42"/>
      <c r="C121" s="207" t="s">
        <v>1983</v>
      </c>
      <c r="D121" s="207" t="s">
        <v>162</v>
      </c>
      <c r="E121" s="208" t="s">
        <v>3889</v>
      </c>
      <c r="F121" s="209" t="s">
        <v>4205</v>
      </c>
      <c r="G121" s="210" t="s">
        <v>174</v>
      </c>
      <c r="H121" s="211">
        <v>4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252</v>
      </c>
      <c r="AT121" s="218" t="s">
        <v>162</v>
      </c>
      <c r="AU121" s="218" t="s">
        <v>80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252</v>
      </c>
      <c r="BM121" s="218" t="s">
        <v>1119</v>
      </c>
    </row>
    <row r="122" spans="1:65" s="2" customFormat="1" ht="16.5" customHeight="1">
      <c r="A122" s="41"/>
      <c r="B122" s="42"/>
      <c r="C122" s="207" t="s">
        <v>1988</v>
      </c>
      <c r="D122" s="207" t="s">
        <v>162</v>
      </c>
      <c r="E122" s="208" t="s">
        <v>3893</v>
      </c>
      <c r="F122" s="209" t="s">
        <v>4206</v>
      </c>
      <c r="G122" s="210" t="s">
        <v>174</v>
      </c>
      <c r="H122" s="211">
        <v>2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1070</v>
      </c>
    </row>
    <row r="123" spans="1:65" s="2" customFormat="1" ht="16.5" customHeight="1">
      <c r="A123" s="41"/>
      <c r="B123" s="42"/>
      <c r="C123" s="207" t="s">
        <v>776</v>
      </c>
      <c r="D123" s="207" t="s">
        <v>162</v>
      </c>
      <c r="E123" s="208" t="s">
        <v>3895</v>
      </c>
      <c r="F123" s="209" t="s">
        <v>4207</v>
      </c>
      <c r="G123" s="210" t="s">
        <v>4176</v>
      </c>
      <c r="H123" s="211">
        <v>1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252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252</v>
      </c>
      <c r="BM123" s="218" t="s">
        <v>2771</v>
      </c>
    </row>
    <row r="124" spans="1:65" s="2" customFormat="1" ht="16.5" customHeight="1">
      <c r="A124" s="41"/>
      <c r="B124" s="42"/>
      <c r="C124" s="207" t="s">
        <v>272</v>
      </c>
      <c r="D124" s="207" t="s">
        <v>162</v>
      </c>
      <c r="E124" s="208" t="s">
        <v>3897</v>
      </c>
      <c r="F124" s="209" t="s">
        <v>4177</v>
      </c>
      <c r="G124" s="210" t="s">
        <v>4176</v>
      </c>
      <c r="H124" s="211">
        <v>1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252</v>
      </c>
      <c r="AT124" s="218" t="s">
        <v>162</v>
      </c>
      <c r="AU124" s="218" t="s">
        <v>80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252</v>
      </c>
      <c r="BM124" s="218" t="s">
        <v>2775</v>
      </c>
    </row>
    <row r="125" spans="1:65" s="2" customFormat="1" ht="16.5" customHeight="1">
      <c r="A125" s="41"/>
      <c r="B125" s="42"/>
      <c r="C125" s="207" t="s">
        <v>305</v>
      </c>
      <c r="D125" s="207" t="s">
        <v>162</v>
      </c>
      <c r="E125" s="208" t="s">
        <v>3901</v>
      </c>
      <c r="F125" s="209" t="s">
        <v>4178</v>
      </c>
      <c r="G125" s="210" t="s">
        <v>4176</v>
      </c>
      <c r="H125" s="211">
        <v>1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252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252</v>
      </c>
      <c r="BM125" s="218" t="s">
        <v>2779</v>
      </c>
    </row>
    <row r="126" spans="1:63" s="12" customFormat="1" ht="25.9" customHeight="1">
      <c r="A126" s="12"/>
      <c r="B126" s="191"/>
      <c r="C126" s="192"/>
      <c r="D126" s="193" t="s">
        <v>71</v>
      </c>
      <c r="E126" s="194" t="s">
        <v>4208</v>
      </c>
      <c r="F126" s="194" t="s">
        <v>4209</v>
      </c>
      <c r="G126" s="192"/>
      <c r="H126" s="192"/>
      <c r="I126" s="195"/>
      <c r="J126" s="196">
        <f>BK126</f>
        <v>0</v>
      </c>
      <c r="K126" s="192"/>
      <c r="L126" s="197"/>
      <c r="M126" s="198"/>
      <c r="N126" s="199"/>
      <c r="O126" s="199"/>
      <c r="P126" s="200">
        <f>SUM(P127:P131)</f>
        <v>0</v>
      </c>
      <c r="Q126" s="199"/>
      <c r="R126" s="200">
        <f>SUM(R127:R131)</f>
        <v>0</v>
      </c>
      <c r="S126" s="199"/>
      <c r="T126" s="201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2" t="s">
        <v>80</v>
      </c>
      <c r="AT126" s="203" t="s">
        <v>71</v>
      </c>
      <c r="AU126" s="203" t="s">
        <v>72</v>
      </c>
      <c r="AY126" s="202" t="s">
        <v>155</v>
      </c>
      <c r="BK126" s="204">
        <f>SUM(BK127:BK131)</f>
        <v>0</v>
      </c>
    </row>
    <row r="127" spans="1:65" s="2" customFormat="1" ht="16.5" customHeight="1">
      <c r="A127" s="41"/>
      <c r="B127" s="42"/>
      <c r="C127" s="207" t="s">
        <v>331</v>
      </c>
      <c r="D127" s="207" t="s">
        <v>162</v>
      </c>
      <c r="E127" s="208" t="s">
        <v>3903</v>
      </c>
      <c r="F127" s="209" t="s">
        <v>4210</v>
      </c>
      <c r="G127" s="210" t="s">
        <v>653</v>
      </c>
      <c r="H127" s="211">
        <v>40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252</v>
      </c>
      <c r="AT127" s="218" t="s">
        <v>162</v>
      </c>
      <c r="AU127" s="218" t="s">
        <v>80</v>
      </c>
      <c r="AY127" s="20" t="s">
        <v>155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252</v>
      </c>
      <c r="BM127" s="218" t="s">
        <v>2783</v>
      </c>
    </row>
    <row r="128" spans="1:65" s="2" customFormat="1" ht="16.5" customHeight="1">
      <c r="A128" s="41"/>
      <c r="B128" s="42"/>
      <c r="C128" s="207" t="s">
        <v>336</v>
      </c>
      <c r="D128" s="207" t="s">
        <v>162</v>
      </c>
      <c r="E128" s="208" t="s">
        <v>3905</v>
      </c>
      <c r="F128" s="209" t="s">
        <v>4211</v>
      </c>
      <c r="G128" s="210" t="s">
        <v>174</v>
      </c>
      <c r="H128" s="211">
        <v>4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2787</v>
      </c>
    </row>
    <row r="129" spans="1:65" s="2" customFormat="1" ht="16.5" customHeight="1">
      <c r="A129" s="41"/>
      <c r="B129" s="42"/>
      <c r="C129" s="207" t="s">
        <v>341</v>
      </c>
      <c r="D129" s="207" t="s">
        <v>162</v>
      </c>
      <c r="E129" s="208" t="s">
        <v>3907</v>
      </c>
      <c r="F129" s="209" t="s">
        <v>4212</v>
      </c>
      <c r="G129" s="210" t="s">
        <v>174</v>
      </c>
      <c r="H129" s="211">
        <v>2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252</v>
      </c>
      <c r="AT129" s="218" t="s">
        <v>162</v>
      </c>
      <c r="AU129" s="218" t="s">
        <v>80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252</v>
      </c>
      <c r="BM129" s="218" t="s">
        <v>1432</v>
      </c>
    </row>
    <row r="130" spans="1:65" s="2" customFormat="1" ht="16.5" customHeight="1">
      <c r="A130" s="41"/>
      <c r="B130" s="42"/>
      <c r="C130" s="207" t="s">
        <v>161</v>
      </c>
      <c r="D130" s="207" t="s">
        <v>162</v>
      </c>
      <c r="E130" s="208" t="s">
        <v>3909</v>
      </c>
      <c r="F130" s="209" t="s">
        <v>4184</v>
      </c>
      <c r="G130" s="210" t="s">
        <v>3286</v>
      </c>
      <c r="H130" s="211">
        <v>10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80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890</v>
      </c>
    </row>
    <row r="131" spans="1:65" s="2" customFormat="1" ht="16.5" customHeight="1">
      <c r="A131" s="41"/>
      <c r="B131" s="42"/>
      <c r="C131" s="207" t="s">
        <v>171</v>
      </c>
      <c r="D131" s="207" t="s">
        <v>162</v>
      </c>
      <c r="E131" s="208" t="s">
        <v>3911</v>
      </c>
      <c r="F131" s="209" t="s">
        <v>4185</v>
      </c>
      <c r="G131" s="210" t="s">
        <v>4176</v>
      </c>
      <c r="H131" s="211">
        <v>1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252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252</v>
      </c>
      <c r="BM131" s="218" t="s">
        <v>1899</v>
      </c>
    </row>
    <row r="132" spans="1:63" s="12" customFormat="1" ht="25.9" customHeight="1">
      <c r="A132" s="12"/>
      <c r="B132" s="191"/>
      <c r="C132" s="192"/>
      <c r="D132" s="193" t="s">
        <v>71</v>
      </c>
      <c r="E132" s="194" t="s">
        <v>3218</v>
      </c>
      <c r="F132" s="194" t="s">
        <v>3218</v>
      </c>
      <c r="G132" s="192"/>
      <c r="H132" s="192"/>
      <c r="I132" s="195"/>
      <c r="J132" s="196">
        <f>BK132</f>
        <v>0</v>
      </c>
      <c r="K132" s="192"/>
      <c r="L132" s="197"/>
      <c r="M132" s="293"/>
      <c r="N132" s="294"/>
      <c r="O132" s="294"/>
      <c r="P132" s="295">
        <v>0</v>
      </c>
      <c r="Q132" s="294"/>
      <c r="R132" s="295">
        <v>0</v>
      </c>
      <c r="S132" s="294"/>
      <c r="T132" s="296"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80</v>
      </c>
      <c r="AT132" s="203" t="s">
        <v>71</v>
      </c>
      <c r="AU132" s="203" t="s">
        <v>72</v>
      </c>
      <c r="AY132" s="202" t="s">
        <v>155</v>
      </c>
      <c r="BK132" s="204">
        <v>0</v>
      </c>
    </row>
    <row r="133" spans="1:31" s="2" customFormat="1" ht="6.95" customHeight="1">
      <c r="A133" s="41"/>
      <c r="B133" s="62"/>
      <c r="C133" s="63"/>
      <c r="D133" s="63"/>
      <c r="E133" s="63"/>
      <c r="F133" s="63"/>
      <c r="G133" s="63"/>
      <c r="H133" s="63"/>
      <c r="I133" s="63"/>
      <c r="J133" s="63"/>
      <c r="K133" s="63"/>
      <c r="L133" s="47"/>
      <c r="M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</sheetData>
  <sheetProtection password="CC35" sheet="1" objects="1" scenarios="1" formatColumns="0" formatRows="0" autoFilter="0"/>
  <autoFilter ref="C85:K13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4213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ROUND((SUM(BE91:BE289)),2)</f>
        <v>0</v>
      </c>
      <c r="G33" s="41"/>
      <c r="H33" s="41"/>
      <c r="I33" s="151">
        <v>0.21</v>
      </c>
      <c r="J33" s="150">
        <f>ROUND(((SUM(BE91:BE289))*I33),2)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ROUND((SUM(BF91:BF289)),2)</f>
        <v>0</v>
      </c>
      <c r="G34" s="41"/>
      <c r="H34" s="41"/>
      <c r="I34" s="151">
        <v>0.12</v>
      </c>
      <c r="J34" s="150">
        <f>ROUND(((SUM(BF91:BF289))*I34),2)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ROUND((SUM(BG91:BG289)),2)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ROUND((SUM(BH91:BH289)),2)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ROUND((SUM(BI91:BI289)),2)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SO01-7 - SLABOPROUDÉ ROZVODY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4214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4215</v>
      </c>
      <c r="E61" s="171"/>
      <c r="F61" s="171"/>
      <c r="G61" s="171"/>
      <c r="H61" s="171"/>
      <c r="I61" s="171"/>
      <c r="J61" s="172">
        <f>J110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4216</v>
      </c>
      <c r="E62" s="171"/>
      <c r="F62" s="171"/>
      <c r="G62" s="171"/>
      <c r="H62" s="171"/>
      <c r="I62" s="171"/>
      <c r="J62" s="172">
        <f>J134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4217</v>
      </c>
      <c r="E63" s="171"/>
      <c r="F63" s="171"/>
      <c r="G63" s="171"/>
      <c r="H63" s="171"/>
      <c r="I63" s="171"/>
      <c r="J63" s="172">
        <f>J151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4218</v>
      </c>
      <c r="E64" s="171"/>
      <c r="F64" s="171"/>
      <c r="G64" s="171"/>
      <c r="H64" s="171"/>
      <c r="I64" s="171"/>
      <c r="J64" s="172">
        <f>J161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4219</v>
      </c>
      <c r="E65" s="171"/>
      <c r="F65" s="171"/>
      <c r="G65" s="171"/>
      <c r="H65" s="171"/>
      <c r="I65" s="171"/>
      <c r="J65" s="172">
        <f>J201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4220</v>
      </c>
      <c r="E66" s="171"/>
      <c r="F66" s="171"/>
      <c r="G66" s="171"/>
      <c r="H66" s="171"/>
      <c r="I66" s="171"/>
      <c r="J66" s="172">
        <f>J205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4221</v>
      </c>
      <c r="E67" s="171"/>
      <c r="F67" s="171"/>
      <c r="G67" s="171"/>
      <c r="H67" s="171"/>
      <c r="I67" s="171"/>
      <c r="J67" s="172">
        <f>J230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4222</v>
      </c>
      <c r="E68" s="171"/>
      <c r="F68" s="171"/>
      <c r="G68" s="171"/>
      <c r="H68" s="171"/>
      <c r="I68" s="171"/>
      <c r="J68" s="172">
        <f>J253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4223</v>
      </c>
      <c r="E69" s="171"/>
      <c r="F69" s="171"/>
      <c r="G69" s="171"/>
      <c r="H69" s="171"/>
      <c r="I69" s="171"/>
      <c r="J69" s="172">
        <f>J259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4224</v>
      </c>
      <c r="E70" s="171"/>
      <c r="F70" s="171"/>
      <c r="G70" s="171"/>
      <c r="H70" s="171"/>
      <c r="I70" s="171"/>
      <c r="J70" s="172">
        <f>J283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2678</v>
      </c>
      <c r="E71" s="171"/>
      <c r="F71" s="171"/>
      <c r="G71" s="171"/>
      <c r="H71" s="171"/>
      <c r="I71" s="171"/>
      <c r="J71" s="172">
        <f>J289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140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>Novostavba modulární Zš JINOTAJ ZLÍN</v>
      </c>
      <c r="F81" s="35"/>
      <c r="G81" s="35"/>
      <c r="H81" s="35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126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SO01-7 - SLABOPROUDÉ ROZVODY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F12</f>
        <v xml:space="preserve">Areál filmových ateliérů Kudlov, Filmová 174, 760 </v>
      </c>
      <c r="G85" s="43"/>
      <c r="H85" s="43"/>
      <c r="I85" s="35" t="s">
        <v>23</v>
      </c>
      <c r="J85" s="75" t="str">
        <f>IF(J12="","",J12)</f>
        <v>6. 4. 2024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E15</f>
        <v>Základní škola JINOTAJ Zlín, s.r.o.</v>
      </c>
      <c r="G87" s="43"/>
      <c r="H87" s="43"/>
      <c r="I87" s="35" t="s">
        <v>32</v>
      </c>
      <c r="J87" s="39" t="str">
        <f>E21</f>
        <v xml:space="preserve"> 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30</v>
      </c>
      <c r="D88" s="43"/>
      <c r="E88" s="43"/>
      <c r="F88" s="30" t="str">
        <f>IF(E18="","",E18)</f>
        <v>Vyplň údaj</v>
      </c>
      <c r="G88" s="43"/>
      <c r="H88" s="43"/>
      <c r="I88" s="35" t="s">
        <v>35</v>
      </c>
      <c r="J88" s="39" t="str">
        <f>E24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141</v>
      </c>
      <c r="D90" s="183" t="s">
        <v>57</v>
      </c>
      <c r="E90" s="183" t="s">
        <v>53</v>
      </c>
      <c r="F90" s="183" t="s">
        <v>54</v>
      </c>
      <c r="G90" s="183" t="s">
        <v>142</v>
      </c>
      <c r="H90" s="183" t="s">
        <v>143</v>
      </c>
      <c r="I90" s="183" t="s">
        <v>144</v>
      </c>
      <c r="J90" s="183" t="s">
        <v>130</v>
      </c>
      <c r="K90" s="184" t="s">
        <v>145</v>
      </c>
      <c r="L90" s="185"/>
      <c r="M90" s="95" t="s">
        <v>19</v>
      </c>
      <c r="N90" s="96" t="s">
        <v>42</v>
      </c>
      <c r="O90" s="96" t="s">
        <v>146</v>
      </c>
      <c r="P90" s="96" t="s">
        <v>147</v>
      </c>
      <c r="Q90" s="96" t="s">
        <v>148</v>
      </c>
      <c r="R90" s="96" t="s">
        <v>149</v>
      </c>
      <c r="S90" s="96" t="s">
        <v>150</v>
      </c>
      <c r="T90" s="97" t="s">
        <v>151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152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P92+P110+P134+P151+P161+P201+P205+P230+P253+P259+P283+P289</f>
        <v>0</v>
      </c>
      <c r="Q91" s="99"/>
      <c r="R91" s="188">
        <f>R92+R110+R134+R151+R161+R201+R205+R230+R253+R259+R283+R289</f>
        <v>0</v>
      </c>
      <c r="S91" s="99"/>
      <c r="T91" s="189">
        <f>T92+T110+T134+T151+T161+T201+T205+T230+T253+T259+T283+T289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71</v>
      </c>
      <c r="AU91" s="20" t="s">
        <v>131</v>
      </c>
      <c r="BK91" s="190">
        <f>BK92+BK110+BK134+BK151+BK161+BK201+BK205+BK230+BK253+BK259+BK283+BK289</f>
        <v>0</v>
      </c>
    </row>
    <row r="92" spans="1:63" s="12" customFormat="1" ht="25.9" customHeight="1">
      <c r="A92" s="12"/>
      <c r="B92" s="191"/>
      <c r="C92" s="192"/>
      <c r="D92" s="193" t="s">
        <v>71</v>
      </c>
      <c r="E92" s="194" t="s">
        <v>4225</v>
      </c>
      <c r="F92" s="194" t="s">
        <v>4226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SUM(P93:P109)</f>
        <v>0</v>
      </c>
      <c r="Q92" s="199"/>
      <c r="R92" s="200">
        <f>SUM(R93:R109)</f>
        <v>0</v>
      </c>
      <c r="S92" s="199"/>
      <c r="T92" s="201">
        <f>SUM(T93:T109)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80</v>
      </c>
      <c r="AT92" s="203" t="s">
        <v>71</v>
      </c>
      <c r="AU92" s="203" t="s">
        <v>72</v>
      </c>
      <c r="AY92" s="202" t="s">
        <v>155</v>
      </c>
      <c r="BK92" s="204">
        <f>SUM(BK93:BK109)</f>
        <v>0</v>
      </c>
    </row>
    <row r="93" spans="1:65" s="2" customFormat="1" ht="16.5" customHeight="1">
      <c r="A93" s="41"/>
      <c r="B93" s="42"/>
      <c r="C93" s="207" t="s">
        <v>80</v>
      </c>
      <c r="D93" s="207" t="s">
        <v>162</v>
      </c>
      <c r="E93" s="208" t="s">
        <v>4227</v>
      </c>
      <c r="F93" s="209" t="s">
        <v>4228</v>
      </c>
      <c r="G93" s="210" t="s">
        <v>653</v>
      </c>
      <c r="H93" s="211">
        <v>130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82</v>
      </c>
    </row>
    <row r="94" spans="1:65" s="2" customFormat="1" ht="16.5" customHeight="1">
      <c r="A94" s="41"/>
      <c r="B94" s="42"/>
      <c r="C94" s="207" t="s">
        <v>82</v>
      </c>
      <c r="D94" s="207" t="s">
        <v>162</v>
      </c>
      <c r="E94" s="208" t="s">
        <v>4229</v>
      </c>
      <c r="F94" s="209" t="s">
        <v>4230</v>
      </c>
      <c r="G94" s="210" t="s">
        <v>653</v>
      </c>
      <c r="H94" s="211">
        <v>130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252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252</v>
      </c>
      <c r="BM94" s="218" t="s">
        <v>252</v>
      </c>
    </row>
    <row r="95" spans="1:65" s="2" customFormat="1" ht="16.5" customHeight="1">
      <c r="A95" s="41"/>
      <c r="B95" s="42"/>
      <c r="C95" s="207" t="s">
        <v>186</v>
      </c>
      <c r="D95" s="207" t="s">
        <v>162</v>
      </c>
      <c r="E95" s="208" t="s">
        <v>4231</v>
      </c>
      <c r="F95" s="209" t="s">
        <v>4232</v>
      </c>
      <c r="G95" s="210" t="s">
        <v>721</v>
      </c>
      <c r="H95" s="211">
        <v>24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522</v>
      </c>
    </row>
    <row r="96" spans="1:65" s="2" customFormat="1" ht="16.5" customHeight="1">
      <c r="A96" s="41"/>
      <c r="B96" s="42"/>
      <c r="C96" s="207" t="s">
        <v>252</v>
      </c>
      <c r="D96" s="207" t="s">
        <v>162</v>
      </c>
      <c r="E96" s="208" t="s">
        <v>4233</v>
      </c>
      <c r="F96" s="209" t="s">
        <v>4234</v>
      </c>
      <c r="G96" s="210" t="s">
        <v>721</v>
      </c>
      <c r="H96" s="211">
        <v>24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563</v>
      </c>
    </row>
    <row r="97" spans="1:65" s="2" customFormat="1" ht="24.15" customHeight="1">
      <c r="A97" s="41"/>
      <c r="B97" s="42"/>
      <c r="C97" s="207" t="s">
        <v>158</v>
      </c>
      <c r="D97" s="207" t="s">
        <v>162</v>
      </c>
      <c r="E97" s="208" t="s">
        <v>4235</v>
      </c>
      <c r="F97" s="209" t="s">
        <v>4236</v>
      </c>
      <c r="G97" s="210" t="s">
        <v>721</v>
      </c>
      <c r="H97" s="211">
        <v>24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277</v>
      </c>
    </row>
    <row r="98" spans="1:65" s="2" customFormat="1" ht="16.5" customHeight="1">
      <c r="A98" s="41"/>
      <c r="B98" s="42"/>
      <c r="C98" s="207" t="s">
        <v>522</v>
      </c>
      <c r="D98" s="207" t="s">
        <v>162</v>
      </c>
      <c r="E98" s="208" t="s">
        <v>4237</v>
      </c>
      <c r="F98" s="209" t="s">
        <v>4238</v>
      </c>
      <c r="G98" s="210" t="s">
        <v>721</v>
      </c>
      <c r="H98" s="211">
        <v>24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8</v>
      </c>
    </row>
    <row r="99" spans="1:65" s="2" customFormat="1" ht="16.5" customHeight="1">
      <c r="A99" s="41"/>
      <c r="B99" s="42"/>
      <c r="C99" s="207" t="s">
        <v>1170</v>
      </c>
      <c r="D99" s="207" t="s">
        <v>162</v>
      </c>
      <c r="E99" s="208" t="s">
        <v>4239</v>
      </c>
      <c r="F99" s="209" t="s">
        <v>4240</v>
      </c>
      <c r="G99" s="210" t="s">
        <v>721</v>
      </c>
      <c r="H99" s="211">
        <v>24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292</v>
      </c>
    </row>
    <row r="100" spans="1:65" s="2" customFormat="1" ht="16.5" customHeight="1">
      <c r="A100" s="41"/>
      <c r="B100" s="42"/>
      <c r="C100" s="207" t="s">
        <v>563</v>
      </c>
      <c r="D100" s="207" t="s">
        <v>162</v>
      </c>
      <c r="E100" s="208" t="s">
        <v>4241</v>
      </c>
      <c r="F100" s="209" t="s">
        <v>4242</v>
      </c>
      <c r="G100" s="210" t="s">
        <v>721</v>
      </c>
      <c r="H100" s="211">
        <v>24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196</v>
      </c>
    </row>
    <row r="101" spans="1:65" s="2" customFormat="1" ht="16.5" customHeight="1">
      <c r="A101" s="41"/>
      <c r="B101" s="42"/>
      <c r="C101" s="207" t="s">
        <v>265</v>
      </c>
      <c r="D101" s="207" t="s">
        <v>162</v>
      </c>
      <c r="E101" s="208" t="s">
        <v>4243</v>
      </c>
      <c r="F101" s="209" t="s">
        <v>4244</v>
      </c>
      <c r="G101" s="210" t="s">
        <v>653</v>
      </c>
      <c r="H101" s="211">
        <v>10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208</v>
      </c>
    </row>
    <row r="102" spans="1:65" s="2" customFormat="1" ht="16.5" customHeight="1">
      <c r="A102" s="41"/>
      <c r="B102" s="42"/>
      <c r="C102" s="207" t="s">
        <v>277</v>
      </c>
      <c r="D102" s="207" t="s">
        <v>162</v>
      </c>
      <c r="E102" s="208" t="s">
        <v>4245</v>
      </c>
      <c r="F102" s="209" t="s">
        <v>4246</v>
      </c>
      <c r="G102" s="210" t="s">
        <v>653</v>
      </c>
      <c r="H102" s="211">
        <v>10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298</v>
      </c>
    </row>
    <row r="103" spans="1:65" s="2" customFormat="1" ht="16.5" customHeight="1">
      <c r="A103" s="41"/>
      <c r="B103" s="42"/>
      <c r="C103" s="207" t="s">
        <v>219</v>
      </c>
      <c r="D103" s="207" t="s">
        <v>162</v>
      </c>
      <c r="E103" s="208" t="s">
        <v>4247</v>
      </c>
      <c r="F103" s="209" t="s">
        <v>4248</v>
      </c>
      <c r="G103" s="210" t="s">
        <v>653</v>
      </c>
      <c r="H103" s="211">
        <v>70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310</v>
      </c>
    </row>
    <row r="104" spans="1:65" s="2" customFormat="1" ht="16.5" customHeight="1">
      <c r="A104" s="41"/>
      <c r="B104" s="42"/>
      <c r="C104" s="207" t="s">
        <v>8</v>
      </c>
      <c r="D104" s="207" t="s">
        <v>162</v>
      </c>
      <c r="E104" s="208" t="s">
        <v>4249</v>
      </c>
      <c r="F104" s="209" t="s">
        <v>4250</v>
      </c>
      <c r="G104" s="210" t="s">
        <v>653</v>
      </c>
      <c r="H104" s="211">
        <v>70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327</v>
      </c>
    </row>
    <row r="105" spans="1:65" s="2" customFormat="1" ht="16.5" customHeight="1">
      <c r="A105" s="41"/>
      <c r="B105" s="42"/>
      <c r="C105" s="207" t="s">
        <v>284</v>
      </c>
      <c r="D105" s="207" t="s">
        <v>162</v>
      </c>
      <c r="E105" s="208" t="s">
        <v>4251</v>
      </c>
      <c r="F105" s="209" t="s">
        <v>4252</v>
      </c>
      <c r="G105" s="210" t="s">
        <v>721</v>
      </c>
      <c r="H105" s="211">
        <v>35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256</v>
      </c>
    </row>
    <row r="106" spans="1:65" s="2" customFormat="1" ht="16.5" customHeight="1">
      <c r="A106" s="41"/>
      <c r="B106" s="42"/>
      <c r="C106" s="207" t="s">
        <v>292</v>
      </c>
      <c r="D106" s="207" t="s">
        <v>162</v>
      </c>
      <c r="E106" s="208" t="s">
        <v>4253</v>
      </c>
      <c r="F106" s="209" t="s">
        <v>4254</v>
      </c>
      <c r="G106" s="210" t="s">
        <v>721</v>
      </c>
      <c r="H106" s="211">
        <v>35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252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252</v>
      </c>
      <c r="BM106" s="218" t="s">
        <v>350</v>
      </c>
    </row>
    <row r="107" spans="1:65" s="2" customFormat="1" ht="16.5" customHeight="1">
      <c r="A107" s="41"/>
      <c r="B107" s="42"/>
      <c r="C107" s="207" t="s">
        <v>190</v>
      </c>
      <c r="D107" s="207" t="s">
        <v>162</v>
      </c>
      <c r="E107" s="208" t="s">
        <v>4255</v>
      </c>
      <c r="F107" s="209" t="s">
        <v>4256</v>
      </c>
      <c r="G107" s="210" t="s">
        <v>721</v>
      </c>
      <c r="H107" s="211">
        <v>140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1983</v>
      </c>
    </row>
    <row r="108" spans="1:65" s="2" customFormat="1" ht="16.5" customHeight="1">
      <c r="A108" s="41"/>
      <c r="B108" s="42"/>
      <c r="C108" s="207" t="s">
        <v>196</v>
      </c>
      <c r="D108" s="207" t="s">
        <v>162</v>
      </c>
      <c r="E108" s="208" t="s">
        <v>4257</v>
      </c>
      <c r="F108" s="209" t="s">
        <v>4258</v>
      </c>
      <c r="G108" s="210" t="s">
        <v>721</v>
      </c>
      <c r="H108" s="211">
        <v>140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776</v>
      </c>
    </row>
    <row r="109" spans="1:65" s="2" customFormat="1" ht="16.5" customHeight="1">
      <c r="A109" s="41"/>
      <c r="B109" s="42"/>
      <c r="C109" s="207" t="s">
        <v>202</v>
      </c>
      <c r="D109" s="207" t="s">
        <v>162</v>
      </c>
      <c r="E109" s="208" t="s">
        <v>4259</v>
      </c>
      <c r="F109" s="209" t="s">
        <v>4260</v>
      </c>
      <c r="G109" s="210" t="s">
        <v>721</v>
      </c>
      <c r="H109" s="211">
        <v>12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305</v>
      </c>
    </row>
    <row r="110" spans="1:63" s="12" customFormat="1" ht="25.9" customHeight="1">
      <c r="A110" s="12"/>
      <c r="B110" s="191"/>
      <c r="C110" s="192"/>
      <c r="D110" s="193" t="s">
        <v>71</v>
      </c>
      <c r="E110" s="194" t="s">
        <v>4261</v>
      </c>
      <c r="F110" s="194" t="s">
        <v>4262</v>
      </c>
      <c r="G110" s="192"/>
      <c r="H110" s="192"/>
      <c r="I110" s="195"/>
      <c r="J110" s="196">
        <f>BK110</f>
        <v>0</v>
      </c>
      <c r="K110" s="192"/>
      <c r="L110" s="197"/>
      <c r="M110" s="198"/>
      <c r="N110" s="199"/>
      <c r="O110" s="199"/>
      <c r="P110" s="200">
        <f>SUM(P111:P133)</f>
        <v>0</v>
      </c>
      <c r="Q110" s="199"/>
      <c r="R110" s="200">
        <f>SUM(R111:R133)</f>
        <v>0</v>
      </c>
      <c r="S110" s="199"/>
      <c r="T110" s="201">
        <f>SUM(T111:T133)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80</v>
      </c>
      <c r="AT110" s="203" t="s">
        <v>71</v>
      </c>
      <c r="AU110" s="203" t="s">
        <v>72</v>
      </c>
      <c r="AY110" s="202" t="s">
        <v>155</v>
      </c>
      <c r="BK110" s="204">
        <f>SUM(BK111:BK133)</f>
        <v>0</v>
      </c>
    </row>
    <row r="111" spans="1:65" s="2" customFormat="1" ht="16.5" customHeight="1">
      <c r="A111" s="41"/>
      <c r="B111" s="42"/>
      <c r="C111" s="207" t="s">
        <v>208</v>
      </c>
      <c r="D111" s="207" t="s">
        <v>162</v>
      </c>
      <c r="E111" s="208" t="s">
        <v>4263</v>
      </c>
      <c r="F111" s="209" t="s">
        <v>4264</v>
      </c>
      <c r="G111" s="210" t="s">
        <v>653</v>
      </c>
      <c r="H111" s="211">
        <v>3890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336</v>
      </c>
    </row>
    <row r="112" spans="1:65" s="2" customFormat="1" ht="16.5" customHeight="1">
      <c r="A112" s="41"/>
      <c r="B112" s="42"/>
      <c r="C112" s="207" t="s">
        <v>214</v>
      </c>
      <c r="D112" s="207" t="s">
        <v>162</v>
      </c>
      <c r="E112" s="208" t="s">
        <v>4265</v>
      </c>
      <c r="F112" s="209" t="s">
        <v>4266</v>
      </c>
      <c r="G112" s="210" t="s">
        <v>653</v>
      </c>
      <c r="H112" s="211">
        <v>100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161</v>
      </c>
    </row>
    <row r="113" spans="1:65" s="2" customFormat="1" ht="16.5" customHeight="1">
      <c r="A113" s="41"/>
      <c r="B113" s="42"/>
      <c r="C113" s="207" t="s">
        <v>298</v>
      </c>
      <c r="D113" s="207" t="s">
        <v>162</v>
      </c>
      <c r="E113" s="208" t="s">
        <v>4267</v>
      </c>
      <c r="F113" s="209" t="s">
        <v>4268</v>
      </c>
      <c r="G113" s="210" t="s">
        <v>653</v>
      </c>
      <c r="H113" s="211">
        <v>3650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178</v>
      </c>
    </row>
    <row r="114" spans="1:65" s="2" customFormat="1" ht="16.5" customHeight="1">
      <c r="A114" s="41"/>
      <c r="B114" s="42"/>
      <c r="C114" s="207" t="s">
        <v>7</v>
      </c>
      <c r="D114" s="207" t="s">
        <v>162</v>
      </c>
      <c r="E114" s="208" t="s">
        <v>4269</v>
      </c>
      <c r="F114" s="209" t="s">
        <v>4270</v>
      </c>
      <c r="G114" s="210" t="s">
        <v>653</v>
      </c>
      <c r="H114" s="211">
        <v>140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237</v>
      </c>
    </row>
    <row r="115" spans="1:65" s="2" customFormat="1" ht="16.5" customHeight="1">
      <c r="A115" s="41"/>
      <c r="B115" s="42"/>
      <c r="C115" s="207" t="s">
        <v>310</v>
      </c>
      <c r="D115" s="207" t="s">
        <v>162</v>
      </c>
      <c r="E115" s="208" t="s">
        <v>4271</v>
      </c>
      <c r="F115" s="209" t="s">
        <v>4272</v>
      </c>
      <c r="G115" s="210" t="s">
        <v>721</v>
      </c>
      <c r="H115" s="211">
        <v>164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247</v>
      </c>
    </row>
    <row r="116" spans="1:65" s="2" customFormat="1" ht="16.5" customHeight="1">
      <c r="A116" s="41"/>
      <c r="B116" s="42"/>
      <c r="C116" s="207" t="s">
        <v>323</v>
      </c>
      <c r="D116" s="207" t="s">
        <v>162</v>
      </c>
      <c r="E116" s="208" t="s">
        <v>4273</v>
      </c>
      <c r="F116" s="209" t="s">
        <v>4274</v>
      </c>
      <c r="G116" s="210" t="s">
        <v>721</v>
      </c>
      <c r="H116" s="211">
        <v>4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1039</v>
      </c>
    </row>
    <row r="117" spans="1:65" s="2" customFormat="1" ht="16.5" customHeight="1">
      <c r="A117" s="41"/>
      <c r="B117" s="42"/>
      <c r="C117" s="207" t="s">
        <v>327</v>
      </c>
      <c r="D117" s="207" t="s">
        <v>162</v>
      </c>
      <c r="E117" s="208" t="s">
        <v>4275</v>
      </c>
      <c r="F117" s="209" t="s">
        <v>4276</v>
      </c>
      <c r="G117" s="210" t="s">
        <v>721</v>
      </c>
      <c r="H117" s="211">
        <v>10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252</v>
      </c>
      <c r="AT117" s="218" t="s">
        <v>162</v>
      </c>
      <c r="AU117" s="218" t="s">
        <v>80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252</v>
      </c>
      <c r="BM117" s="218" t="s">
        <v>1082</v>
      </c>
    </row>
    <row r="118" spans="1:65" s="2" customFormat="1" ht="16.5" customHeight="1">
      <c r="A118" s="41"/>
      <c r="B118" s="42"/>
      <c r="C118" s="207" t="s">
        <v>1962</v>
      </c>
      <c r="D118" s="207" t="s">
        <v>162</v>
      </c>
      <c r="E118" s="208" t="s">
        <v>4277</v>
      </c>
      <c r="F118" s="209" t="s">
        <v>4278</v>
      </c>
      <c r="G118" s="210" t="s">
        <v>721</v>
      </c>
      <c r="H118" s="211">
        <v>4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1083</v>
      </c>
    </row>
    <row r="119" spans="1:65" s="2" customFormat="1" ht="16.5" customHeight="1">
      <c r="A119" s="41"/>
      <c r="B119" s="42"/>
      <c r="C119" s="207" t="s">
        <v>256</v>
      </c>
      <c r="D119" s="207" t="s">
        <v>162</v>
      </c>
      <c r="E119" s="208" t="s">
        <v>4279</v>
      </c>
      <c r="F119" s="209" t="s">
        <v>4280</v>
      </c>
      <c r="G119" s="210" t="s">
        <v>721</v>
      </c>
      <c r="H119" s="211">
        <v>38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252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1211</v>
      </c>
    </row>
    <row r="120" spans="1:65" s="2" customFormat="1" ht="24.15" customHeight="1">
      <c r="A120" s="41"/>
      <c r="B120" s="42"/>
      <c r="C120" s="207" t="s">
        <v>346</v>
      </c>
      <c r="D120" s="207" t="s">
        <v>162</v>
      </c>
      <c r="E120" s="208" t="s">
        <v>4281</v>
      </c>
      <c r="F120" s="209" t="s">
        <v>4282</v>
      </c>
      <c r="G120" s="210" t="s">
        <v>721</v>
      </c>
      <c r="H120" s="211">
        <v>17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1092</v>
      </c>
    </row>
    <row r="121" spans="1:65" s="2" customFormat="1" ht="16.5" customHeight="1">
      <c r="A121" s="41"/>
      <c r="B121" s="42"/>
      <c r="C121" s="207" t="s">
        <v>350</v>
      </c>
      <c r="D121" s="207" t="s">
        <v>162</v>
      </c>
      <c r="E121" s="208" t="s">
        <v>4283</v>
      </c>
      <c r="F121" s="209" t="s">
        <v>4284</v>
      </c>
      <c r="G121" s="210" t="s">
        <v>721</v>
      </c>
      <c r="H121" s="211">
        <v>12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252</v>
      </c>
      <c r="AT121" s="218" t="s">
        <v>162</v>
      </c>
      <c r="AU121" s="218" t="s">
        <v>80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252</v>
      </c>
      <c r="BM121" s="218" t="s">
        <v>2382</v>
      </c>
    </row>
    <row r="122" spans="1:65" s="2" customFormat="1" ht="16.5" customHeight="1">
      <c r="A122" s="41"/>
      <c r="B122" s="42"/>
      <c r="C122" s="207" t="s">
        <v>224</v>
      </c>
      <c r="D122" s="207" t="s">
        <v>162</v>
      </c>
      <c r="E122" s="208" t="s">
        <v>4285</v>
      </c>
      <c r="F122" s="209" t="s">
        <v>4286</v>
      </c>
      <c r="G122" s="210" t="s">
        <v>721</v>
      </c>
      <c r="H122" s="211">
        <v>9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1109</v>
      </c>
    </row>
    <row r="123" spans="1:65" s="2" customFormat="1" ht="16.5" customHeight="1">
      <c r="A123" s="41"/>
      <c r="B123" s="42"/>
      <c r="C123" s="207" t="s">
        <v>1983</v>
      </c>
      <c r="D123" s="207" t="s">
        <v>162</v>
      </c>
      <c r="E123" s="208" t="s">
        <v>4243</v>
      </c>
      <c r="F123" s="209" t="s">
        <v>4244</v>
      </c>
      <c r="G123" s="210" t="s">
        <v>653</v>
      </c>
      <c r="H123" s="211">
        <v>180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252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252</v>
      </c>
      <c r="BM123" s="218" t="s">
        <v>1119</v>
      </c>
    </row>
    <row r="124" spans="1:65" s="2" customFormat="1" ht="16.5" customHeight="1">
      <c r="A124" s="41"/>
      <c r="B124" s="42"/>
      <c r="C124" s="207" t="s">
        <v>1988</v>
      </c>
      <c r="D124" s="207" t="s">
        <v>162</v>
      </c>
      <c r="E124" s="208" t="s">
        <v>4245</v>
      </c>
      <c r="F124" s="209" t="s">
        <v>4246</v>
      </c>
      <c r="G124" s="210" t="s">
        <v>653</v>
      </c>
      <c r="H124" s="211">
        <v>180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252</v>
      </c>
      <c r="AT124" s="218" t="s">
        <v>162</v>
      </c>
      <c r="AU124" s="218" t="s">
        <v>80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252</v>
      </c>
      <c r="BM124" s="218" t="s">
        <v>1070</v>
      </c>
    </row>
    <row r="125" spans="1:65" s="2" customFormat="1" ht="16.5" customHeight="1">
      <c r="A125" s="41"/>
      <c r="B125" s="42"/>
      <c r="C125" s="207" t="s">
        <v>776</v>
      </c>
      <c r="D125" s="207" t="s">
        <v>162</v>
      </c>
      <c r="E125" s="208" t="s">
        <v>4287</v>
      </c>
      <c r="F125" s="209" t="s">
        <v>4288</v>
      </c>
      <c r="G125" s="210" t="s">
        <v>653</v>
      </c>
      <c r="H125" s="211">
        <v>115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252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252</v>
      </c>
      <c r="BM125" s="218" t="s">
        <v>2771</v>
      </c>
    </row>
    <row r="126" spans="1:65" s="2" customFormat="1" ht="16.5" customHeight="1">
      <c r="A126" s="41"/>
      <c r="B126" s="42"/>
      <c r="C126" s="207" t="s">
        <v>272</v>
      </c>
      <c r="D126" s="207" t="s">
        <v>162</v>
      </c>
      <c r="E126" s="208" t="s">
        <v>4249</v>
      </c>
      <c r="F126" s="209" t="s">
        <v>4250</v>
      </c>
      <c r="G126" s="210" t="s">
        <v>653</v>
      </c>
      <c r="H126" s="211">
        <v>115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252</v>
      </c>
      <c r="AT126" s="218" t="s">
        <v>162</v>
      </c>
      <c r="AU126" s="218" t="s">
        <v>80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252</v>
      </c>
      <c r="BM126" s="218" t="s">
        <v>2775</v>
      </c>
    </row>
    <row r="127" spans="1:65" s="2" customFormat="1" ht="16.5" customHeight="1">
      <c r="A127" s="41"/>
      <c r="B127" s="42"/>
      <c r="C127" s="207" t="s">
        <v>305</v>
      </c>
      <c r="D127" s="207" t="s">
        <v>162</v>
      </c>
      <c r="E127" s="208" t="s">
        <v>4251</v>
      </c>
      <c r="F127" s="209" t="s">
        <v>4252</v>
      </c>
      <c r="G127" s="210" t="s">
        <v>721</v>
      </c>
      <c r="H127" s="211">
        <v>60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252</v>
      </c>
      <c r="AT127" s="218" t="s">
        <v>162</v>
      </c>
      <c r="AU127" s="218" t="s">
        <v>80</v>
      </c>
      <c r="AY127" s="20" t="s">
        <v>155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252</v>
      </c>
      <c r="BM127" s="218" t="s">
        <v>2779</v>
      </c>
    </row>
    <row r="128" spans="1:65" s="2" customFormat="1" ht="16.5" customHeight="1">
      <c r="A128" s="41"/>
      <c r="B128" s="42"/>
      <c r="C128" s="207" t="s">
        <v>331</v>
      </c>
      <c r="D128" s="207" t="s">
        <v>162</v>
      </c>
      <c r="E128" s="208" t="s">
        <v>4253</v>
      </c>
      <c r="F128" s="209" t="s">
        <v>4254</v>
      </c>
      <c r="G128" s="210" t="s">
        <v>721</v>
      </c>
      <c r="H128" s="211">
        <v>60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2783</v>
      </c>
    </row>
    <row r="129" spans="1:65" s="2" customFormat="1" ht="16.5" customHeight="1">
      <c r="A129" s="41"/>
      <c r="B129" s="42"/>
      <c r="C129" s="207" t="s">
        <v>336</v>
      </c>
      <c r="D129" s="207" t="s">
        <v>162</v>
      </c>
      <c r="E129" s="208" t="s">
        <v>4255</v>
      </c>
      <c r="F129" s="209" t="s">
        <v>4256</v>
      </c>
      <c r="G129" s="210" t="s">
        <v>721</v>
      </c>
      <c r="H129" s="211">
        <v>230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252</v>
      </c>
      <c r="AT129" s="218" t="s">
        <v>162</v>
      </c>
      <c r="AU129" s="218" t="s">
        <v>80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252</v>
      </c>
      <c r="BM129" s="218" t="s">
        <v>2787</v>
      </c>
    </row>
    <row r="130" spans="1:65" s="2" customFormat="1" ht="16.5" customHeight="1">
      <c r="A130" s="41"/>
      <c r="B130" s="42"/>
      <c r="C130" s="207" t="s">
        <v>341</v>
      </c>
      <c r="D130" s="207" t="s">
        <v>162</v>
      </c>
      <c r="E130" s="208" t="s">
        <v>4257</v>
      </c>
      <c r="F130" s="209" t="s">
        <v>4258</v>
      </c>
      <c r="G130" s="210" t="s">
        <v>721</v>
      </c>
      <c r="H130" s="211">
        <v>230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80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1432</v>
      </c>
    </row>
    <row r="131" spans="1:65" s="2" customFormat="1" ht="16.5" customHeight="1">
      <c r="A131" s="41"/>
      <c r="B131" s="42"/>
      <c r="C131" s="207" t="s">
        <v>161</v>
      </c>
      <c r="D131" s="207" t="s">
        <v>162</v>
      </c>
      <c r="E131" s="208" t="s">
        <v>4289</v>
      </c>
      <c r="F131" s="209" t="s">
        <v>4290</v>
      </c>
      <c r="G131" s="210" t="s">
        <v>721</v>
      </c>
      <c r="H131" s="211">
        <v>67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252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252</v>
      </c>
      <c r="BM131" s="218" t="s">
        <v>890</v>
      </c>
    </row>
    <row r="132" spans="1:65" s="2" customFormat="1" ht="16.5" customHeight="1">
      <c r="A132" s="41"/>
      <c r="B132" s="42"/>
      <c r="C132" s="207" t="s">
        <v>171</v>
      </c>
      <c r="D132" s="207" t="s">
        <v>162</v>
      </c>
      <c r="E132" s="208" t="s">
        <v>4291</v>
      </c>
      <c r="F132" s="209" t="s">
        <v>4292</v>
      </c>
      <c r="G132" s="210" t="s">
        <v>721</v>
      </c>
      <c r="H132" s="211">
        <v>5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252</v>
      </c>
      <c r="AT132" s="218" t="s">
        <v>162</v>
      </c>
      <c r="AU132" s="218" t="s">
        <v>80</v>
      </c>
      <c r="AY132" s="20" t="s">
        <v>155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252</v>
      </c>
      <c r="BM132" s="218" t="s">
        <v>1899</v>
      </c>
    </row>
    <row r="133" spans="1:65" s="2" customFormat="1" ht="16.5" customHeight="1">
      <c r="A133" s="41"/>
      <c r="B133" s="42"/>
      <c r="C133" s="207" t="s">
        <v>178</v>
      </c>
      <c r="D133" s="207" t="s">
        <v>162</v>
      </c>
      <c r="E133" s="208" t="s">
        <v>4293</v>
      </c>
      <c r="F133" s="209" t="s">
        <v>4294</v>
      </c>
      <c r="G133" s="210" t="s">
        <v>721</v>
      </c>
      <c r="H133" s="211">
        <v>82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252</v>
      </c>
      <c r="AT133" s="218" t="s">
        <v>162</v>
      </c>
      <c r="AU133" s="218" t="s">
        <v>80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252</v>
      </c>
      <c r="BM133" s="218" t="s">
        <v>2047</v>
      </c>
    </row>
    <row r="134" spans="1:63" s="12" customFormat="1" ht="25.9" customHeight="1">
      <c r="A134" s="12"/>
      <c r="B134" s="191"/>
      <c r="C134" s="192"/>
      <c r="D134" s="193" t="s">
        <v>71</v>
      </c>
      <c r="E134" s="194" t="s">
        <v>4295</v>
      </c>
      <c r="F134" s="194" t="s">
        <v>4296</v>
      </c>
      <c r="G134" s="192"/>
      <c r="H134" s="192"/>
      <c r="I134" s="195"/>
      <c r="J134" s="196">
        <f>BK134</f>
        <v>0</v>
      </c>
      <c r="K134" s="192"/>
      <c r="L134" s="197"/>
      <c r="M134" s="198"/>
      <c r="N134" s="199"/>
      <c r="O134" s="199"/>
      <c r="P134" s="200">
        <f>SUM(P135:P150)</f>
        <v>0</v>
      </c>
      <c r="Q134" s="199"/>
      <c r="R134" s="200">
        <f>SUM(R135:R150)</f>
        <v>0</v>
      </c>
      <c r="S134" s="199"/>
      <c r="T134" s="201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80</v>
      </c>
      <c r="AT134" s="203" t="s">
        <v>71</v>
      </c>
      <c r="AU134" s="203" t="s">
        <v>72</v>
      </c>
      <c r="AY134" s="202" t="s">
        <v>155</v>
      </c>
      <c r="BK134" s="204">
        <f>SUM(BK135:BK150)</f>
        <v>0</v>
      </c>
    </row>
    <row r="135" spans="1:65" s="2" customFormat="1" ht="16.5" customHeight="1">
      <c r="A135" s="41"/>
      <c r="B135" s="42"/>
      <c r="C135" s="207" t="s">
        <v>182</v>
      </c>
      <c r="D135" s="207" t="s">
        <v>162</v>
      </c>
      <c r="E135" s="208" t="s">
        <v>4297</v>
      </c>
      <c r="F135" s="209" t="s">
        <v>4298</v>
      </c>
      <c r="G135" s="210" t="s">
        <v>721</v>
      </c>
      <c r="H135" s="211">
        <v>1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252</v>
      </c>
      <c r="AT135" s="218" t="s">
        <v>162</v>
      </c>
      <c r="AU135" s="218" t="s">
        <v>80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252</v>
      </c>
      <c r="BM135" s="218" t="s">
        <v>2052</v>
      </c>
    </row>
    <row r="136" spans="1:65" s="2" customFormat="1" ht="24.15" customHeight="1">
      <c r="A136" s="41"/>
      <c r="B136" s="42"/>
      <c r="C136" s="207" t="s">
        <v>237</v>
      </c>
      <c r="D136" s="207" t="s">
        <v>162</v>
      </c>
      <c r="E136" s="208" t="s">
        <v>4299</v>
      </c>
      <c r="F136" s="209" t="s">
        <v>4300</v>
      </c>
      <c r="G136" s="210" t="s">
        <v>721</v>
      </c>
      <c r="H136" s="211">
        <v>1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252</v>
      </c>
      <c r="AT136" s="218" t="s">
        <v>162</v>
      </c>
      <c r="AU136" s="218" t="s">
        <v>80</v>
      </c>
      <c r="AY136" s="20" t="s">
        <v>155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252</v>
      </c>
      <c r="BM136" s="218" t="s">
        <v>2802</v>
      </c>
    </row>
    <row r="137" spans="1:65" s="2" customFormat="1" ht="16.5" customHeight="1">
      <c r="A137" s="41"/>
      <c r="B137" s="42"/>
      <c r="C137" s="207" t="s">
        <v>242</v>
      </c>
      <c r="D137" s="207" t="s">
        <v>162</v>
      </c>
      <c r="E137" s="208" t="s">
        <v>4301</v>
      </c>
      <c r="F137" s="209" t="s">
        <v>4302</v>
      </c>
      <c r="G137" s="210" t="s">
        <v>721</v>
      </c>
      <c r="H137" s="211">
        <v>2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252</v>
      </c>
      <c r="AT137" s="218" t="s">
        <v>162</v>
      </c>
      <c r="AU137" s="218" t="s">
        <v>80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252</v>
      </c>
      <c r="BM137" s="218" t="s">
        <v>2106</v>
      </c>
    </row>
    <row r="138" spans="1:65" s="2" customFormat="1" ht="16.5" customHeight="1">
      <c r="A138" s="41"/>
      <c r="B138" s="42"/>
      <c r="C138" s="207" t="s">
        <v>247</v>
      </c>
      <c r="D138" s="207" t="s">
        <v>162</v>
      </c>
      <c r="E138" s="208" t="s">
        <v>4303</v>
      </c>
      <c r="F138" s="209" t="s">
        <v>4304</v>
      </c>
      <c r="G138" s="210" t="s">
        <v>721</v>
      </c>
      <c r="H138" s="211">
        <v>2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252</v>
      </c>
      <c r="AT138" s="218" t="s">
        <v>162</v>
      </c>
      <c r="AU138" s="218" t="s">
        <v>80</v>
      </c>
      <c r="AY138" s="20" t="s">
        <v>155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252</v>
      </c>
      <c r="BM138" s="218" t="s">
        <v>2117</v>
      </c>
    </row>
    <row r="139" spans="1:65" s="2" customFormat="1" ht="16.5" customHeight="1">
      <c r="A139" s="41"/>
      <c r="B139" s="42"/>
      <c r="C139" s="207" t="s">
        <v>231</v>
      </c>
      <c r="D139" s="207" t="s">
        <v>162</v>
      </c>
      <c r="E139" s="208" t="s">
        <v>4305</v>
      </c>
      <c r="F139" s="209" t="s">
        <v>4306</v>
      </c>
      <c r="G139" s="210" t="s">
        <v>721</v>
      </c>
      <c r="H139" s="211">
        <v>2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252</v>
      </c>
      <c r="AT139" s="218" t="s">
        <v>162</v>
      </c>
      <c r="AU139" s="218" t="s">
        <v>80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252</v>
      </c>
      <c r="BM139" s="218" t="s">
        <v>2136</v>
      </c>
    </row>
    <row r="140" spans="1:65" s="2" customFormat="1" ht="16.5" customHeight="1">
      <c r="A140" s="41"/>
      <c r="B140" s="42"/>
      <c r="C140" s="207" t="s">
        <v>1039</v>
      </c>
      <c r="D140" s="207" t="s">
        <v>162</v>
      </c>
      <c r="E140" s="208" t="s">
        <v>4307</v>
      </c>
      <c r="F140" s="209" t="s">
        <v>4308</v>
      </c>
      <c r="G140" s="210" t="s">
        <v>721</v>
      </c>
      <c r="H140" s="211">
        <v>2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252</v>
      </c>
      <c r="AT140" s="218" t="s">
        <v>162</v>
      </c>
      <c r="AU140" s="218" t="s">
        <v>80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252</v>
      </c>
      <c r="BM140" s="218" t="s">
        <v>2151</v>
      </c>
    </row>
    <row r="141" spans="1:65" s="2" customFormat="1" ht="16.5" customHeight="1">
      <c r="A141" s="41"/>
      <c r="B141" s="42"/>
      <c r="C141" s="207" t="s">
        <v>1044</v>
      </c>
      <c r="D141" s="207" t="s">
        <v>162</v>
      </c>
      <c r="E141" s="208" t="s">
        <v>4309</v>
      </c>
      <c r="F141" s="209" t="s">
        <v>4310</v>
      </c>
      <c r="G141" s="210" t="s">
        <v>721</v>
      </c>
      <c r="H141" s="211">
        <v>4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252</v>
      </c>
      <c r="AT141" s="218" t="s">
        <v>162</v>
      </c>
      <c r="AU141" s="218" t="s">
        <v>80</v>
      </c>
      <c r="AY141" s="20" t="s">
        <v>155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252</v>
      </c>
      <c r="BM141" s="218" t="s">
        <v>2161</v>
      </c>
    </row>
    <row r="142" spans="1:65" s="2" customFormat="1" ht="16.5" customHeight="1">
      <c r="A142" s="41"/>
      <c r="B142" s="42"/>
      <c r="C142" s="207" t="s">
        <v>1082</v>
      </c>
      <c r="D142" s="207" t="s">
        <v>162</v>
      </c>
      <c r="E142" s="208" t="s">
        <v>4311</v>
      </c>
      <c r="F142" s="209" t="s">
        <v>4312</v>
      </c>
      <c r="G142" s="210" t="s">
        <v>721</v>
      </c>
      <c r="H142" s="211">
        <v>4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252</v>
      </c>
      <c r="AT142" s="218" t="s">
        <v>162</v>
      </c>
      <c r="AU142" s="218" t="s">
        <v>80</v>
      </c>
      <c r="AY142" s="20" t="s">
        <v>155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252</v>
      </c>
      <c r="BM142" s="218" t="s">
        <v>2177</v>
      </c>
    </row>
    <row r="143" spans="1:65" s="2" customFormat="1" ht="16.5" customHeight="1">
      <c r="A143" s="41"/>
      <c r="B143" s="42"/>
      <c r="C143" s="207" t="s">
        <v>1075</v>
      </c>
      <c r="D143" s="207" t="s">
        <v>162</v>
      </c>
      <c r="E143" s="208" t="s">
        <v>4313</v>
      </c>
      <c r="F143" s="209" t="s">
        <v>4314</v>
      </c>
      <c r="G143" s="210" t="s">
        <v>721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252</v>
      </c>
      <c r="AT143" s="218" t="s">
        <v>162</v>
      </c>
      <c r="AU143" s="218" t="s">
        <v>80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252</v>
      </c>
      <c r="BM143" s="218" t="s">
        <v>2091</v>
      </c>
    </row>
    <row r="144" spans="1:65" s="2" customFormat="1" ht="16.5" customHeight="1">
      <c r="A144" s="41"/>
      <c r="B144" s="42"/>
      <c r="C144" s="207" t="s">
        <v>1083</v>
      </c>
      <c r="D144" s="207" t="s">
        <v>162</v>
      </c>
      <c r="E144" s="208" t="s">
        <v>4315</v>
      </c>
      <c r="F144" s="209" t="s">
        <v>4316</v>
      </c>
      <c r="G144" s="210" t="s">
        <v>721</v>
      </c>
      <c r="H144" s="211">
        <v>1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252</v>
      </c>
      <c r="AT144" s="218" t="s">
        <v>162</v>
      </c>
      <c r="AU144" s="218" t="s">
        <v>80</v>
      </c>
      <c r="AY144" s="20" t="s">
        <v>155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252</v>
      </c>
      <c r="BM144" s="218" t="s">
        <v>2516</v>
      </c>
    </row>
    <row r="145" spans="1:65" s="2" customFormat="1" ht="16.5" customHeight="1">
      <c r="A145" s="41"/>
      <c r="B145" s="42"/>
      <c r="C145" s="207" t="s">
        <v>710</v>
      </c>
      <c r="D145" s="207" t="s">
        <v>162</v>
      </c>
      <c r="E145" s="208" t="s">
        <v>4317</v>
      </c>
      <c r="F145" s="209" t="s">
        <v>4318</v>
      </c>
      <c r="G145" s="210" t="s">
        <v>721</v>
      </c>
      <c r="H145" s="211">
        <v>5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391</v>
      </c>
    </row>
    <row r="146" spans="1:65" s="2" customFormat="1" ht="16.5" customHeight="1">
      <c r="A146" s="41"/>
      <c r="B146" s="42"/>
      <c r="C146" s="207" t="s">
        <v>1211</v>
      </c>
      <c r="D146" s="207" t="s">
        <v>162</v>
      </c>
      <c r="E146" s="208" t="s">
        <v>4319</v>
      </c>
      <c r="F146" s="209" t="s">
        <v>4320</v>
      </c>
      <c r="G146" s="210" t="s">
        <v>721</v>
      </c>
      <c r="H146" s="211">
        <v>5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252</v>
      </c>
      <c r="AT146" s="218" t="s">
        <v>162</v>
      </c>
      <c r="AU146" s="218" t="s">
        <v>80</v>
      </c>
      <c r="AY146" s="20" t="s">
        <v>155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252</v>
      </c>
      <c r="BM146" s="218" t="s">
        <v>1416</v>
      </c>
    </row>
    <row r="147" spans="1:65" s="2" customFormat="1" ht="16.5" customHeight="1">
      <c r="A147" s="41"/>
      <c r="B147" s="42"/>
      <c r="C147" s="207" t="s">
        <v>1052</v>
      </c>
      <c r="D147" s="207" t="s">
        <v>162</v>
      </c>
      <c r="E147" s="208" t="s">
        <v>4321</v>
      </c>
      <c r="F147" s="209" t="s">
        <v>4322</v>
      </c>
      <c r="G147" s="210" t="s">
        <v>721</v>
      </c>
      <c r="H147" s="211">
        <v>1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252</v>
      </c>
      <c r="AT147" s="218" t="s">
        <v>162</v>
      </c>
      <c r="AU147" s="218" t="s">
        <v>80</v>
      </c>
      <c r="AY147" s="20" t="s">
        <v>155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252</v>
      </c>
      <c r="BM147" s="218" t="s">
        <v>1018</v>
      </c>
    </row>
    <row r="148" spans="1:65" s="2" customFormat="1" ht="16.5" customHeight="1">
      <c r="A148" s="41"/>
      <c r="B148" s="42"/>
      <c r="C148" s="207" t="s">
        <v>1092</v>
      </c>
      <c r="D148" s="207" t="s">
        <v>162</v>
      </c>
      <c r="E148" s="208" t="s">
        <v>4323</v>
      </c>
      <c r="F148" s="209" t="s">
        <v>4324</v>
      </c>
      <c r="G148" s="210" t="s">
        <v>721</v>
      </c>
      <c r="H148" s="211">
        <v>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252</v>
      </c>
      <c r="AT148" s="218" t="s">
        <v>162</v>
      </c>
      <c r="AU148" s="218" t="s">
        <v>80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252</v>
      </c>
      <c r="BM148" s="218" t="s">
        <v>1004</v>
      </c>
    </row>
    <row r="149" spans="1:65" s="2" customFormat="1" ht="16.5" customHeight="1">
      <c r="A149" s="41"/>
      <c r="B149" s="42"/>
      <c r="C149" s="207" t="s">
        <v>1097</v>
      </c>
      <c r="D149" s="207" t="s">
        <v>162</v>
      </c>
      <c r="E149" s="208" t="s">
        <v>4325</v>
      </c>
      <c r="F149" s="209" t="s">
        <v>4326</v>
      </c>
      <c r="G149" s="210" t="s">
        <v>721</v>
      </c>
      <c r="H149" s="211">
        <v>1</v>
      </c>
      <c r="I149" s="212"/>
      <c r="J149" s="213">
        <f>ROUND(I149*H149,2)</f>
        <v>0</v>
      </c>
      <c r="K149" s="209" t="s">
        <v>19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252</v>
      </c>
      <c r="AT149" s="218" t="s">
        <v>162</v>
      </c>
      <c r="AU149" s="218" t="s">
        <v>80</v>
      </c>
      <c r="AY149" s="20" t="s">
        <v>155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252</v>
      </c>
      <c r="BM149" s="218" t="s">
        <v>917</v>
      </c>
    </row>
    <row r="150" spans="1:65" s="2" customFormat="1" ht="16.5" customHeight="1">
      <c r="A150" s="41"/>
      <c r="B150" s="42"/>
      <c r="C150" s="207" t="s">
        <v>2382</v>
      </c>
      <c r="D150" s="207" t="s">
        <v>162</v>
      </c>
      <c r="E150" s="208" t="s">
        <v>4327</v>
      </c>
      <c r="F150" s="209" t="s">
        <v>4328</v>
      </c>
      <c r="G150" s="210" t="s">
        <v>721</v>
      </c>
      <c r="H150" s="211">
        <v>1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252</v>
      </c>
      <c r="AT150" s="218" t="s">
        <v>162</v>
      </c>
      <c r="AU150" s="218" t="s">
        <v>80</v>
      </c>
      <c r="AY150" s="20" t="s">
        <v>155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252</v>
      </c>
      <c r="BM150" s="218" t="s">
        <v>797</v>
      </c>
    </row>
    <row r="151" spans="1:63" s="12" customFormat="1" ht="25.9" customHeight="1">
      <c r="A151" s="12"/>
      <c r="B151" s="191"/>
      <c r="C151" s="192"/>
      <c r="D151" s="193" t="s">
        <v>71</v>
      </c>
      <c r="E151" s="194" t="s">
        <v>4329</v>
      </c>
      <c r="F151" s="194" t="s">
        <v>4330</v>
      </c>
      <c r="G151" s="192"/>
      <c r="H151" s="192"/>
      <c r="I151" s="195"/>
      <c r="J151" s="196">
        <f>BK151</f>
        <v>0</v>
      </c>
      <c r="K151" s="192"/>
      <c r="L151" s="197"/>
      <c r="M151" s="198"/>
      <c r="N151" s="199"/>
      <c r="O151" s="199"/>
      <c r="P151" s="200">
        <f>SUM(P152:P160)</f>
        <v>0</v>
      </c>
      <c r="Q151" s="199"/>
      <c r="R151" s="200">
        <f>SUM(R152:R160)</f>
        <v>0</v>
      </c>
      <c r="S151" s="199"/>
      <c r="T151" s="201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80</v>
      </c>
      <c r="AT151" s="203" t="s">
        <v>71</v>
      </c>
      <c r="AU151" s="203" t="s">
        <v>72</v>
      </c>
      <c r="AY151" s="202" t="s">
        <v>155</v>
      </c>
      <c r="BK151" s="204">
        <f>SUM(BK152:BK160)</f>
        <v>0</v>
      </c>
    </row>
    <row r="152" spans="1:65" s="2" customFormat="1" ht="16.5" customHeight="1">
      <c r="A152" s="41"/>
      <c r="B152" s="42"/>
      <c r="C152" s="207" t="s">
        <v>1114</v>
      </c>
      <c r="D152" s="207" t="s">
        <v>162</v>
      </c>
      <c r="E152" s="208" t="s">
        <v>4331</v>
      </c>
      <c r="F152" s="209" t="s">
        <v>4332</v>
      </c>
      <c r="G152" s="210" t="s">
        <v>721</v>
      </c>
      <c r="H152" s="211">
        <v>27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252</v>
      </c>
      <c r="AT152" s="218" t="s">
        <v>162</v>
      </c>
      <c r="AU152" s="218" t="s">
        <v>80</v>
      </c>
      <c r="AY152" s="20" t="s">
        <v>155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252</v>
      </c>
      <c r="BM152" s="218" t="s">
        <v>2842</v>
      </c>
    </row>
    <row r="153" spans="1:65" s="2" customFormat="1" ht="16.5" customHeight="1">
      <c r="A153" s="41"/>
      <c r="B153" s="42"/>
      <c r="C153" s="207" t="s">
        <v>1109</v>
      </c>
      <c r="D153" s="207" t="s">
        <v>162</v>
      </c>
      <c r="E153" s="208" t="s">
        <v>4333</v>
      </c>
      <c r="F153" s="209" t="s">
        <v>4334</v>
      </c>
      <c r="G153" s="210" t="s">
        <v>721</v>
      </c>
      <c r="H153" s="211">
        <v>9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252</v>
      </c>
      <c r="AT153" s="218" t="s">
        <v>162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849</v>
      </c>
    </row>
    <row r="154" spans="1:65" s="2" customFormat="1" ht="16.5" customHeight="1">
      <c r="A154" s="41"/>
      <c r="B154" s="42"/>
      <c r="C154" s="207" t="s">
        <v>1104</v>
      </c>
      <c r="D154" s="207" t="s">
        <v>162</v>
      </c>
      <c r="E154" s="208" t="s">
        <v>4335</v>
      </c>
      <c r="F154" s="209" t="s">
        <v>4336</v>
      </c>
      <c r="G154" s="210" t="s">
        <v>721</v>
      </c>
      <c r="H154" s="211">
        <v>9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252</v>
      </c>
      <c r="AT154" s="218" t="s">
        <v>162</v>
      </c>
      <c r="AU154" s="218" t="s">
        <v>80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252</v>
      </c>
      <c r="BM154" s="218" t="s">
        <v>2848</v>
      </c>
    </row>
    <row r="155" spans="1:65" s="2" customFormat="1" ht="16.5" customHeight="1">
      <c r="A155" s="41"/>
      <c r="B155" s="42"/>
      <c r="C155" s="207" t="s">
        <v>1119</v>
      </c>
      <c r="D155" s="207" t="s">
        <v>162</v>
      </c>
      <c r="E155" s="208" t="s">
        <v>4337</v>
      </c>
      <c r="F155" s="209" t="s">
        <v>4338</v>
      </c>
      <c r="G155" s="210" t="s">
        <v>721</v>
      </c>
      <c r="H155" s="211">
        <v>9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252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252</v>
      </c>
      <c r="BM155" s="218" t="s">
        <v>922</v>
      </c>
    </row>
    <row r="156" spans="1:65" s="2" customFormat="1" ht="16.5" customHeight="1">
      <c r="A156" s="41"/>
      <c r="B156" s="42"/>
      <c r="C156" s="207" t="s">
        <v>1125</v>
      </c>
      <c r="D156" s="207" t="s">
        <v>162</v>
      </c>
      <c r="E156" s="208" t="s">
        <v>4243</v>
      </c>
      <c r="F156" s="209" t="s">
        <v>4244</v>
      </c>
      <c r="G156" s="210" t="s">
        <v>653</v>
      </c>
      <c r="H156" s="211">
        <v>70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252</v>
      </c>
      <c r="AT156" s="218" t="s">
        <v>162</v>
      </c>
      <c r="AU156" s="218" t="s">
        <v>80</v>
      </c>
      <c r="AY156" s="20" t="s">
        <v>155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252</v>
      </c>
      <c r="BM156" s="218" t="s">
        <v>833</v>
      </c>
    </row>
    <row r="157" spans="1:65" s="2" customFormat="1" ht="16.5" customHeight="1">
      <c r="A157" s="41"/>
      <c r="B157" s="42"/>
      <c r="C157" s="207" t="s">
        <v>1070</v>
      </c>
      <c r="D157" s="207" t="s">
        <v>162</v>
      </c>
      <c r="E157" s="208" t="s">
        <v>4339</v>
      </c>
      <c r="F157" s="209" t="s">
        <v>4340</v>
      </c>
      <c r="G157" s="210" t="s">
        <v>653</v>
      </c>
      <c r="H157" s="211">
        <v>70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252</v>
      </c>
      <c r="AT157" s="218" t="s">
        <v>162</v>
      </c>
      <c r="AU157" s="218" t="s">
        <v>80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252</v>
      </c>
      <c r="BM157" s="218" t="s">
        <v>1034</v>
      </c>
    </row>
    <row r="158" spans="1:65" s="2" customFormat="1" ht="16.5" customHeight="1">
      <c r="A158" s="41"/>
      <c r="B158" s="42"/>
      <c r="C158" s="207" t="s">
        <v>2443</v>
      </c>
      <c r="D158" s="207" t="s">
        <v>162</v>
      </c>
      <c r="E158" s="208" t="s">
        <v>4341</v>
      </c>
      <c r="F158" s="209" t="s">
        <v>4342</v>
      </c>
      <c r="G158" s="210" t="s">
        <v>721</v>
      </c>
      <c r="H158" s="211">
        <v>19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252</v>
      </c>
      <c r="AT158" s="218" t="s">
        <v>162</v>
      </c>
      <c r="AU158" s="218" t="s">
        <v>80</v>
      </c>
      <c r="AY158" s="20" t="s">
        <v>155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80</v>
      </c>
      <c r="BK158" s="219">
        <f>ROUND(I158*H158,2)</f>
        <v>0</v>
      </c>
      <c r="BL158" s="20" t="s">
        <v>252</v>
      </c>
      <c r="BM158" s="218" t="s">
        <v>2860</v>
      </c>
    </row>
    <row r="159" spans="1:65" s="2" customFormat="1" ht="16.5" customHeight="1">
      <c r="A159" s="41"/>
      <c r="B159" s="42"/>
      <c r="C159" s="207" t="s">
        <v>2771</v>
      </c>
      <c r="D159" s="207" t="s">
        <v>162</v>
      </c>
      <c r="E159" s="208" t="s">
        <v>4343</v>
      </c>
      <c r="F159" s="209" t="s">
        <v>4344</v>
      </c>
      <c r="G159" s="210" t="s">
        <v>721</v>
      </c>
      <c r="H159" s="211">
        <v>19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252</v>
      </c>
      <c r="AT159" s="218" t="s">
        <v>162</v>
      </c>
      <c r="AU159" s="218" t="s">
        <v>80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252</v>
      </c>
      <c r="BM159" s="218" t="s">
        <v>898</v>
      </c>
    </row>
    <row r="160" spans="1:65" s="2" customFormat="1" ht="16.5" customHeight="1">
      <c r="A160" s="41"/>
      <c r="B160" s="42"/>
      <c r="C160" s="207" t="s">
        <v>2865</v>
      </c>
      <c r="D160" s="207" t="s">
        <v>162</v>
      </c>
      <c r="E160" s="208" t="s">
        <v>4345</v>
      </c>
      <c r="F160" s="209" t="s">
        <v>4346</v>
      </c>
      <c r="G160" s="210" t="s">
        <v>4176</v>
      </c>
      <c r="H160" s="211">
        <v>1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252</v>
      </c>
      <c r="AT160" s="218" t="s">
        <v>162</v>
      </c>
      <c r="AU160" s="218" t="s">
        <v>80</v>
      </c>
      <c r="AY160" s="20" t="s">
        <v>155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252</v>
      </c>
      <c r="BM160" s="218" t="s">
        <v>1384</v>
      </c>
    </row>
    <row r="161" spans="1:63" s="12" customFormat="1" ht="25.9" customHeight="1">
      <c r="A161" s="12"/>
      <c r="B161" s="191"/>
      <c r="C161" s="192"/>
      <c r="D161" s="193" t="s">
        <v>71</v>
      </c>
      <c r="E161" s="194" t="s">
        <v>4347</v>
      </c>
      <c r="F161" s="194" t="s">
        <v>4348</v>
      </c>
      <c r="G161" s="192"/>
      <c r="H161" s="192"/>
      <c r="I161" s="195"/>
      <c r="J161" s="196">
        <f>BK161</f>
        <v>0</v>
      </c>
      <c r="K161" s="192"/>
      <c r="L161" s="197"/>
      <c r="M161" s="198"/>
      <c r="N161" s="199"/>
      <c r="O161" s="199"/>
      <c r="P161" s="200">
        <f>SUM(P162:P200)</f>
        <v>0</v>
      </c>
      <c r="Q161" s="199"/>
      <c r="R161" s="200">
        <f>SUM(R162:R200)</f>
        <v>0</v>
      </c>
      <c r="S161" s="199"/>
      <c r="T161" s="201">
        <f>SUM(T162:T200)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80</v>
      </c>
      <c r="AT161" s="203" t="s">
        <v>71</v>
      </c>
      <c r="AU161" s="203" t="s">
        <v>72</v>
      </c>
      <c r="AY161" s="202" t="s">
        <v>155</v>
      </c>
      <c r="BK161" s="204">
        <f>SUM(BK162:BK200)</f>
        <v>0</v>
      </c>
    </row>
    <row r="162" spans="1:65" s="2" customFormat="1" ht="16.5" customHeight="1">
      <c r="A162" s="41"/>
      <c r="B162" s="42"/>
      <c r="C162" s="207" t="s">
        <v>2775</v>
      </c>
      <c r="D162" s="207" t="s">
        <v>162</v>
      </c>
      <c r="E162" s="208" t="s">
        <v>4349</v>
      </c>
      <c r="F162" s="209" t="s">
        <v>4350</v>
      </c>
      <c r="G162" s="210" t="s">
        <v>721</v>
      </c>
      <c r="H162" s="211">
        <v>26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252</v>
      </c>
      <c r="AT162" s="218" t="s">
        <v>162</v>
      </c>
      <c r="AU162" s="218" t="s">
        <v>80</v>
      </c>
      <c r="AY162" s="20" t="s">
        <v>155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252</v>
      </c>
      <c r="BM162" s="218" t="s">
        <v>2868</v>
      </c>
    </row>
    <row r="163" spans="1:65" s="2" customFormat="1" ht="16.5" customHeight="1">
      <c r="A163" s="41"/>
      <c r="B163" s="42"/>
      <c r="C163" s="207" t="s">
        <v>2871</v>
      </c>
      <c r="D163" s="207" t="s">
        <v>162</v>
      </c>
      <c r="E163" s="208" t="s">
        <v>4351</v>
      </c>
      <c r="F163" s="209" t="s">
        <v>4352</v>
      </c>
      <c r="G163" s="210" t="s">
        <v>721</v>
      </c>
      <c r="H163" s="211">
        <v>17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252</v>
      </c>
      <c r="AT163" s="218" t="s">
        <v>162</v>
      </c>
      <c r="AU163" s="218" t="s">
        <v>80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1058</v>
      </c>
    </row>
    <row r="164" spans="1:65" s="2" customFormat="1" ht="16.5" customHeight="1">
      <c r="A164" s="41"/>
      <c r="B164" s="42"/>
      <c r="C164" s="207" t="s">
        <v>2779</v>
      </c>
      <c r="D164" s="207" t="s">
        <v>162</v>
      </c>
      <c r="E164" s="208" t="s">
        <v>4353</v>
      </c>
      <c r="F164" s="209" t="s">
        <v>4354</v>
      </c>
      <c r="G164" s="210" t="s">
        <v>721</v>
      </c>
      <c r="H164" s="211">
        <v>5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252</v>
      </c>
      <c r="AT164" s="218" t="s">
        <v>162</v>
      </c>
      <c r="AU164" s="218" t="s">
        <v>80</v>
      </c>
      <c r="AY164" s="20" t="s">
        <v>155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252</v>
      </c>
      <c r="BM164" s="218" t="s">
        <v>1600</v>
      </c>
    </row>
    <row r="165" spans="1:65" s="2" customFormat="1" ht="16.5" customHeight="1">
      <c r="A165" s="41"/>
      <c r="B165" s="42"/>
      <c r="C165" s="207" t="s">
        <v>2876</v>
      </c>
      <c r="D165" s="207" t="s">
        <v>162</v>
      </c>
      <c r="E165" s="208" t="s">
        <v>4355</v>
      </c>
      <c r="F165" s="209" t="s">
        <v>4356</v>
      </c>
      <c r="G165" s="210" t="s">
        <v>721</v>
      </c>
      <c r="H165" s="211">
        <v>2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80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1543</v>
      </c>
    </row>
    <row r="166" spans="1:65" s="2" customFormat="1" ht="16.5" customHeight="1">
      <c r="A166" s="41"/>
      <c r="B166" s="42"/>
      <c r="C166" s="207" t="s">
        <v>2783</v>
      </c>
      <c r="D166" s="207" t="s">
        <v>162</v>
      </c>
      <c r="E166" s="208" t="s">
        <v>4357</v>
      </c>
      <c r="F166" s="209" t="s">
        <v>4358</v>
      </c>
      <c r="G166" s="210" t="s">
        <v>721</v>
      </c>
      <c r="H166" s="211">
        <v>2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252</v>
      </c>
      <c r="AT166" s="218" t="s">
        <v>162</v>
      </c>
      <c r="AU166" s="218" t="s">
        <v>80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252</v>
      </c>
      <c r="BM166" s="218" t="s">
        <v>1677</v>
      </c>
    </row>
    <row r="167" spans="1:65" s="2" customFormat="1" ht="16.5" customHeight="1">
      <c r="A167" s="41"/>
      <c r="B167" s="42"/>
      <c r="C167" s="207" t="s">
        <v>2455</v>
      </c>
      <c r="D167" s="207" t="s">
        <v>162</v>
      </c>
      <c r="E167" s="208" t="s">
        <v>4359</v>
      </c>
      <c r="F167" s="209" t="s">
        <v>4360</v>
      </c>
      <c r="G167" s="210" t="s">
        <v>721</v>
      </c>
      <c r="H167" s="211">
        <v>19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43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252</v>
      </c>
      <c r="AT167" s="218" t="s">
        <v>162</v>
      </c>
      <c r="AU167" s="218" t="s">
        <v>80</v>
      </c>
      <c r="AY167" s="20" t="s">
        <v>155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252</v>
      </c>
      <c r="BM167" s="218" t="s">
        <v>1709</v>
      </c>
    </row>
    <row r="168" spans="1:65" s="2" customFormat="1" ht="16.5" customHeight="1">
      <c r="A168" s="41"/>
      <c r="B168" s="42"/>
      <c r="C168" s="207" t="s">
        <v>2787</v>
      </c>
      <c r="D168" s="207" t="s">
        <v>162</v>
      </c>
      <c r="E168" s="208" t="s">
        <v>4361</v>
      </c>
      <c r="F168" s="209" t="s">
        <v>4362</v>
      </c>
      <c r="G168" s="210" t="s">
        <v>721</v>
      </c>
      <c r="H168" s="211">
        <v>19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252</v>
      </c>
      <c r="AT168" s="218" t="s">
        <v>162</v>
      </c>
      <c r="AU168" s="218" t="s">
        <v>80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252</v>
      </c>
      <c r="BM168" s="218" t="s">
        <v>1609</v>
      </c>
    </row>
    <row r="169" spans="1:65" s="2" customFormat="1" ht="16.5" customHeight="1">
      <c r="A169" s="41"/>
      <c r="B169" s="42"/>
      <c r="C169" s="207" t="s">
        <v>2890</v>
      </c>
      <c r="D169" s="207" t="s">
        <v>162</v>
      </c>
      <c r="E169" s="208" t="s">
        <v>4363</v>
      </c>
      <c r="F169" s="209" t="s">
        <v>4364</v>
      </c>
      <c r="G169" s="210" t="s">
        <v>721</v>
      </c>
      <c r="H169" s="211">
        <v>1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252</v>
      </c>
      <c r="AT169" s="218" t="s">
        <v>162</v>
      </c>
      <c r="AU169" s="218" t="s">
        <v>80</v>
      </c>
      <c r="AY169" s="20" t="s">
        <v>155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252</v>
      </c>
      <c r="BM169" s="218" t="s">
        <v>1555</v>
      </c>
    </row>
    <row r="170" spans="1:65" s="2" customFormat="1" ht="16.5" customHeight="1">
      <c r="A170" s="41"/>
      <c r="B170" s="42"/>
      <c r="C170" s="207" t="s">
        <v>1432</v>
      </c>
      <c r="D170" s="207" t="s">
        <v>162</v>
      </c>
      <c r="E170" s="208" t="s">
        <v>4365</v>
      </c>
      <c r="F170" s="209" t="s">
        <v>4366</v>
      </c>
      <c r="G170" s="210" t="s">
        <v>721</v>
      </c>
      <c r="H170" s="211">
        <v>1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252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1617</v>
      </c>
    </row>
    <row r="171" spans="1:65" s="2" customFormat="1" ht="16.5" customHeight="1">
      <c r="A171" s="41"/>
      <c r="B171" s="42"/>
      <c r="C171" s="207" t="s">
        <v>1437</v>
      </c>
      <c r="D171" s="207" t="s">
        <v>162</v>
      </c>
      <c r="E171" s="208" t="s">
        <v>4367</v>
      </c>
      <c r="F171" s="209" t="s">
        <v>4368</v>
      </c>
      <c r="G171" s="210" t="s">
        <v>721</v>
      </c>
      <c r="H171" s="211">
        <v>2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252</v>
      </c>
      <c r="AT171" s="218" t="s">
        <v>162</v>
      </c>
      <c r="AU171" s="218" t="s">
        <v>80</v>
      </c>
      <c r="AY171" s="20" t="s">
        <v>155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252</v>
      </c>
      <c r="BM171" s="218" t="s">
        <v>1566</v>
      </c>
    </row>
    <row r="172" spans="1:65" s="2" customFormat="1" ht="16.5" customHeight="1">
      <c r="A172" s="41"/>
      <c r="B172" s="42"/>
      <c r="C172" s="207" t="s">
        <v>890</v>
      </c>
      <c r="D172" s="207" t="s">
        <v>162</v>
      </c>
      <c r="E172" s="208" t="s">
        <v>4369</v>
      </c>
      <c r="F172" s="209" t="s">
        <v>4370</v>
      </c>
      <c r="G172" s="210" t="s">
        <v>721</v>
      </c>
      <c r="H172" s="211">
        <v>2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252</v>
      </c>
      <c r="AT172" s="218" t="s">
        <v>162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1700</v>
      </c>
    </row>
    <row r="173" spans="1:65" s="2" customFormat="1" ht="16.5" customHeight="1">
      <c r="A173" s="41"/>
      <c r="B173" s="42"/>
      <c r="C173" s="207" t="s">
        <v>902</v>
      </c>
      <c r="D173" s="207" t="s">
        <v>162</v>
      </c>
      <c r="E173" s="208" t="s">
        <v>4371</v>
      </c>
      <c r="F173" s="209" t="s">
        <v>4372</v>
      </c>
      <c r="G173" s="210" t="s">
        <v>721</v>
      </c>
      <c r="H173" s="211">
        <v>1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252</v>
      </c>
      <c r="AT173" s="218" t="s">
        <v>162</v>
      </c>
      <c r="AU173" s="218" t="s">
        <v>80</v>
      </c>
      <c r="AY173" s="20" t="s">
        <v>155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252</v>
      </c>
      <c r="BM173" s="218" t="s">
        <v>1686</v>
      </c>
    </row>
    <row r="174" spans="1:65" s="2" customFormat="1" ht="16.5" customHeight="1">
      <c r="A174" s="41"/>
      <c r="B174" s="42"/>
      <c r="C174" s="207" t="s">
        <v>1899</v>
      </c>
      <c r="D174" s="207" t="s">
        <v>162</v>
      </c>
      <c r="E174" s="208" t="s">
        <v>4373</v>
      </c>
      <c r="F174" s="209" t="s">
        <v>4374</v>
      </c>
      <c r="G174" s="210" t="s">
        <v>721</v>
      </c>
      <c r="H174" s="211">
        <v>1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252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252</v>
      </c>
      <c r="BM174" s="218" t="s">
        <v>1696</v>
      </c>
    </row>
    <row r="175" spans="1:65" s="2" customFormat="1" ht="16.5" customHeight="1">
      <c r="A175" s="41"/>
      <c r="B175" s="42"/>
      <c r="C175" s="207" t="s">
        <v>1081</v>
      </c>
      <c r="D175" s="207" t="s">
        <v>162</v>
      </c>
      <c r="E175" s="208" t="s">
        <v>4375</v>
      </c>
      <c r="F175" s="209" t="s">
        <v>4376</v>
      </c>
      <c r="G175" s="210" t="s">
        <v>721</v>
      </c>
      <c r="H175" s="211">
        <v>2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252</v>
      </c>
      <c r="AT175" s="218" t="s">
        <v>162</v>
      </c>
      <c r="AU175" s="218" t="s">
        <v>80</v>
      </c>
      <c r="AY175" s="20" t="s">
        <v>155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252</v>
      </c>
      <c r="BM175" s="218" t="s">
        <v>2904</v>
      </c>
    </row>
    <row r="176" spans="1:65" s="2" customFormat="1" ht="16.5" customHeight="1">
      <c r="A176" s="41"/>
      <c r="B176" s="42"/>
      <c r="C176" s="207" t="s">
        <v>2047</v>
      </c>
      <c r="D176" s="207" t="s">
        <v>162</v>
      </c>
      <c r="E176" s="208" t="s">
        <v>4377</v>
      </c>
      <c r="F176" s="209" t="s">
        <v>4378</v>
      </c>
      <c r="G176" s="210" t="s">
        <v>721</v>
      </c>
      <c r="H176" s="211">
        <v>2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252</v>
      </c>
      <c r="AT176" s="218" t="s">
        <v>162</v>
      </c>
      <c r="AU176" s="218" t="s">
        <v>80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252</v>
      </c>
      <c r="BM176" s="218" t="s">
        <v>2188</v>
      </c>
    </row>
    <row r="177" spans="1:65" s="2" customFormat="1" ht="16.5" customHeight="1">
      <c r="A177" s="41"/>
      <c r="B177" s="42"/>
      <c r="C177" s="207" t="s">
        <v>2062</v>
      </c>
      <c r="D177" s="207" t="s">
        <v>162</v>
      </c>
      <c r="E177" s="208" t="s">
        <v>4379</v>
      </c>
      <c r="F177" s="209" t="s">
        <v>4380</v>
      </c>
      <c r="G177" s="210" t="s">
        <v>721</v>
      </c>
      <c r="H177" s="211">
        <v>2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252</v>
      </c>
      <c r="AT177" s="218" t="s">
        <v>162</v>
      </c>
      <c r="AU177" s="218" t="s">
        <v>80</v>
      </c>
      <c r="AY177" s="20" t="s">
        <v>155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252</v>
      </c>
      <c r="BM177" s="218" t="s">
        <v>1593</v>
      </c>
    </row>
    <row r="178" spans="1:65" s="2" customFormat="1" ht="16.5" customHeight="1">
      <c r="A178" s="41"/>
      <c r="B178" s="42"/>
      <c r="C178" s="207" t="s">
        <v>2052</v>
      </c>
      <c r="D178" s="207" t="s">
        <v>162</v>
      </c>
      <c r="E178" s="208" t="s">
        <v>4381</v>
      </c>
      <c r="F178" s="209" t="s">
        <v>4382</v>
      </c>
      <c r="G178" s="210" t="s">
        <v>721</v>
      </c>
      <c r="H178" s="211">
        <v>2</v>
      </c>
      <c r="I178" s="212"/>
      <c r="J178" s="213">
        <f>ROUND(I178*H178,2)</f>
        <v>0</v>
      </c>
      <c r="K178" s="209" t="s">
        <v>19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252</v>
      </c>
      <c r="AT178" s="218" t="s">
        <v>162</v>
      </c>
      <c r="AU178" s="218" t="s">
        <v>80</v>
      </c>
      <c r="AY178" s="20" t="s">
        <v>155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252</v>
      </c>
      <c r="BM178" s="218" t="s">
        <v>1580</v>
      </c>
    </row>
    <row r="179" spans="1:65" s="2" customFormat="1" ht="16.5" customHeight="1">
      <c r="A179" s="41"/>
      <c r="B179" s="42"/>
      <c r="C179" s="207" t="s">
        <v>2057</v>
      </c>
      <c r="D179" s="207" t="s">
        <v>162</v>
      </c>
      <c r="E179" s="208" t="s">
        <v>4383</v>
      </c>
      <c r="F179" s="209" t="s">
        <v>4384</v>
      </c>
      <c r="G179" s="210" t="s">
        <v>721</v>
      </c>
      <c r="H179" s="211">
        <v>2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252</v>
      </c>
      <c r="AT179" s="218" t="s">
        <v>162</v>
      </c>
      <c r="AU179" s="218" t="s">
        <v>80</v>
      </c>
      <c r="AY179" s="20" t="s">
        <v>155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252</v>
      </c>
      <c r="BM179" s="218" t="s">
        <v>1632</v>
      </c>
    </row>
    <row r="180" spans="1:65" s="2" customFormat="1" ht="16.5" customHeight="1">
      <c r="A180" s="41"/>
      <c r="B180" s="42"/>
      <c r="C180" s="207" t="s">
        <v>2802</v>
      </c>
      <c r="D180" s="207" t="s">
        <v>162</v>
      </c>
      <c r="E180" s="208" t="s">
        <v>4385</v>
      </c>
      <c r="F180" s="209" t="s">
        <v>4386</v>
      </c>
      <c r="G180" s="210" t="s">
        <v>721</v>
      </c>
      <c r="H180" s="211">
        <v>2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252</v>
      </c>
      <c r="AT180" s="218" t="s">
        <v>162</v>
      </c>
      <c r="AU180" s="218" t="s">
        <v>80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252</v>
      </c>
      <c r="BM180" s="218" t="s">
        <v>1643</v>
      </c>
    </row>
    <row r="181" spans="1:65" s="2" customFormat="1" ht="16.5" customHeight="1">
      <c r="A181" s="41"/>
      <c r="B181" s="42"/>
      <c r="C181" s="207" t="s">
        <v>2926</v>
      </c>
      <c r="D181" s="207" t="s">
        <v>162</v>
      </c>
      <c r="E181" s="208" t="s">
        <v>4387</v>
      </c>
      <c r="F181" s="209" t="s">
        <v>4388</v>
      </c>
      <c r="G181" s="210" t="s">
        <v>653</v>
      </c>
      <c r="H181" s="211">
        <v>380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252</v>
      </c>
      <c r="AT181" s="218" t="s">
        <v>162</v>
      </c>
      <c r="AU181" s="218" t="s">
        <v>80</v>
      </c>
      <c r="AY181" s="20" t="s">
        <v>155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252</v>
      </c>
      <c r="BM181" s="218" t="s">
        <v>1653</v>
      </c>
    </row>
    <row r="182" spans="1:65" s="2" customFormat="1" ht="16.5" customHeight="1">
      <c r="A182" s="41"/>
      <c r="B182" s="42"/>
      <c r="C182" s="207" t="s">
        <v>2106</v>
      </c>
      <c r="D182" s="207" t="s">
        <v>162</v>
      </c>
      <c r="E182" s="208" t="s">
        <v>4389</v>
      </c>
      <c r="F182" s="209" t="s">
        <v>4390</v>
      </c>
      <c r="G182" s="210" t="s">
        <v>653</v>
      </c>
      <c r="H182" s="211">
        <v>310</v>
      </c>
      <c r="I182" s="212"/>
      <c r="J182" s="213">
        <f>ROUND(I182*H182,2)</f>
        <v>0</v>
      </c>
      <c r="K182" s="209" t="s">
        <v>19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252</v>
      </c>
      <c r="AT182" s="218" t="s">
        <v>162</v>
      </c>
      <c r="AU182" s="218" t="s">
        <v>80</v>
      </c>
      <c r="AY182" s="20" t="s">
        <v>155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252</v>
      </c>
      <c r="BM182" s="218" t="s">
        <v>1663</v>
      </c>
    </row>
    <row r="183" spans="1:65" s="2" customFormat="1" ht="16.5" customHeight="1">
      <c r="A183" s="41"/>
      <c r="B183" s="42"/>
      <c r="C183" s="207" t="s">
        <v>2112</v>
      </c>
      <c r="D183" s="207" t="s">
        <v>162</v>
      </c>
      <c r="E183" s="208" t="s">
        <v>4391</v>
      </c>
      <c r="F183" s="209" t="s">
        <v>4392</v>
      </c>
      <c r="G183" s="210" t="s">
        <v>653</v>
      </c>
      <c r="H183" s="211">
        <v>70</v>
      </c>
      <c r="I183" s="212"/>
      <c r="J183" s="213">
        <f>ROUND(I183*H183,2)</f>
        <v>0</v>
      </c>
      <c r="K183" s="209" t="s">
        <v>19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252</v>
      </c>
      <c r="AT183" s="218" t="s">
        <v>162</v>
      </c>
      <c r="AU183" s="218" t="s">
        <v>80</v>
      </c>
      <c r="AY183" s="20" t="s">
        <v>155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252</v>
      </c>
      <c r="BM183" s="218" t="s">
        <v>1673</v>
      </c>
    </row>
    <row r="184" spans="1:65" s="2" customFormat="1" ht="16.5" customHeight="1">
      <c r="A184" s="41"/>
      <c r="B184" s="42"/>
      <c r="C184" s="207" t="s">
        <v>2117</v>
      </c>
      <c r="D184" s="207" t="s">
        <v>162</v>
      </c>
      <c r="E184" s="208" t="s">
        <v>4393</v>
      </c>
      <c r="F184" s="209" t="s">
        <v>4394</v>
      </c>
      <c r="G184" s="210" t="s">
        <v>721</v>
      </c>
      <c r="H184" s="211">
        <v>3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252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252</v>
      </c>
      <c r="BM184" s="218" t="s">
        <v>1802</v>
      </c>
    </row>
    <row r="185" spans="1:65" s="2" customFormat="1" ht="16.5" customHeight="1">
      <c r="A185" s="41"/>
      <c r="B185" s="42"/>
      <c r="C185" s="207" t="s">
        <v>2124</v>
      </c>
      <c r="D185" s="207" t="s">
        <v>162</v>
      </c>
      <c r="E185" s="208" t="s">
        <v>4395</v>
      </c>
      <c r="F185" s="209" t="s">
        <v>4396</v>
      </c>
      <c r="G185" s="210" t="s">
        <v>721</v>
      </c>
      <c r="H185" s="211">
        <v>3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252</v>
      </c>
      <c r="AT185" s="218" t="s">
        <v>162</v>
      </c>
      <c r="AU185" s="218" t="s">
        <v>80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252</v>
      </c>
      <c r="BM185" s="218" t="s">
        <v>1812</v>
      </c>
    </row>
    <row r="186" spans="1:65" s="2" customFormat="1" ht="16.5" customHeight="1">
      <c r="A186" s="41"/>
      <c r="B186" s="42"/>
      <c r="C186" s="207" t="s">
        <v>2136</v>
      </c>
      <c r="D186" s="207" t="s">
        <v>162</v>
      </c>
      <c r="E186" s="208" t="s">
        <v>4397</v>
      </c>
      <c r="F186" s="209" t="s">
        <v>4398</v>
      </c>
      <c r="G186" s="210" t="s">
        <v>721</v>
      </c>
      <c r="H186" s="211">
        <v>3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252</v>
      </c>
      <c r="AT186" s="218" t="s">
        <v>162</v>
      </c>
      <c r="AU186" s="218" t="s">
        <v>80</v>
      </c>
      <c r="AY186" s="20" t="s">
        <v>155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80</v>
      </c>
      <c r="BK186" s="219">
        <f>ROUND(I186*H186,2)</f>
        <v>0</v>
      </c>
      <c r="BL186" s="20" t="s">
        <v>252</v>
      </c>
      <c r="BM186" s="218" t="s">
        <v>1822</v>
      </c>
    </row>
    <row r="187" spans="1:65" s="2" customFormat="1" ht="16.5" customHeight="1">
      <c r="A187" s="41"/>
      <c r="B187" s="42"/>
      <c r="C187" s="207" t="s">
        <v>2142</v>
      </c>
      <c r="D187" s="207" t="s">
        <v>162</v>
      </c>
      <c r="E187" s="208" t="s">
        <v>4399</v>
      </c>
      <c r="F187" s="209" t="s">
        <v>4400</v>
      </c>
      <c r="G187" s="210" t="s">
        <v>721</v>
      </c>
      <c r="H187" s="211">
        <v>3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252</v>
      </c>
      <c r="AT187" s="218" t="s">
        <v>162</v>
      </c>
      <c r="AU187" s="218" t="s">
        <v>80</v>
      </c>
      <c r="AY187" s="20" t="s">
        <v>155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252</v>
      </c>
      <c r="BM187" s="218" t="s">
        <v>1832</v>
      </c>
    </row>
    <row r="188" spans="1:65" s="2" customFormat="1" ht="16.5" customHeight="1">
      <c r="A188" s="41"/>
      <c r="B188" s="42"/>
      <c r="C188" s="207" t="s">
        <v>2151</v>
      </c>
      <c r="D188" s="207" t="s">
        <v>162</v>
      </c>
      <c r="E188" s="208" t="s">
        <v>4243</v>
      </c>
      <c r="F188" s="209" t="s">
        <v>4244</v>
      </c>
      <c r="G188" s="210" t="s">
        <v>653</v>
      </c>
      <c r="H188" s="211">
        <v>15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252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252</v>
      </c>
      <c r="BM188" s="218" t="s">
        <v>1842</v>
      </c>
    </row>
    <row r="189" spans="1:65" s="2" customFormat="1" ht="16.5" customHeight="1">
      <c r="A189" s="41"/>
      <c r="B189" s="42"/>
      <c r="C189" s="207" t="s">
        <v>2156</v>
      </c>
      <c r="D189" s="207" t="s">
        <v>162</v>
      </c>
      <c r="E189" s="208" t="s">
        <v>4245</v>
      </c>
      <c r="F189" s="209" t="s">
        <v>4246</v>
      </c>
      <c r="G189" s="210" t="s">
        <v>653</v>
      </c>
      <c r="H189" s="211">
        <v>15</v>
      </c>
      <c r="I189" s="212"/>
      <c r="J189" s="213">
        <f>ROUND(I189*H189,2)</f>
        <v>0</v>
      </c>
      <c r="K189" s="209" t="s">
        <v>19</v>
      </c>
      <c r="L189" s="47"/>
      <c r="M189" s="214" t="s">
        <v>19</v>
      </c>
      <c r="N189" s="215" t="s">
        <v>43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252</v>
      </c>
      <c r="AT189" s="218" t="s">
        <v>162</v>
      </c>
      <c r="AU189" s="218" t="s">
        <v>80</v>
      </c>
      <c r="AY189" s="20" t="s">
        <v>155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80</v>
      </c>
      <c r="BK189" s="219">
        <f>ROUND(I189*H189,2)</f>
        <v>0</v>
      </c>
      <c r="BL189" s="20" t="s">
        <v>252</v>
      </c>
      <c r="BM189" s="218" t="s">
        <v>1851</v>
      </c>
    </row>
    <row r="190" spans="1:65" s="2" customFormat="1" ht="16.5" customHeight="1">
      <c r="A190" s="41"/>
      <c r="B190" s="42"/>
      <c r="C190" s="207" t="s">
        <v>2161</v>
      </c>
      <c r="D190" s="207" t="s">
        <v>162</v>
      </c>
      <c r="E190" s="208" t="s">
        <v>4287</v>
      </c>
      <c r="F190" s="209" t="s">
        <v>4288</v>
      </c>
      <c r="G190" s="210" t="s">
        <v>653</v>
      </c>
      <c r="H190" s="211">
        <v>160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252</v>
      </c>
      <c r="AT190" s="218" t="s">
        <v>162</v>
      </c>
      <c r="AU190" s="218" t="s">
        <v>80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252</v>
      </c>
      <c r="BM190" s="218" t="s">
        <v>1860</v>
      </c>
    </row>
    <row r="191" spans="1:65" s="2" customFormat="1" ht="16.5" customHeight="1">
      <c r="A191" s="41"/>
      <c r="B191" s="42"/>
      <c r="C191" s="207" t="s">
        <v>2166</v>
      </c>
      <c r="D191" s="207" t="s">
        <v>162</v>
      </c>
      <c r="E191" s="208" t="s">
        <v>4249</v>
      </c>
      <c r="F191" s="209" t="s">
        <v>4250</v>
      </c>
      <c r="G191" s="210" t="s">
        <v>653</v>
      </c>
      <c r="H191" s="211">
        <v>160</v>
      </c>
      <c r="I191" s="212"/>
      <c r="J191" s="213">
        <f>ROUND(I191*H191,2)</f>
        <v>0</v>
      </c>
      <c r="K191" s="209" t="s">
        <v>19</v>
      </c>
      <c r="L191" s="47"/>
      <c r="M191" s="214" t="s">
        <v>19</v>
      </c>
      <c r="N191" s="215" t="s">
        <v>43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252</v>
      </c>
      <c r="AT191" s="218" t="s">
        <v>162</v>
      </c>
      <c r="AU191" s="218" t="s">
        <v>80</v>
      </c>
      <c r="AY191" s="20" t="s">
        <v>155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80</v>
      </c>
      <c r="BK191" s="219">
        <f>ROUND(I191*H191,2)</f>
        <v>0</v>
      </c>
      <c r="BL191" s="20" t="s">
        <v>252</v>
      </c>
      <c r="BM191" s="218" t="s">
        <v>1870</v>
      </c>
    </row>
    <row r="192" spans="1:65" s="2" customFormat="1" ht="16.5" customHeight="1">
      <c r="A192" s="41"/>
      <c r="B192" s="42"/>
      <c r="C192" s="207" t="s">
        <v>2177</v>
      </c>
      <c r="D192" s="207" t="s">
        <v>162</v>
      </c>
      <c r="E192" s="208" t="s">
        <v>4251</v>
      </c>
      <c r="F192" s="209" t="s">
        <v>4252</v>
      </c>
      <c r="G192" s="210" t="s">
        <v>721</v>
      </c>
      <c r="H192" s="211">
        <v>80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252</v>
      </c>
      <c r="AT192" s="218" t="s">
        <v>162</v>
      </c>
      <c r="AU192" s="218" t="s">
        <v>80</v>
      </c>
      <c r="AY192" s="20" t="s">
        <v>155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252</v>
      </c>
      <c r="BM192" s="218" t="s">
        <v>2224</v>
      </c>
    </row>
    <row r="193" spans="1:65" s="2" customFormat="1" ht="16.5" customHeight="1">
      <c r="A193" s="41"/>
      <c r="B193" s="42"/>
      <c r="C193" s="207" t="s">
        <v>2085</v>
      </c>
      <c r="D193" s="207" t="s">
        <v>162</v>
      </c>
      <c r="E193" s="208" t="s">
        <v>4253</v>
      </c>
      <c r="F193" s="209" t="s">
        <v>4254</v>
      </c>
      <c r="G193" s="210" t="s">
        <v>721</v>
      </c>
      <c r="H193" s="211">
        <v>80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252</v>
      </c>
      <c r="AT193" s="218" t="s">
        <v>162</v>
      </c>
      <c r="AU193" s="218" t="s">
        <v>80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252</v>
      </c>
      <c r="BM193" s="218" t="s">
        <v>2242</v>
      </c>
    </row>
    <row r="194" spans="1:65" s="2" customFormat="1" ht="16.5" customHeight="1">
      <c r="A194" s="41"/>
      <c r="B194" s="42"/>
      <c r="C194" s="207" t="s">
        <v>2091</v>
      </c>
      <c r="D194" s="207" t="s">
        <v>162</v>
      </c>
      <c r="E194" s="208" t="s">
        <v>4255</v>
      </c>
      <c r="F194" s="209" t="s">
        <v>4256</v>
      </c>
      <c r="G194" s="210" t="s">
        <v>721</v>
      </c>
      <c r="H194" s="211">
        <v>320</v>
      </c>
      <c r="I194" s="212"/>
      <c r="J194" s="213">
        <f>ROUND(I194*H194,2)</f>
        <v>0</v>
      </c>
      <c r="K194" s="209" t="s">
        <v>19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252</v>
      </c>
      <c r="AT194" s="218" t="s">
        <v>162</v>
      </c>
      <c r="AU194" s="218" t="s">
        <v>80</v>
      </c>
      <c r="AY194" s="20" t="s">
        <v>155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252</v>
      </c>
      <c r="BM194" s="218" t="s">
        <v>2247</v>
      </c>
    </row>
    <row r="195" spans="1:65" s="2" customFormat="1" ht="16.5" customHeight="1">
      <c r="A195" s="41"/>
      <c r="B195" s="42"/>
      <c r="C195" s="207" t="s">
        <v>1389</v>
      </c>
      <c r="D195" s="207" t="s">
        <v>162</v>
      </c>
      <c r="E195" s="208" t="s">
        <v>4257</v>
      </c>
      <c r="F195" s="209" t="s">
        <v>4258</v>
      </c>
      <c r="G195" s="210" t="s">
        <v>721</v>
      </c>
      <c r="H195" s="211">
        <v>320</v>
      </c>
      <c r="I195" s="212"/>
      <c r="J195" s="213">
        <f>ROUND(I195*H195,2)</f>
        <v>0</v>
      </c>
      <c r="K195" s="209" t="s">
        <v>19</v>
      </c>
      <c r="L195" s="47"/>
      <c r="M195" s="214" t="s">
        <v>19</v>
      </c>
      <c r="N195" s="215" t="s">
        <v>43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252</v>
      </c>
      <c r="AT195" s="218" t="s">
        <v>162</v>
      </c>
      <c r="AU195" s="218" t="s">
        <v>80</v>
      </c>
      <c r="AY195" s="20" t="s">
        <v>155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80</v>
      </c>
      <c r="BK195" s="219">
        <f>ROUND(I195*H195,2)</f>
        <v>0</v>
      </c>
      <c r="BL195" s="20" t="s">
        <v>252</v>
      </c>
      <c r="BM195" s="218" t="s">
        <v>2272</v>
      </c>
    </row>
    <row r="196" spans="1:65" s="2" customFormat="1" ht="16.5" customHeight="1">
      <c r="A196" s="41"/>
      <c r="B196" s="42"/>
      <c r="C196" s="207" t="s">
        <v>2516</v>
      </c>
      <c r="D196" s="207" t="s">
        <v>162</v>
      </c>
      <c r="E196" s="208" t="s">
        <v>4401</v>
      </c>
      <c r="F196" s="209" t="s">
        <v>4346</v>
      </c>
      <c r="G196" s="210" t="s">
        <v>4176</v>
      </c>
      <c r="H196" s="211">
        <v>1</v>
      </c>
      <c r="I196" s="212"/>
      <c r="J196" s="213">
        <f>ROUND(I196*H196,2)</f>
        <v>0</v>
      </c>
      <c r="K196" s="209" t="s">
        <v>19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252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252</v>
      </c>
      <c r="BM196" s="218" t="s">
        <v>2277</v>
      </c>
    </row>
    <row r="197" spans="1:65" s="2" customFormat="1" ht="16.5" customHeight="1">
      <c r="A197" s="41"/>
      <c r="B197" s="42"/>
      <c r="C197" s="207" t="s">
        <v>2964</v>
      </c>
      <c r="D197" s="207" t="s">
        <v>162</v>
      </c>
      <c r="E197" s="208" t="s">
        <v>4402</v>
      </c>
      <c r="F197" s="209" t="s">
        <v>4403</v>
      </c>
      <c r="G197" s="210" t="s">
        <v>721</v>
      </c>
      <c r="H197" s="211">
        <v>1</v>
      </c>
      <c r="I197" s="212"/>
      <c r="J197" s="213">
        <f>ROUND(I197*H197,2)</f>
        <v>0</v>
      </c>
      <c r="K197" s="209" t="s">
        <v>19</v>
      </c>
      <c r="L197" s="47"/>
      <c r="M197" s="214" t="s">
        <v>19</v>
      </c>
      <c r="N197" s="215" t="s">
        <v>43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252</v>
      </c>
      <c r="AT197" s="218" t="s">
        <v>162</v>
      </c>
      <c r="AU197" s="218" t="s">
        <v>80</v>
      </c>
      <c r="AY197" s="20" t="s">
        <v>155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80</v>
      </c>
      <c r="BK197" s="219">
        <f>ROUND(I197*H197,2)</f>
        <v>0</v>
      </c>
      <c r="BL197" s="20" t="s">
        <v>252</v>
      </c>
      <c r="BM197" s="218" t="s">
        <v>1281</v>
      </c>
    </row>
    <row r="198" spans="1:65" s="2" customFormat="1" ht="16.5" customHeight="1">
      <c r="A198" s="41"/>
      <c r="B198" s="42"/>
      <c r="C198" s="207" t="s">
        <v>391</v>
      </c>
      <c r="D198" s="207" t="s">
        <v>162</v>
      </c>
      <c r="E198" s="208" t="s">
        <v>4404</v>
      </c>
      <c r="F198" s="209" t="s">
        <v>4405</v>
      </c>
      <c r="G198" s="210" t="s">
        <v>721</v>
      </c>
      <c r="H198" s="211">
        <v>26</v>
      </c>
      <c r="I198" s="212"/>
      <c r="J198" s="213">
        <f>ROUND(I198*H198,2)</f>
        <v>0</v>
      </c>
      <c r="K198" s="209" t="s">
        <v>19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252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252</v>
      </c>
      <c r="BM198" s="218" t="s">
        <v>1290</v>
      </c>
    </row>
    <row r="199" spans="1:65" s="2" customFormat="1" ht="16.5" customHeight="1">
      <c r="A199" s="41"/>
      <c r="B199" s="42"/>
      <c r="C199" s="207" t="s">
        <v>2970</v>
      </c>
      <c r="D199" s="207" t="s">
        <v>162</v>
      </c>
      <c r="E199" s="208" t="s">
        <v>4406</v>
      </c>
      <c r="F199" s="209" t="s">
        <v>4407</v>
      </c>
      <c r="G199" s="210" t="s">
        <v>721</v>
      </c>
      <c r="H199" s="211">
        <v>26</v>
      </c>
      <c r="I199" s="212"/>
      <c r="J199" s="213">
        <f>ROUND(I199*H199,2)</f>
        <v>0</v>
      </c>
      <c r="K199" s="209" t="s">
        <v>19</v>
      </c>
      <c r="L199" s="47"/>
      <c r="M199" s="214" t="s">
        <v>19</v>
      </c>
      <c r="N199" s="215" t="s">
        <v>43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252</v>
      </c>
      <c r="AT199" s="218" t="s">
        <v>162</v>
      </c>
      <c r="AU199" s="218" t="s">
        <v>80</v>
      </c>
      <c r="AY199" s="20" t="s">
        <v>155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252</v>
      </c>
      <c r="BM199" s="218" t="s">
        <v>1306</v>
      </c>
    </row>
    <row r="200" spans="1:65" s="2" customFormat="1" ht="16.5" customHeight="1">
      <c r="A200" s="41"/>
      <c r="B200" s="42"/>
      <c r="C200" s="207" t="s">
        <v>1416</v>
      </c>
      <c r="D200" s="207" t="s">
        <v>162</v>
      </c>
      <c r="E200" s="208" t="s">
        <v>4408</v>
      </c>
      <c r="F200" s="209" t="s">
        <v>4409</v>
      </c>
      <c r="G200" s="210" t="s">
        <v>721</v>
      </c>
      <c r="H200" s="211">
        <v>1</v>
      </c>
      <c r="I200" s="212"/>
      <c r="J200" s="213">
        <f>ROUND(I200*H200,2)</f>
        <v>0</v>
      </c>
      <c r="K200" s="209" t="s">
        <v>19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252</v>
      </c>
      <c r="AT200" s="218" t="s">
        <v>162</v>
      </c>
      <c r="AU200" s="218" t="s">
        <v>80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252</v>
      </c>
      <c r="BM200" s="218" t="s">
        <v>1334</v>
      </c>
    </row>
    <row r="201" spans="1:63" s="12" customFormat="1" ht="25.9" customHeight="1">
      <c r="A201" s="12"/>
      <c r="B201" s="191"/>
      <c r="C201" s="192"/>
      <c r="D201" s="193" t="s">
        <v>71</v>
      </c>
      <c r="E201" s="194" t="s">
        <v>4410</v>
      </c>
      <c r="F201" s="194" t="s">
        <v>4411</v>
      </c>
      <c r="G201" s="192"/>
      <c r="H201" s="192"/>
      <c r="I201" s="195"/>
      <c r="J201" s="196">
        <f>BK201</f>
        <v>0</v>
      </c>
      <c r="K201" s="192"/>
      <c r="L201" s="197"/>
      <c r="M201" s="198"/>
      <c r="N201" s="199"/>
      <c r="O201" s="199"/>
      <c r="P201" s="200">
        <f>SUM(P202:P204)</f>
        <v>0</v>
      </c>
      <c r="Q201" s="199"/>
      <c r="R201" s="200">
        <f>SUM(R202:R204)</f>
        <v>0</v>
      </c>
      <c r="S201" s="199"/>
      <c r="T201" s="201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2" t="s">
        <v>80</v>
      </c>
      <c r="AT201" s="203" t="s">
        <v>71</v>
      </c>
      <c r="AU201" s="203" t="s">
        <v>72</v>
      </c>
      <c r="AY201" s="202" t="s">
        <v>155</v>
      </c>
      <c r="BK201" s="204">
        <f>SUM(BK202:BK204)</f>
        <v>0</v>
      </c>
    </row>
    <row r="202" spans="1:65" s="2" customFormat="1" ht="16.5" customHeight="1">
      <c r="A202" s="41"/>
      <c r="B202" s="42"/>
      <c r="C202" s="207" t="s">
        <v>1421</v>
      </c>
      <c r="D202" s="207" t="s">
        <v>162</v>
      </c>
      <c r="E202" s="208" t="s">
        <v>4412</v>
      </c>
      <c r="F202" s="209" t="s">
        <v>4413</v>
      </c>
      <c r="G202" s="210" t="s">
        <v>721</v>
      </c>
      <c r="H202" s="211">
        <v>3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252</v>
      </c>
      <c r="AT202" s="218" t="s">
        <v>162</v>
      </c>
      <c r="AU202" s="218" t="s">
        <v>80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252</v>
      </c>
      <c r="BM202" s="218" t="s">
        <v>1348</v>
      </c>
    </row>
    <row r="203" spans="1:65" s="2" customFormat="1" ht="16.5" customHeight="1">
      <c r="A203" s="41"/>
      <c r="B203" s="42"/>
      <c r="C203" s="207" t="s">
        <v>1018</v>
      </c>
      <c r="D203" s="207" t="s">
        <v>162</v>
      </c>
      <c r="E203" s="208" t="s">
        <v>4414</v>
      </c>
      <c r="F203" s="209" t="s">
        <v>4415</v>
      </c>
      <c r="G203" s="210" t="s">
        <v>721</v>
      </c>
      <c r="H203" s="211">
        <v>3</v>
      </c>
      <c r="I203" s="212"/>
      <c r="J203" s="213">
        <f>ROUND(I203*H203,2)</f>
        <v>0</v>
      </c>
      <c r="K203" s="209" t="s">
        <v>19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252</v>
      </c>
      <c r="AT203" s="218" t="s">
        <v>162</v>
      </c>
      <c r="AU203" s="218" t="s">
        <v>80</v>
      </c>
      <c r="AY203" s="20" t="s">
        <v>155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252</v>
      </c>
      <c r="BM203" s="218" t="s">
        <v>1366</v>
      </c>
    </row>
    <row r="204" spans="1:65" s="2" customFormat="1" ht="16.5" customHeight="1">
      <c r="A204" s="41"/>
      <c r="B204" s="42"/>
      <c r="C204" s="207" t="s">
        <v>1028</v>
      </c>
      <c r="D204" s="207" t="s">
        <v>162</v>
      </c>
      <c r="E204" s="208" t="s">
        <v>4416</v>
      </c>
      <c r="F204" s="209" t="s">
        <v>4417</v>
      </c>
      <c r="G204" s="210" t="s">
        <v>4176</v>
      </c>
      <c r="H204" s="211">
        <v>1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252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252</v>
      </c>
      <c r="BM204" s="218" t="s">
        <v>1130</v>
      </c>
    </row>
    <row r="205" spans="1:63" s="12" customFormat="1" ht="25.9" customHeight="1">
      <c r="A205" s="12"/>
      <c r="B205" s="191"/>
      <c r="C205" s="192"/>
      <c r="D205" s="193" t="s">
        <v>71</v>
      </c>
      <c r="E205" s="194" t="s">
        <v>4418</v>
      </c>
      <c r="F205" s="194" t="s">
        <v>4419</v>
      </c>
      <c r="G205" s="192"/>
      <c r="H205" s="192"/>
      <c r="I205" s="195"/>
      <c r="J205" s="196">
        <f>BK205</f>
        <v>0</v>
      </c>
      <c r="K205" s="192"/>
      <c r="L205" s="197"/>
      <c r="M205" s="198"/>
      <c r="N205" s="199"/>
      <c r="O205" s="199"/>
      <c r="P205" s="200">
        <f>SUM(P206:P229)</f>
        <v>0</v>
      </c>
      <c r="Q205" s="199"/>
      <c r="R205" s="200">
        <f>SUM(R206:R229)</f>
        <v>0</v>
      </c>
      <c r="S205" s="199"/>
      <c r="T205" s="201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2" t="s">
        <v>80</v>
      </c>
      <c r="AT205" s="203" t="s">
        <v>71</v>
      </c>
      <c r="AU205" s="203" t="s">
        <v>72</v>
      </c>
      <c r="AY205" s="202" t="s">
        <v>155</v>
      </c>
      <c r="BK205" s="204">
        <f>SUM(BK206:BK229)</f>
        <v>0</v>
      </c>
    </row>
    <row r="206" spans="1:65" s="2" customFormat="1" ht="16.5" customHeight="1">
      <c r="A206" s="41"/>
      <c r="B206" s="42"/>
      <c r="C206" s="207" t="s">
        <v>1004</v>
      </c>
      <c r="D206" s="207" t="s">
        <v>162</v>
      </c>
      <c r="E206" s="208" t="s">
        <v>4420</v>
      </c>
      <c r="F206" s="209" t="s">
        <v>4421</v>
      </c>
      <c r="G206" s="210" t="s">
        <v>721</v>
      </c>
      <c r="H206" s="211">
        <v>1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252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252</v>
      </c>
      <c r="BM206" s="218" t="s">
        <v>1526</v>
      </c>
    </row>
    <row r="207" spans="1:65" s="2" customFormat="1" ht="24.15" customHeight="1">
      <c r="A207" s="41"/>
      <c r="B207" s="42"/>
      <c r="C207" s="207" t="s">
        <v>927</v>
      </c>
      <c r="D207" s="207" t="s">
        <v>162</v>
      </c>
      <c r="E207" s="208" t="s">
        <v>4422</v>
      </c>
      <c r="F207" s="209" t="s">
        <v>4423</v>
      </c>
      <c r="G207" s="210" t="s">
        <v>721</v>
      </c>
      <c r="H207" s="211">
        <v>1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252</v>
      </c>
      <c r="AT207" s="218" t="s">
        <v>162</v>
      </c>
      <c r="AU207" s="218" t="s">
        <v>80</v>
      </c>
      <c r="AY207" s="20" t="s">
        <v>155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252</v>
      </c>
      <c r="BM207" s="218" t="s">
        <v>2040</v>
      </c>
    </row>
    <row r="208" spans="1:65" s="2" customFormat="1" ht="16.5" customHeight="1">
      <c r="A208" s="41"/>
      <c r="B208" s="42"/>
      <c r="C208" s="207" t="s">
        <v>917</v>
      </c>
      <c r="D208" s="207" t="s">
        <v>162</v>
      </c>
      <c r="E208" s="208" t="s">
        <v>4424</v>
      </c>
      <c r="F208" s="209" t="s">
        <v>4425</v>
      </c>
      <c r="G208" s="210" t="s">
        <v>721</v>
      </c>
      <c r="H208" s="211">
        <v>1</v>
      </c>
      <c r="I208" s="212"/>
      <c r="J208" s="213">
        <f>ROUND(I208*H208,2)</f>
        <v>0</v>
      </c>
      <c r="K208" s="209" t="s">
        <v>19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252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252</v>
      </c>
      <c r="BM208" s="218" t="s">
        <v>2193</v>
      </c>
    </row>
    <row r="209" spans="1:65" s="2" customFormat="1" ht="16.5" customHeight="1">
      <c r="A209" s="41"/>
      <c r="B209" s="42"/>
      <c r="C209" s="207" t="s">
        <v>2995</v>
      </c>
      <c r="D209" s="207" t="s">
        <v>162</v>
      </c>
      <c r="E209" s="208" t="s">
        <v>4426</v>
      </c>
      <c r="F209" s="209" t="s">
        <v>4427</v>
      </c>
      <c r="G209" s="210" t="s">
        <v>721</v>
      </c>
      <c r="H209" s="211">
        <v>1</v>
      </c>
      <c r="I209" s="212"/>
      <c r="J209" s="213">
        <f>ROUND(I209*H209,2)</f>
        <v>0</v>
      </c>
      <c r="K209" s="209" t="s">
        <v>19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252</v>
      </c>
      <c r="AT209" s="218" t="s">
        <v>162</v>
      </c>
      <c r="AU209" s="218" t="s">
        <v>80</v>
      </c>
      <c r="AY209" s="20" t="s">
        <v>155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252</v>
      </c>
      <c r="BM209" s="218" t="s">
        <v>524</v>
      </c>
    </row>
    <row r="210" spans="1:65" s="2" customFormat="1" ht="24.15" customHeight="1">
      <c r="A210" s="41"/>
      <c r="B210" s="42"/>
      <c r="C210" s="207" t="s">
        <v>797</v>
      </c>
      <c r="D210" s="207" t="s">
        <v>162</v>
      </c>
      <c r="E210" s="208" t="s">
        <v>4428</v>
      </c>
      <c r="F210" s="209" t="s">
        <v>4429</v>
      </c>
      <c r="G210" s="210" t="s">
        <v>721</v>
      </c>
      <c r="H210" s="211">
        <v>1</v>
      </c>
      <c r="I210" s="212"/>
      <c r="J210" s="213">
        <f>ROUND(I210*H210,2)</f>
        <v>0</v>
      </c>
      <c r="K210" s="209" t="s">
        <v>19</v>
      </c>
      <c r="L210" s="47"/>
      <c r="M210" s="214" t="s">
        <v>19</v>
      </c>
      <c r="N210" s="215" t="s">
        <v>43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252</v>
      </c>
      <c r="AT210" s="218" t="s">
        <v>162</v>
      </c>
      <c r="AU210" s="218" t="s">
        <v>80</v>
      </c>
      <c r="AY210" s="20" t="s">
        <v>155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252</v>
      </c>
      <c r="BM210" s="218" t="s">
        <v>559</v>
      </c>
    </row>
    <row r="211" spans="1:65" s="2" customFormat="1" ht="16.5" customHeight="1">
      <c r="A211" s="41"/>
      <c r="B211" s="42"/>
      <c r="C211" s="207" t="s">
        <v>817</v>
      </c>
      <c r="D211" s="207" t="s">
        <v>162</v>
      </c>
      <c r="E211" s="208" t="s">
        <v>4430</v>
      </c>
      <c r="F211" s="209" t="s">
        <v>4431</v>
      </c>
      <c r="G211" s="210" t="s">
        <v>721</v>
      </c>
      <c r="H211" s="211">
        <v>1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252</v>
      </c>
      <c r="AT211" s="218" t="s">
        <v>162</v>
      </c>
      <c r="AU211" s="218" t="s">
        <v>80</v>
      </c>
      <c r="AY211" s="20" t="s">
        <v>155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252</v>
      </c>
      <c r="BM211" s="218" t="s">
        <v>2998</v>
      </c>
    </row>
    <row r="212" spans="1:65" s="2" customFormat="1" ht="16.5" customHeight="1">
      <c r="A212" s="41"/>
      <c r="B212" s="42"/>
      <c r="C212" s="207" t="s">
        <v>2842</v>
      </c>
      <c r="D212" s="207" t="s">
        <v>162</v>
      </c>
      <c r="E212" s="208" t="s">
        <v>4432</v>
      </c>
      <c r="F212" s="209" t="s">
        <v>4433</v>
      </c>
      <c r="G212" s="210" t="s">
        <v>721</v>
      </c>
      <c r="H212" s="211">
        <v>1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252</v>
      </c>
      <c r="AT212" s="218" t="s">
        <v>162</v>
      </c>
      <c r="AU212" s="218" t="s">
        <v>80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252</v>
      </c>
      <c r="BM212" s="218" t="s">
        <v>576</v>
      </c>
    </row>
    <row r="213" spans="1:65" s="2" customFormat="1" ht="16.5" customHeight="1">
      <c r="A213" s="41"/>
      <c r="B213" s="42"/>
      <c r="C213" s="207" t="s">
        <v>883</v>
      </c>
      <c r="D213" s="207" t="s">
        <v>162</v>
      </c>
      <c r="E213" s="208" t="s">
        <v>4434</v>
      </c>
      <c r="F213" s="209" t="s">
        <v>4435</v>
      </c>
      <c r="G213" s="210" t="s">
        <v>721</v>
      </c>
      <c r="H213" s="211">
        <v>1</v>
      </c>
      <c r="I213" s="212"/>
      <c r="J213" s="213">
        <f>ROUND(I213*H213,2)</f>
        <v>0</v>
      </c>
      <c r="K213" s="209" t="s">
        <v>19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252</v>
      </c>
      <c r="AT213" s="218" t="s">
        <v>162</v>
      </c>
      <c r="AU213" s="218" t="s">
        <v>80</v>
      </c>
      <c r="AY213" s="20" t="s">
        <v>155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252</v>
      </c>
      <c r="BM213" s="218" t="s">
        <v>912</v>
      </c>
    </row>
    <row r="214" spans="1:65" s="2" customFormat="1" ht="16.5" customHeight="1">
      <c r="A214" s="41"/>
      <c r="B214" s="42"/>
      <c r="C214" s="207" t="s">
        <v>849</v>
      </c>
      <c r="D214" s="207" t="s">
        <v>162</v>
      </c>
      <c r="E214" s="208" t="s">
        <v>4436</v>
      </c>
      <c r="F214" s="209" t="s">
        <v>4437</v>
      </c>
      <c r="G214" s="210" t="s">
        <v>721</v>
      </c>
      <c r="H214" s="211">
        <v>1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252</v>
      </c>
      <c r="AT214" s="218" t="s">
        <v>162</v>
      </c>
      <c r="AU214" s="218" t="s">
        <v>80</v>
      </c>
      <c r="AY214" s="20" t="s">
        <v>155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252</v>
      </c>
      <c r="BM214" s="218" t="s">
        <v>767</v>
      </c>
    </row>
    <row r="215" spans="1:65" s="2" customFormat="1" ht="16.5" customHeight="1">
      <c r="A215" s="41"/>
      <c r="B215" s="42"/>
      <c r="C215" s="207" t="s">
        <v>855</v>
      </c>
      <c r="D215" s="207" t="s">
        <v>162</v>
      </c>
      <c r="E215" s="208" t="s">
        <v>4438</v>
      </c>
      <c r="F215" s="209" t="s">
        <v>4439</v>
      </c>
      <c r="G215" s="210" t="s">
        <v>721</v>
      </c>
      <c r="H215" s="211">
        <v>1</v>
      </c>
      <c r="I215" s="212"/>
      <c r="J215" s="213">
        <f>ROUND(I215*H215,2)</f>
        <v>0</v>
      </c>
      <c r="K215" s="209" t="s">
        <v>19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252</v>
      </c>
      <c r="AT215" s="218" t="s">
        <v>162</v>
      </c>
      <c r="AU215" s="218" t="s">
        <v>80</v>
      </c>
      <c r="AY215" s="20" t="s">
        <v>155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252</v>
      </c>
      <c r="BM215" s="218" t="s">
        <v>1442</v>
      </c>
    </row>
    <row r="216" spans="1:65" s="2" customFormat="1" ht="16.5" customHeight="1">
      <c r="A216" s="41"/>
      <c r="B216" s="42"/>
      <c r="C216" s="207" t="s">
        <v>2848</v>
      </c>
      <c r="D216" s="207" t="s">
        <v>162</v>
      </c>
      <c r="E216" s="208" t="s">
        <v>4440</v>
      </c>
      <c r="F216" s="209" t="s">
        <v>4441</v>
      </c>
      <c r="G216" s="210" t="s">
        <v>721</v>
      </c>
      <c r="H216" s="211">
        <v>1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43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252</v>
      </c>
      <c r="AT216" s="218" t="s">
        <v>162</v>
      </c>
      <c r="AU216" s="218" t="s">
        <v>80</v>
      </c>
      <c r="AY216" s="20" t="s">
        <v>155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252</v>
      </c>
      <c r="BM216" s="218" t="s">
        <v>1223</v>
      </c>
    </row>
    <row r="217" spans="1:65" s="2" customFormat="1" ht="16.5" customHeight="1">
      <c r="A217" s="41"/>
      <c r="B217" s="42"/>
      <c r="C217" s="207" t="s">
        <v>3021</v>
      </c>
      <c r="D217" s="207" t="s">
        <v>162</v>
      </c>
      <c r="E217" s="208" t="s">
        <v>4387</v>
      </c>
      <c r="F217" s="209" t="s">
        <v>4388</v>
      </c>
      <c r="G217" s="210" t="s">
        <v>653</v>
      </c>
      <c r="H217" s="211">
        <v>60</v>
      </c>
      <c r="I217" s="212"/>
      <c r="J217" s="213">
        <f>ROUND(I217*H217,2)</f>
        <v>0</v>
      </c>
      <c r="K217" s="209" t="s">
        <v>19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252</v>
      </c>
      <c r="AT217" s="218" t="s">
        <v>162</v>
      </c>
      <c r="AU217" s="218" t="s">
        <v>80</v>
      </c>
      <c r="AY217" s="20" t="s">
        <v>155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80</v>
      </c>
      <c r="BK217" s="219">
        <f>ROUND(I217*H217,2)</f>
        <v>0</v>
      </c>
      <c r="BL217" s="20" t="s">
        <v>252</v>
      </c>
      <c r="BM217" s="218" t="s">
        <v>1233</v>
      </c>
    </row>
    <row r="218" spans="1:65" s="2" customFormat="1" ht="16.5" customHeight="1">
      <c r="A218" s="41"/>
      <c r="B218" s="42"/>
      <c r="C218" s="207" t="s">
        <v>922</v>
      </c>
      <c r="D218" s="207" t="s">
        <v>162</v>
      </c>
      <c r="E218" s="208" t="s">
        <v>4442</v>
      </c>
      <c r="F218" s="209" t="s">
        <v>4443</v>
      </c>
      <c r="G218" s="210" t="s">
        <v>653</v>
      </c>
      <c r="H218" s="211">
        <v>30</v>
      </c>
      <c r="I218" s="212"/>
      <c r="J218" s="213">
        <f>ROUND(I218*H218,2)</f>
        <v>0</v>
      </c>
      <c r="K218" s="209" t="s">
        <v>19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252</v>
      </c>
      <c r="AT218" s="218" t="s">
        <v>162</v>
      </c>
      <c r="AU218" s="218" t="s">
        <v>80</v>
      </c>
      <c r="AY218" s="20" t="s">
        <v>155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252</v>
      </c>
      <c r="BM218" s="218" t="s">
        <v>1480</v>
      </c>
    </row>
    <row r="219" spans="1:65" s="2" customFormat="1" ht="16.5" customHeight="1">
      <c r="A219" s="41"/>
      <c r="B219" s="42"/>
      <c r="C219" s="207" t="s">
        <v>822</v>
      </c>
      <c r="D219" s="207" t="s">
        <v>162</v>
      </c>
      <c r="E219" s="208" t="s">
        <v>4444</v>
      </c>
      <c r="F219" s="209" t="s">
        <v>4445</v>
      </c>
      <c r="G219" s="210" t="s">
        <v>653</v>
      </c>
      <c r="H219" s="211">
        <v>30</v>
      </c>
      <c r="I219" s="212"/>
      <c r="J219" s="213">
        <f>ROUND(I219*H219,2)</f>
        <v>0</v>
      </c>
      <c r="K219" s="209" t="s">
        <v>19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252</v>
      </c>
      <c r="AT219" s="218" t="s">
        <v>162</v>
      </c>
      <c r="AU219" s="218" t="s">
        <v>80</v>
      </c>
      <c r="AY219" s="20" t="s">
        <v>155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252</v>
      </c>
      <c r="BM219" s="218" t="s">
        <v>942</v>
      </c>
    </row>
    <row r="220" spans="1:65" s="2" customFormat="1" ht="16.5" customHeight="1">
      <c r="A220" s="41"/>
      <c r="B220" s="42"/>
      <c r="C220" s="207" t="s">
        <v>833</v>
      </c>
      <c r="D220" s="207" t="s">
        <v>162</v>
      </c>
      <c r="E220" s="208" t="s">
        <v>4243</v>
      </c>
      <c r="F220" s="209" t="s">
        <v>4244</v>
      </c>
      <c r="G220" s="210" t="s">
        <v>653</v>
      </c>
      <c r="H220" s="211">
        <v>5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252</v>
      </c>
      <c r="AT220" s="218" t="s">
        <v>162</v>
      </c>
      <c r="AU220" s="218" t="s">
        <v>80</v>
      </c>
      <c r="AY220" s="20" t="s">
        <v>155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252</v>
      </c>
      <c r="BM220" s="218" t="s">
        <v>844</v>
      </c>
    </row>
    <row r="221" spans="1:65" s="2" customFormat="1" ht="16.5" customHeight="1">
      <c r="A221" s="41"/>
      <c r="B221" s="42"/>
      <c r="C221" s="207" t="s">
        <v>827</v>
      </c>
      <c r="D221" s="207" t="s">
        <v>162</v>
      </c>
      <c r="E221" s="208" t="s">
        <v>4245</v>
      </c>
      <c r="F221" s="209" t="s">
        <v>4246</v>
      </c>
      <c r="G221" s="210" t="s">
        <v>653</v>
      </c>
      <c r="H221" s="211">
        <v>5</v>
      </c>
      <c r="I221" s="212"/>
      <c r="J221" s="213">
        <f>ROUND(I221*H221,2)</f>
        <v>0</v>
      </c>
      <c r="K221" s="209" t="s">
        <v>19</v>
      </c>
      <c r="L221" s="47"/>
      <c r="M221" s="214" t="s">
        <v>19</v>
      </c>
      <c r="N221" s="215" t="s">
        <v>43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252</v>
      </c>
      <c r="AT221" s="218" t="s">
        <v>162</v>
      </c>
      <c r="AU221" s="218" t="s">
        <v>80</v>
      </c>
      <c r="AY221" s="20" t="s">
        <v>155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252</v>
      </c>
      <c r="BM221" s="218" t="s">
        <v>879</v>
      </c>
    </row>
    <row r="222" spans="1:65" s="2" customFormat="1" ht="16.5" customHeight="1">
      <c r="A222" s="41"/>
      <c r="B222" s="42"/>
      <c r="C222" s="207" t="s">
        <v>1034</v>
      </c>
      <c r="D222" s="207" t="s">
        <v>162</v>
      </c>
      <c r="E222" s="208" t="s">
        <v>4287</v>
      </c>
      <c r="F222" s="209" t="s">
        <v>4288</v>
      </c>
      <c r="G222" s="210" t="s">
        <v>653</v>
      </c>
      <c r="H222" s="211">
        <v>5</v>
      </c>
      <c r="I222" s="212"/>
      <c r="J222" s="213">
        <f>ROUND(I222*H222,2)</f>
        <v>0</v>
      </c>
      <c r="K222" s="209" t="s">
        <v>19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252</v>
      </c>
      <c r="AT222" s="218" t="s">
        <v>162</v>
      </c>
      <c r="AU222" s="218" t="s">
        <v>80</v>
      </c>
      <c r="AY222" s="20" t="s">
        <v>155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252</v>
      </c>
      <c r="BM222" s="218" t="s">
        <v>859</v>
      </c>
    </row>
    <row r="223" spans="1:65" s="2" customFormat="1" ht="16.5" customHeight="1">
      <c r="A223" s="41"/>
      <c r="B223" s="42"/>
      <c r="C223" s="207" t="s">
        <v>3041</v>
      </c>
      <c r="D223" s="207" t="s">
        <v>162</v>
      </c>
      <c r="E223" s="208" t="s">
        <v>4249</v>
      </c>
      <c r="F223" s="209" t="s">
        <v>4250</v>
      </c>
      <c r="G223" s="210" t="s">
        <v>653</v>
      </c>
      <c r="H223" s="211">
        <v>5</v>
      </c>
      <c r="I223" s="212"/>
      <c r="J223" s="213">
        <f>ROUND(I223*H223,2)</f>
        <v>0</v>
      </c>
      <c r="K223" s="209" t="s">
        <v>19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252</v>
      </c>
      <c r="AT223" s="218" t="s">
        <v>162</v>
      </c>
      <c r="AU223" s="218" t="s">
        <v>80</v>
      </c>
      <c r="AY223" s="20" t="s">
        <v>155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252</v>
      </c>
      <c r="BM223" s="218" t="s">
        <v>753</v>
      </c>
    </row>
    <row r="224" spans="1:65" s="2" customFormat="1" ht="16.5" customHeight="1">
      <c r="A224" s="41"/>
      <c r="B224" s="42"/>
      <c r="C224" s="207" t="s">
        <v>2860</v>
      </c>
      <c r="D224" s="207" t="s">
        <v>162</v>
      </c>
      <c r="E224" s="208" t="s">
        <v>4251</v>
      </c>
      <c r="F224" s="209" t="s">
        <v>4252</v>
      </c>
      <c r="G224" s="210" t="s">
        <v>721</v>
      </c>
      <c r="H224" s="211">
        <v>2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43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252</v>
      </c>
      <c r="AT224" s="218" t="s">
        <v>162</v>
      </c>
      <c r="AU224" s="218" t="s">
        <v>80</v>
      </c>
      <c r="AY224" s="20" t="s">
        <v>155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252</v>
      </c>
      <c r="BM224" s="218" t="s">
        <v>3039</v>
      </c>
    </row>
    <row r="225" spans="1:65" s="2" customFormat="1" ht="16.5" customHeight="1">
      <c r="A225" s="41"/>
      <c r="B225" s="42"/>
      <c r="C225" s="207" t="s">
        <v>3047</v>
      </c>
      <c r="D225" s="207" t="s">
        <v>162</v>
      </c>
      <c r="E225" s="208" t="s">
        <v>4253</v>
      </c>
      <c r="F225" s="209" t="s">
        <v>4254</v>
      </c>
      <c r="G225" s="210" t="s">
        <v>721</v>
      </c>
      <c r="H225" s="211">
        <v>2</v>
      </c>
      <c r="I225" s="212"/>
      <c r="J225" s="213">
        <f>ROUND(I225*H225,2)</f>
        <v>0</v>
      </c>
      <c r="K225" s="209" t="s">
        <v>19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252</v>
      </c>
      <c r="AT225" s="218" t="s">
        <v>162</v>
      </c>
      <c r="AU225" s="218" t="s">
        <v>80</v>
      </c>
      <c r="AY225" s="20" t="s">
        <v>155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252</v>
      </c>
      <c r="BM225" s="218" t="s">
        <v>1879</v>
      </c>
    </row>
    <row r="226" spans="1:65" s="2" customFormat="1" ht="16.5" customHeight="1">
      <c r="A226" s="41"/>
      <c r="B226" s="42"/>
      <c r="C226" s="207" t="s">
        <v>898</v>
      </c>
      <c r="D226" s="207" t="s">
        <v>162</v>
      </c>
      <c r="E226" s="208" t="s">
        <v>4255</v>
      </c>
      <c r="F226" s="209" t="s">
        <v>4256</v>
      </c>
      <c r="G226" s="210" t="s">
        <v>721</v>
      </c>
      <c r="H226" s="211">
        <v>10</v>
      </c>
      <c r="I226" s="212"/>
      <c r="J226" s="213">
        <f>ROUND(I226*H226,2)</f>
        <v>0</v>
      </c>
      <c r="K226" s="209" t="s">
        <v>19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252</v>
      </c>
      <c r="AT226" s="218" t="s">
        <v>162</v>
      </c>
      <c r="AU226" s="218" t="s">
        <v>80</v>
      </c>
      <c r="AY226" s="20" t="s">
        <v>155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252</v>
      </c>
      <c r="BM226" s="218" t="s">
        <v>1890</v>
      </c>
    </row>
    <row r="227" spans="1:65" s="2" customFormat="1" ht="16.5" customHeight="1">
      <c r="A227" s="41"/>
      <c r="B227" s="42"/>
      <c r="C227" s="207" t="s">
        <v>1379</v>
      </c>
      <c r="D227" s="207" t="s">
        <v>162</v>
      </c>
      <c r="E227" s="208" t="s">
        <v>4257</v>
      </c>
      <c r="F227" s="209" t="s">
        <v>4258</v>
      </c>
      <c r="G227" s="210" t="s">
        <v>721</v>
      </c>
      <c r="H227" s="211">
        <v>10</v>
      </c>
      <c r="I227" s="212"/>
      <c r="J227" s="213">
        <f>ROUND(I227*H227,2)</f>
        <v>0</v>
      </c>
      <c r="K227" s="209" t="s">
        <v>19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252</v>
      </c>
      <c r="AT227" s="218" t="s">
        <v>162</v>
      </c>
      <c r="AU227" s="218" t="s">
        <v>80</v>
      </c>
      <c r="AY227" s="20" t="s">
        <v>155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252</v>
      </c>
      <c r="BM227" s="218" t="s">
        <v>976</v>
      </c>
    </row>
    <row r="228" spans="1:65" s="2" customFormat="1" ht="16.5" customHeight="1">
      <c r="A228" s="41"/>
      <c r="B228" s="42"/>
      <c r="C228" s="207" t="s">
        <v>1384</v>
      </c>
      <c r="D228" s="207" t="s">
        <v>162</v>
      </c>
      <c r="E228" s="208" t="s">
        <v>4401</v>
      </c>
      <c r="F228" s="209" t="s">
        <v>4346</v>
      </c>
      <c r="G228" s="210" t="s">
        <v>4176</v>
      </c>
      <c r="H228" s="211">
        <v>1</v>
      </c>
      <c r="I228" s="212"/>
      <c r="J228" s="213">
        <f>ROUND(I228*H228,2)</f>
        <v>0</v>
      </c>
      <c r="K228" s="209" t="s">
        <v>19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252</v>
      </c>
      <c r="AT228" s="218" t="s">
        <v>162</v>
      </c>
      <c r="AU228" s="218" t="s">
        <v>80</v>
      </c>
      <c r="AY228" s="20" t="s">
        <v>155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252</v>
      </c>
      <c r="BM228" s="218" t="s">
        <v>962</v>
      </c>
    </row>
    <row r="229" spans="1:65" s="2" customFormat="1" ht="16.5" customHeight="1">
      <c r="A229" s="41"/>
      <c r="B229" s="42"/>
      <c r="C229" s="207" t="s">
        <v>3057</v>
      </c>
      <c r="D229" s="207" t="s">
        <v>162</v>
      </c>
      <c r="E229" s="208" t="s">
        <v>4446</v>
      </c>
      <c r="F229" s="209" t="s">
        <v>4447</v>
      </c>
      <c r="G229" s="210" t="s">
        <v>4176</v>
      </c>
      <c r="H229" s="211">
        <v>1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43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252</v>
      </c>
      <c r="AT229" s="218" t="s">
        <v>162</v>
      </c>
      <c r="AU229" s="218" t="s">
        <v>80</v>
      </c>
      <c r="AY229" s="20" t="s">
        <v>155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80</v>
      </c>
      <c r="BK229" s="219">
        <f>ROUND(I229*H229,2)</f>
        <v>0</v>
      </c>
      <c r="BL229" s="20" t="s">
        <v>252</v>
      </c>
      <c r="BM229" s="218" t="s">
        <v>2067</v>
      </c>
    </row>
    <row r="230" spans="1:63" s="12" customFormat="1" ht="25.9" customHeight="1">
      <c r="A230" s="12"/>
      <c r="B230" s="191"/>
      <c r="C230" s="192"/>
      <c r="D230" s="193" t="s">
        <v>71</v>
      </c>
      <c r="E230" s="194" t="s">
        <v>4448</v>
      </c>
      <c r="F230" s="194" t="s">
        <v>4449</v>
      </c>
      <c r="G230" s="192"/>
      <c r="H230" s="192"/>
      <c r="I230" s="195"/>
      <c r="J230" s="196">
        <f>BK230</f>
        <v>0</v>
      </c>
      <c r="K230" s="192"/>
      <c r="L230" s="197"/>
      <c r="M230" s="198"/>
      <c r="N230" s="199"/>
      <c r="O230" s="199"/>
      <c r="P230" s="200">
        <f>SUM(P231:P252)</f>
        <v>0</v>
      </c>
      <c r="Q230" s="199"/>
      <c r="R230" s="200">
        <f>SUM(R231:R252)</f>
        <v>0</v>
      </c>
      <c r="S230" s="199"/>
      <c r="T230" s="201">
        <f>SUM(T231:T252)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2" t="s">
        <v>80</v>
      </c>
      <c r="AT230" s="203" t="s">
        <v>71</v>
      </c>
      <c r="AU230" s="203" t="s">
        <v>72</v>
      </c>
      <c r="AY230" s="202" t="s">
        <v>155</v>
      </c>
      <c r="BK230" s="204">
        <f>SUM(BK231:BK252)</f>
        <v>0</v>
      </c>
    </row>
    <row r="231" spans="1:65" s="2" customFormat="1" ht="16.5" customHeight="1">
      <c r="A231" s="41"/>
      <c r="B231" s="42"/>
      <c r="C231" s="207" t="s">
        <v>2868</v>
      </c>
      <c r="D231" s="207" t="s">
        <v>162</v>
      </c>
      <c r="E231" s="208" t="s">
        <v>4450</v>
      </c>
      <c r="F231" s="209" t="s">
        <v>4451</v>
      </c>
      <c r="G231" s="210" t="s">
        <v>721</v>
      </c>
      <c r="H231" s="211">
        <v>1</v>
      </c>
      <c r="I231" s="212"/>
      <c r="J231" s="213">
        <f>ROUND(I231*H231,2)</f>
        <v>0</v>
      </c>
      <c r="K231" s="209" t="s">
        <v>19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252</v>
      </c>
      <c r="AT231" s="218" t="s">
        <v>162</v>
      </c>
      <c r="AU231" s="218" t="s">
        <v>80</v>
      </c>
      <c r="AY231" s="20" t="s">
        <v>155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252</v>
      </c>
      <c r="BM231" s="218" t="s">
        <v>2096</v>
      </c>
    </row>
    <row r="232" spans="1:65" s="2" customFormat="1" ht="21.75" customHeight="1">
      <c r="A232" s="41"/>
      <c r="B232" s="42"/>
      <c r="C232" s="207" t="s">
        <v>3063</v>
      </c>
      <c r="D232" s="207" t="s">
        <v>162</v>
      </c>
      <c r="E232" s="208" t="s">
        <v>4452</v>
      </c>
      <c r="F232" s="209" t="s">
        <v>4453</v>
      </c>
      <c r="G232" s="210" t="s">
        <v>721</v>
      </c>
      <c r="H232" s="211">
        <v>1</v>
      </c>
      <c r="I232" s="212"/>
      <c r="J232" s="213">
        <f>ROUND(I232*H232,2)</f>
        <v>0</v>
      </c>
      <c r="K232" s="209" t="s">
        <v>19</v>
      </c>
      <c r="L232" s="47"/>
      <c r="M232" s="214" t="s">
        <v>19</v>
      </c>
      <c r="N232" s="215" t="s">
        <v>43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252</v>
      </c>
      <c r="AT232" s="218" t="s">
        <v>162</v>
      </c>
      <c r="AU232" s="218" t="s">
        <v>80</v>
      </c>
      <c r="AY232" s="20" t="s">
        <v>155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252</v>
      </c>
      <c r="BM232" s="218" t="s">
        <v>2079</v>
      </c>
    </row>
    <row r="233" spans="1:65" s="2" customFormat="1" ht="16.5" customHeight="1">
      <c r="A233" s="41"/>
      <c r="B233" s="42"/>
      <c r="C233" s="207" t="s">
        <v>1058</v>
      </c>
      <c r="D233" s="207" t="s">
        <v>162</v>
      </c>
      <c r="E233" s="208" t="s">
        <v>4454</v>
      </c>
      <c r="F233" s="209" t="s">
        <v>4455</v>
      </c>
      <c r="G233" s="210" t="s">
        <v>721</v>
      </c>
      <c r="H233" s="211">
        <v>2</v>
      </c>
      <c r="I233" s="212"/>
      <c r="J233" s="213">
        <f>ROUND(I233*H233,2)</f>
        <v>0</v>
      </c>
      <c r="K233" s="209" t="s">
        <v>19</v>
      </c>
      <c r="L233" s="47"/>
      <c r="M233" s="214" t="s">
        <v>19</v>
      </c>
      <c r="N233" s="215" t="s">
        <v>43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252</v>
      </c>
      <c r="AT233" s="218" t="s">
        <v>162</v>
      </c>
      <c r="AU233" s="218" t="s">
        <v>80</v>
      </c>
      <c r="AY233" s="20" t="s">
        <v>155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252</v>
      </c>
      <c r="BM233" s="218" t="s">
        <v>1404</v>
      </c>
    </row>
    <row r="234" spans="1:65" s="2" customFormat="1" ht="16.5" customHeight="1">
      <c r="A234" s="41"/>
      <c r="B234" s="42"/>
      <c r="C234" s="207" t="s">
        <v>3068</v>
      </c>
      <c r="D234" s="207" t="s">
        <v>162</v>
      </c>
      <c r="E234" s="208" t="s">
        <v>4456</v>
      </c>
      <c r="F234" s="209" t="s">
        <v>4457</v>
      </c>
      <c r="G234" s="210" t="s">
        <v>721</v>
      </c>
      <c r="H234" s="211">
        <v>2</v>
      </c>
      <c r="I234" s="212"/>
      <c r="J234" s="213">
        <f>ROUND(I234*H234,2)</f>
        <v>0</v>
      </c>
      <c r="K234" s="209" t="s">
        <v>19</v>
      </c>
      <c r="L234" s="47"/>
      <c r="M234" s="214" t="s">
        <v>19</v>
      </c>
      <c r="N234" s="215" t="s">
        <v>43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252</v>
      </c>
      <c r="AT234" s="218" t="s">
        <v>162</v>
      </c>
      <c r="AU234" s="218" t="s">
        <v>80</v>
      </c>
      <c r="AY234" s="20" t="s">
        <v>155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252</v>
      </c>
      <c r="BM234" s="218" t="s">
        <v>1791</v>
      </c>
    </row>
    <row r="235" spans="1:65" s="2" customFormat="1" ht="16.5" customHeight="1">
      <c r="A235" s="41"/>
      <c r="B235" s="42"/>
      <c r="C235" s="207" t="s">
        <v>1600</v>
      </c>
      <c r="D235" s="207" t="s">
        <v>162</v>
      </c>
      <c r="E235" s="208" t="s">
        <v>4458</v>
      </c>
      <c r="F235" s="209" t="s">
        <v>4459</v>
      </c>
      <c r="G235" s="210" t="s">
        <v>721</v>
      </c>
      <c r="H235" s="211">
        <v>6</v>
      </c>
      <c r="I235" s="212"/>
      <c r="J235" s="213">
        <f>ROUND(I235*H235,2)</f>
        <v>0</v>
      </c>
      <c r="K235" s="209" t="s">
        <v>19</v>
      </c>
      <c r="L235" s="47"/>
      <c r="M235" s="214" t="s">
        <v>19</v>
      </c>
      <c r="N235" s="215" t="s">
        <v>43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252</v>
      </c>
      <c r="AT235" s="218" t="s">
        <v>162</v>
      </c>
      <c r="AU235" s="218" t="s">
        <v>80</v>
      </c>
      <c r="AY235" s="20" t="s">
        <v>155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80</v>
      </c>
      <c r="BK235" s="219">
        <f>ROUND(I235*H235,2)</f>
        <v>0</v>
      </c>
      <c r="BL235" s="20" t="s">
        <v>252</v>
      </c>
      <c r="BM235" s="218" t="s">
        <v>1780</v>
      </c>
    </row>
    <row r="236" spans="1:65" s="2" customFormat="1" ht="16.5" customHeight="1">
      <c r="A236" s="41"/>
      <c r="B236" s="42"/>
      <c r="C236" s="207" t="s">
        <v>1613</v>
      </c>
      <c r="D236" s="207" t="s">
        <v>162</v>
      </c>
      <c r="E236" s="208" t="s">
        <v>4460</v>
      </c>
      <c r="F236" s="209" t="s">
        <v>4461</v>
      </c>
      <c r="G236" s="210" t="s">
        <v>721</v>
      </c>
      <c r="H236" s="211">
        <v>6</v>
      </c>
      <c r="I236" s="212"/>
      <c r="J236" s="213">
        <f>ROUND(I236*H236,2)</f>
        <v>0</v>
      </c>
      <c r="K236" s="209" t="s">
        <v>19</v>
      </c>
      <c r="L236" s="47"/>
      <c r="M236" s="214" t="s">
        <v>19</v>
      </c>
      <c r="N236" s="215" t="s">
        <v>43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252</v>
      </c>
      <c r="AT236" s="218" t="s">
        <v>162</v>
      </c>
      <c r="AU236" s="218" t="s">
        <v>80</v>
      </c>
      <c r="AY236" s="20" t="s">
        <v>155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252</v>
      </c>
      <c r="BM236" s="218" t="s">
        <v>1538</v>
      </c>
    </row>
    <row r="237" spans="1:65" s="2" customFormat="1" ht="16.5" customHeight="1">
      <c r="A237" s="41"/>
      <c r="B237" s="42"/>
      <c r="C237" s="207" t="s">
        <v>1543</v>
      </c>
      <c r="D237" s="207" t="s">
        <v>162</v>
      </c>
      <c r="E237" s="208" t="s">
        <v>4462</v>
      </c>
      <c r="F237" s="209" t="s">
        <v>4463</v>
      </c>
      <c r="G237" s="210" t="s">
        <v>721</v>
      </c>
      <c r="H237" s="211">
        <v>24</v>
      </c>
      <c r="I237" s="212"/>
      <c r="J237" s="213">
        <f>ROUND(I237*H237,2)</f>
        <v>0</v>
      </c>
      <c r="K237" s="209" t="s">
        <v>19</v>
      </c>
      <c r="L237" s="47"/>
      <c r="M237" s="214" t="s">
        <v>19</v>
      </c>
      <c r="N237" s="215" t="s">
        <v>43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252</v>
      </c>
      <c r="AT237" s="218" t="s">
        <v>162</v>
      </c>
      <c r="AU237" s="218" t="s">
        <v>80</v>
      </c>
      <c r="AY237" s="20" t="s">
        <v>155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80</v>
      </c>
      <c r="BK237" s="219">
        <f>ROUND(I237*H237,2)</f>
        <v>0</v>
      </c>
      <c r="BL237" s="20" t="s">
        <v>252</v>
      </c>
      <c r="BM237" s="218" t="s">
        <v>1768</v>
      </c>
    </row>
    <row r="238" spans="1:65" s="2" customFormat="1" ht="16.5" customHeight="1">
      <c r="A238" s="41"/>
      <c r="B238" s="42"/>
      <c r="C238" s="207" t="s">
        <v>1551</v>
      </c>
      <c r="D238" s="207" t="s">
        <v>162</v>
      </c>
      <c r="E238" s="208" t="s">
        <v>4464</v>
      </c>
      <c r="F238" s="209" t="s">
        <v>4465</v>
      </c>
      <c r="G238" s="210" t="s">
        <v>721</v>
      </c>
      <c r="H238" s="211">
        <v>24</v>
      </c>
      <c r="I238" s="212"/>
      <c r="J238" s="213">
        <f>ROUND(I238*H238,2)</f>
        <v>0</v>
      </c>
      <c r="K238" s="209" t="s">
        <v>19</v>
      </c>
      <c r="L238" s="47"/>
      <c r="M238" s="214" t="s">
        <v>19</v>
      </c>
      <c r="N238" s="215" t="s">
        <v>43</v>
      </c>
      <c r="O238" s="87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252</v>
      </c>
      <c r="AT238" s="218" t="s">
        <v>162</v>
      </c>
      <c r="AU238" s="218" t="s">
        <v>80</v>
      </c>
      <c r="AY238" s="20" t="s">
        <v>155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20" t="s">
        <v>80</v>
      </c>
      <c r="BK238" s="219">
        <f>ROUND(I238*H238,2)</f>
        <v>0</v>
      </c>
      <c r="BL238" s="20" t="s">
        <v>252</v>
      </c>
      <c r="BM238" s="218" t="s">
        <v>496</v>
      </c>
    </row>
    <row r="239" spans="1:65" s="2" customFormat="1" ht="16.5" customHeight="1">
      <c r="A239" s="41"/>
      <c r="B239" s="42"/>
      <c r="C239" s="207" t="s">
        <v>1677</v>
      </c>
      <c r="D239" s="207" t="s">
        <v>162</v>
      </c>
      <c r="E239" s="208" t="s">
        <v>4466</v>
      </c>
      <c r="F239" s="209" t="s">
        <v>4467</v>
      </c>
      <c r="G239" s="210" t="s">
        <v>653</v>
      </c>
      <c r="H239" s="211">
        <v>230</v>
      </c>
      <c r="I239" s="212"/>
      <c r="J239" s="213">
        <f>ROUND(I239*H239,2)</f>
        <v>0</v>
      </c>
      <c r="K239" s="209" t="s">
        <v>19</v>
      </c>
      <c r="L239" s="47"/>
      <c r="M239" s="214" t="s">
        <v>19</v>
      </c>
      <c r="N239" s="215" t="s">
        <v>43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252</v>
      </c>
      <c r="AT239" s="218" t="s">
        <v>162</v>
      </c>
      <c r="AU239" s="218" t="s">
        <v>80</v>
      </c>
      <c r="AY239" s="20" t="s">
        <v>155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252</v>
      </c>
      <c r="BM239" s="218" t="s">
        <v>510</v>
      </c>
    </row>
    <row r="240" spans="1:65" s="2" customFormat="1" ht="16.5" customHeight="1">
      <c r="A240" s="41"/>
      <c r="B240" s="42"/>
      <c r="C240" s="207" t="s">
        <v>1682</v>
      </c>
      <c r="D240" s="207" t="s">
        <v>162</v>
      </c>
      <c r="E240" s="208" t="s">
        <v>4468</v>
      </c>
      <c r="F240" s="209" t="s">
        <v>4469</v>
      </c>
      <c r="G240" s="210" t="s">
        <v>653</v>
      </c>
      <c r="H240" s="211">
        <v>230</v>
      </c>
      <c r="I240" s="212"/>
      <c r="J240" s="213">
        <f>ROUND(I240*H240,2)</f>
        <v>0</v>
      </c>
      <c r="K240" s="209" t="s">
        <v>19</v>
      </c>
      <c r="L240" s="47"/>
      <c r="M240" s="214" t="s">
        <v>19</v>
      </c>
      <c r="N240" s="215" t="s">
        <v>43</v>
      </c>
      <c r="O240" s="87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252</v>
      </c>
      <c r="AT240" s="218" t="s">
        <v>162</v>
      </c>
      <c r="AU240" s="218" t="s">
        <v>80</v>
      </c>
      <c r="AY240" s="20" t="s">
        <v>155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80</v>
      </c>
      <c r="BK240" s="219">
        <f>ROUND(I240*H240,2)</f>
        <v>0</v>
      </c>
      <c r="BL240" s="20" t="s">
        <v>252</v>
      </c>
      <c r="BM240" s="218" t="s">
        <v>779</v>
      </c>
    </row>
    <row r="241" spans="1:65" s="2" customFormat="1" ht="16.5" customHeight="1">
      <c r="A241" s="41"/>
      <c r="B241" s="42"/>
      <c r="C241" s="207" t="s">
        <v>1709</v>
      </c>
      <c r="D241" s="207" t="s">
        <v>162</v>
      </c>
      <c r="E241" s="208" t="s">
        <v>4387</v>
      </c>
      <c r="F241" s="209" t="s">
        <v>4388</v>
      </c>
      <c r="G241" s="210" t="s">
        <v>653</v>
      </c>
      <c r="H241" s="211">
        <v>25</v>
      </c>
      <c r="I241" s="212"/>
      <c r="J241" s="213">
        <f>ROUND(I241*H241,2)</f>
        <v>0</v>
      </c>
      <c r="K241" s="209" t="s">
        <v>19</v>
      </c>
      <c r="L241" s="47"/>
      <c r="M241" s="214" t="s">
        <v>19</v>
      </c>
      <c r="N241" s="215" t="s">
        <v>43</v>
      </c>
      <c r="O241" s="87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252</v>
      </c>
      <c r="AT241" s="218" t="s">
        <v>162</v>
      </c>
      <c r="AU241" s="218" t="s">
        <v>80</v>
      </c>
      <c r="AY241" s="20" t="s">
        <v>155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252</v>
      </c>
      <c r="BM241" s="218" t="s">
        <v>3084</v>
      </c>
    </row>
    <row r="242" spans="1:65" s="2" customFormat="1" ht="16.5" customHeight="1">
      <c r="A242" s="41"/>
      <c r="B242" s="42"/>
      <c r="C242" s="207" t="s">
        <v>1714</v>
      </c>
      <c r="D242" s="207" t="s">
        <v>162</v>
      </c>
      <c r="E242" s="208" t="s">
        <v>4269</v>
      </c>
      <c r="F242" s="209" t="s">
        <v>4270</v>
      </c>
      <c r="G242" s="210" t="s">
        <v>653</v>
      </c>
      <c r="H242" s="211">
        <v>25</v>
      </c>
      <c r="I242" s="212"/>
      <c r="J242" s="213">
        <f>ROUND(I242*H242,2)</f>
        <v>0</v>
      </c>
      <c r="K242" s="209" t="s">
        <v>19</v>
      </c>
      <c r="L242" s="47"/>
      <c r="M242" s="214" t="s">
        <v>19</v>
      </c>
      <c r="N242" s="215" t="s">
        <v>43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252</v>
      </c>
      <c r="AT242" s="218" t="s">
        <v>162</v>
      </c>
      <c r="AU242" s="218" t="s">
        <v>80</v>
      </c>
      <c r="AY242" s="20" t="s">
        <v>155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80</v>
      </c>
      <c r="BK242" s="219">
        <f>ROUND(I242*H242,2)</f>
        <v>0</v>
      </c>
      <c r="BL242" s="20" t="s">
        <v>252</v>
      </c>
      <c r="BM242" s="218" t="s">
        <v>1733</v>
      </c>
    </row>
    <row r="243" spans="1:65" s="2" customFormat="1" ht="16.5" customHeight="1">
      <c r="A243" s="41"/>
      <c r="B243" s="42"/>
      <c r="C243" s="207" t="s">
        <v>1609</v>
      </c>
      <c r="D243" s="207" t="s">
        <v>162</v>
      </c>
      <c r="E243" s="208" t="s">
        <v>4243</v>
      </c>
      <c r="F243" s="209" t="s">
        <v>4244</v>
      </c>
      <c r="G243" s="210" t="s">
        <v>653</v>
      </c>
      <c r="H243" s="211">
        <v>10</v>
      </c>
      <c r="I243" s="212"/>
      <c r="J243" s="213">
        <f>ROUND(I243*H243,2)</f>
        <v>0</v>
      </c>
      <c r="K243" s="209" t="s">
        <v>19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252</v>
      </c>
      <c r="AT243" s="218" t="s">
        <v>162</v>
      </c>
      <c r="AU243" s="218" t="s">
        <v>80</v>
      </c>
      <c r="AY243" s="20" t="s">
        <v>155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252</v>
      </c>
      <c r="BM243" s="218" t="s">
        <v>1741</v>
      </c>
    </row>
    <row r="244" spans="1:65" s="2" customFormat="1" ht="16.5" customHeight="1">
      <c r="A244" s="41"/>
      <c r="B244" s="42"/>
      <c r="C244" s="207" t="s">
        <v>1605</v>
      </c>
      <c r="D244" s="207" t="s">
        <v>162</v>
      </c>
      <c r="E244" s="208" t="s">
        <v>4245</v>
      </c>
      <c r="F244" s="209" t="s">
        <v>4246</v>
      </c>
      <c r="G244" s="210" t="s">
        <v>653</v>
      </c>
      <c r="H244" s="211">
        <v>10</v>
      </c>
      <c r="I244" s="212"/>
      <c r="J244" s="213">
        <f>ROUND(I244*H244,2)</f>
        <v>0</v>
      </c>
      <c r="K244" s="209" t="s">
        <v>19</v>
      </c>
      <c r="L244" s="47"/>
      <c r="M244" s="214" t="s">
        <v>19</v>
      </c>
      <c r="N244" s="215" t="s">
        <v>43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252</v>
      </c>
      <c r="AT244" s="218" t="s">
        <v>162</v>
      </c>
      <c r="AU244" s="218" t="s">
        <v>80</v>
      </c>
      <c r="AY244" s="20" t="s">
        <v>155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252</v>
      </c>
      <c r="BM244" s="218" t="s">
        <v>1725</v>
      </c>
    </row>
    <row r="245" spans="1:65" s="2" customFormat="1" ht="16.5" customHeight="1">
      <c r="A245" s="41"/>
      <c r="B245" s="42"/>
      <c r="C245" s="207" t="s">
        <v>1555</v>
      </c>
      <c r="D245" s="207" t="s">
        <v>162</v>
      </c>
      <c r="E245" s="208" t="s">
        <v>4287</v>
      </c>
      <c r="F245" s="209" t="s">
        <v>4288</v>
      </c>
      <c r="G245" s="210" t="s">
        <v>653</v>
      </c>
      <c r="H245" s="211">
        <v>45</v>
      </c>
      <c r="I245" s="212"/>
      <c r="J245" s="213">
        <f>ROUND(I245*H245,2)</f>
        <v>0</v>
      </c>
      <c r="K245" s="209" t="s">
        <v>19</v>
      </c>
      <c r="L245" s="47"/>
      <c r="M245" s="214" t="s">
        <v>19</v>
      </c>
      <c r="N245" s="215" t="s">
        <v>43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252</v>
      </c>
      <c r="AT245" s="218" t="s">
        <v>162</v>
      </c>
      <c r="AU245" s="218" t="s">
        <v>80</v>
      </c>
      <c r="AY245" s="20" t="s">
        <v>155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252</v>
      </c>
      <c r="BM245" s="218" t="s">
        <v>1749</v>
      </c>
    </row>
    <row r="246" spans="1:65" s="2" customFormat="1" ht="16.5" customHeight="1">
      <c r="A246" s="41"/>
      <c r="B246" s="42"/>
      <c r="C246" s="207" t="s">
        <v>1562</v>
      </c>
      <c r="D246" s="207" t="s">
        <v>162</v>
      </c>
      <c r="E246" s="208" t="s">
        <v>4249</v>
      </c>
      <c r="F246" s="209" t="s">
        <v>4250</v>
      </c>
      <c r="G246" s="210" t="s">
        <v>653</v>
      </c>
      <c r="H246" s="211">
        <v>45</v>
      </c>
      <c r="I246" s="212"/>
      <c r="J246" s="213">
        <f>ROUND(I246*H246,2)</f>
        <v>0</v>
      </c>
      <c r="K246" s="209" t="s">
        <v>19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252</v>
      </c>
      <c r="AT246" s="218" t="s">
        <v>162</v>
      </c>
      <c r="AU246" s="218" t="s">
        <v>80</v>
      </c>
      <c r="AY246" s="20" t="s">
        <v>155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252</v>
      </c>
      <c r="BM246" s="218" t="s">
        <v>1757</v>
      </c>
    </row>
    <row r="247" spans="1:65" s="2" customFormat="1" ht="16.5" customHeight="1">
      <c r="A247" s="41"/>
      <c r="B247" s="42"/>
      <c r="C247" s="207" t="s">
        <v>1617</v>
      </c>
      <c r="D247" s="207" t="s">
        <v>162</v>
      </c>
      <c r="E247" s="208" t="s">
        <v>4251</v>
      </c>
      <c r="F247" s="209" t="s">
        <v>4252</v>
      </c>
      <c r="G247" s="210" t="s">
        <v>721</v>
      </c>
      <c r="H247" s="211">
        <v>25</v>
      </c>
      <c r="I247" s="212"/>
      <c r="J247" s="213">
        <f>ROUND(I247*H247,2)</f>
        <v>0</v>
      </c>
      <c r="K247" s="209" t="s">
        <v>19</v>
      </c>
      <c r="L247" s="47"/>
      <c r="M247" s="214" t="s">
        <v>19</v>
      </c>
      <c r="N247" s="215" t="s">
        <v>43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252</v>
      </c>
      <c r="AT247" s="218" t="s">
        <v>162</v>
      </c>
      <c r="AU247" s="218" t="s">
        <v>80</v>
      </c>
      <c r="AY247" s="20" t="s">
        <v>155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80</v>
      </c>
      <c r="BK247" s="219">
        <f>ROUND(I247*H247,2)</f>
        <v>0</v>
      </c>
      <c r="BL247" s="20" t="s">
        <v>252</v>
      </c>
      <c r="BM247" s="218" t="s">
        <v>1237</v>
      </c>
    </row>
    <row r="248" spans="1:65" s="2" customFormat="1" ht="16.5" customHeight="1">
      <c r="A248" s="41"/>
      <c r="B248" s="42"/>
      <c r="C248" s="207" t="s">
        <v>1622</v>
      </c>
      <c r="D248" s="207" t="s">
        <v>162</v>
      </c>
      <c r="E248" s="208" t="s">
        <v>4253</v>
      </c>
      <c r="F248" s="209" t="s">
        <v>4254</v>
      </c>
      <c r="G248" s="210" t="s">
        <v>721</v>
      </c>
      <c r="H248" s="211">
        <v>25</v>
      </c>
      <c r="I248" s="212"/>
      <c r="J248" s="213">
        <f>ROUND(I248*H248,2)</f>
        <v>0</v>
      </c>
      <c r="K248" s="209" t="s">
        <v>19</v>
      </c>
      <c r="L248" s="47"/>
      <c r="M248" s="214" t="s">
        <v>19</v>
      </c>
      <c r="N248" s="215" t="s">
        <v>43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252</v>
      </c>
      <c r="AT248" s="218" t="s">
        <v>162</v>
      </c>
      <c r="AU248" s="218" t="s">
        <v>80</v>
      </c>
      <c r="AY248" s="20" t="s">
        <v>155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252</v>
      </c>
      <c r="BM248" s="218" t="s">
        <v>1137</v>
      </c>
    </row>
    <row r="249" spans="1:65" s="2" customFormat="1" ht="16.5" customHeight="1">
      <c r="A249" s="41"/>
      <c r="B249" s="42"/>
      <c r="C249" s="207" t="s">
        <v>1566</v>
      </c>
      <c r="D249" s="207" t="s">
        <v>162</v>
      </c>
      <c r="E249" s="208" t="s">
        <v>4255</v>
      </c>
      <c r="F249" s="209" t="s">
        <v>4256</v>
      </c>
      <c r="G249" s="210" t="s">
        <v>721</v>
      </c>
      <c r="H249" s="211">
        <v>90</v>
      </c>
      <c r="I249" s="212"/>
      <c r="J249" s="213">
        <f>ROUND(I249*H249,2)</f>
        <v>0</v>
      </c>
      <c r="K249" s="209" t="s">
        <v>19</v>
      </c>
      <c r="L249" s="47"/>
      <c r="M249" s="214" t="s">
        <v>19</v>
      </c>
      <c r="N249" s="215" t="s">
        <v>43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252</v>
      </c>
      <c r="AT249" s="218" t="s">
        <v>162</v>
      </c>
      <c r="AU249" s="218" t="s">
        <v>80</v>
      </c>
      <c r="AY249" s="20" t="s">
        <v>155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80</v>
      </c>
      <c r="BK249" s="219">
        <f>ROUND(I249*H249,2)</f>
        <v>0</v>
      </c>
      <c r="BL249" s="20" t="s">
        <v>252</v>
      </c>
      <c r="BM249" s="218" t="s">
        <v>1161</v>
      </c>
    </row>
    <row r="250" spans="1:65" s="2" customFormat="1" ht="16.5" customHeight="1">
      <c r="A250" s="41"/>
      <c r="B250" s="42"/>
      <c r="C250" s="207" t="s">
        <v>1571</v>
      </c>
      <c r="D250" s="207" t="s">
        <v>162</v>
      </c>
      <c r="E250" s="208" t="s">
        <v>4257</v>
      </c>
      <c r="F250" s="209" t="s">
        <v>4258</v>
      </c>
      <c r="G250" s="210" t="s">
        <v>721</v>
      </c>
      <c r="H250" s="211">
        <v>90</v>
      </c>
      <c r="I250" s="212"/>
      <c r="J250" s="213">
        <f>ROUND(I250*H250,2)</f>
        <v>0</v>
      </c>
      <c r="K250" s="209" t="s">
        <v>19</v>
      </c>
      <c r="L250" s="47"/>
      <c r="M250" s="214" t="s">
        <v>19</v>
      </c>
      <c r="N250" s="215" t="s">
        <v>43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252</v>
      </c>
      <c r="AT250" s="218" t="s">
        <v>162</v>
      </c>
      <c r="AU250" s="218" t="s">
        <v>80</v>
      </c>
      <c r="AY250" s="20" t="s">
        <v>155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252</v>
      </c>
      <c r="BM250" s="218" t="s">
        <v>1409</v>
      </c>
    </row>
    <row r="251" spans="1:65" s="2" customFormat="1" ht="16.5" customHeight="1">
      <c r="A251" s="41"/>
      <c r="B251" s="42"/>
      <c r="C251" s="207" t="s">
        <v>1700</v>
      </c>
      <c r="D251" s="207" t="s">
        <v>162</v>
      </c>
      <c r="E251" s="208" t="s">
        <v>4401</v>
      </c>
      <c r="F251" s="209" t="s">
        <v>4346</v>
      </c>
      <c r="G251" s="210" t="s">
        <v>4176</v>
      </c>
      <c r="H251" s="211">
        <v>1</v>
      </c>
      <c r="I251" s="212"/>
      <c r="J251" s="213">
        <f>ROUND(I251*H251,2)</f>
        <v>0</v>
      </c>
      <c r="K251" s="209" t="s">
        <v>19</v>
      </c>
      <c r="L251" s="47"/>
      <c r="M251" s="214" t="s">
        <v>19</v>
      </c>
      <c r="N251" s="215" t="s">
        <v>43</v>
      </c>
      <c r="O251" s="87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252</v>
      </c>
      <c r="AT251" s="218" t="s">
        <v>162</v>
      </c>
      <c r="AU251" s="218" t="s">
        <v>80</v>
      </c>
      <c r="AY251" s="20" t="s">
        <v>155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80</v>
      </c>
      <c r="BK251" s="219">
        <f>ROUND(I251*H251,2)</f>
        <v>0</v>
      </c>
      <c r="BL251" s="20" t="s">
        <v>252</v>
      </c>
      <c r="BM251" s="218" t="s">
        <v>624</v>
      </c>
    </row>
    <row r="252" spans="1:65" s="2" customFormat="1" ht="16.5" customHeight="1">
      <c r="A252" s="41"/>
      <c r="B252" s="42"/>
      <c r="C252" s="207" t="s">
        <v>1705</v>
      </c>
      <c r="D252" s="207" t="s">
        <v>162</v>
      </c>
      <c r="E252" s="208" t="s">
        <v>4470</v>
      </c>
      <c r="F252" s="209" t="s">
        <v>4471</v>
      </c>
      <c r="G252" s="210" t="s">
        <v>721</v>
      </c>
      <c r="H252" s="211">
        <v>1</v>
      </c>
      <c r="I252" s="212"/>
      <c r="J252" s="213">
        <f>ROUND(I252*H252,2)</f>
        <v>0</v>
      </c>
      <c r="K252" s="209" t="s">
        <v>19</v>
      </c>
      <c r="L252" s="47"/>
      <c r="M252" s="214" t="s">
        <v>19</v>
      </c>
      <c r="N252" s="215" t="s">
        <v>43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252</v>
      </c>
      <c r="AT252" s="218" t="s">
        <v>162</v>
      </c>
      <c r="AU252" s="218" t="s">
        <v>80</v>
      </c>
      <c r="AY252" s="20" t="s">
        <v>155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252</v>
      </c>
      <c r="BM252" s="218" t="s">
        <v>808</v>
      </c>
    </row>
    <row r="253" spans="1:63" s="12" customFormat="1" ht="25.9" customHeight="1">
      <c r="A253" s="12"/>
      <c r="B253" s="191"/>
      <c r="C253" s="192"/>
      <c r="D253" s="193" t="s">
        <v>71</v>
      </c>
      <c r="E253" s="194" t="s">
        <v>4472</v>
      </c>
      <c r="F253" s="194" t="s">
        <v>4473</v>
      </c>
      <c r="G253" s="192"/>
      <c r="H253" s="192"/>
      <c r="I253" s="195"/>
      <c r="J253" s="196">
        <f>BK253</f>
        <v>0</v>
      </c>
      <c r="K253" s="192"/>
      <c r="L253" s="197"/>
      <c r="M253" s="198"/>
      <c r="N253" s="199"/>
      <c r="O253" s="199"/>
      <c r="P253" s="200">
        <f>SUM(P254:P258)</f>
        <v>0</v>
      </c>
      <c r="Q253" s="199"/>
      <c r="R253" s="200">
        <f>SUM(R254:R258)</f>
        <v>0</v>
      </c>
      <c r="S253" s="199"/>
      <c r="T253" s="201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2" t="s">
        <v>80</v>
      </c>
      <c r="AT253" s="203" t="s">
        <v>71</v>
      </c>
      <c r="AU253" s="203" t="s">
        <v>72</v>
      </c>
      <c r="AY253" s="202" t="s">
        <v>155</v>
      </c>
      <c r="BK253" s="204">
        <f>SUM(BK254:BK258)</f>
        <v>0</v>
      </c>
    </row>
    <row r="254" spans="1:65" s="2" customFormat="1" ht="16.5" customHeight="1">
      <c r="A254" s="41"/>
      <c r="B254" s="42"/>
      <c r="C254" s="207" t="s">
        <v>1686</v>
      </c>
      <c r="D254" s="207" t="s">
        <v>162</v>
      </c>
      <c r="E254" s="208" t="s">
        <v>4474</v>
      </c>
      <c r="F254" s="209" t="s">
        <v>4475</v>
      </c>
      <c r="G254" s="210" t="s">
        <v>721</v>
      </c>
      <c r="H254" s="211">
        <v>2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252</v>
      </c>
      <c r="AT254" s="218" t="s">
        <v>162</v>
      </c>
      <c r="AU254" s="218" t="s">
        <v>80</v>
      </c>
      <c r="AY254" s="20" t="s">
        <v>155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252</v>
      </c>
      <c r="BM254" s="218" t="s">
        <v>1396</v>
      </c>
    </row>
    <row r="255" spans="1:65" s="2" customFormat="1" ht="24.15" customHeight="1">
      <c r="A255" s="41"/>
      <c r="B255" s="42"/>
      <c r="C255" s="207" t="s">
        <v>1691</v>
      </c>
      <c r="D255" s="207" t="s">
        <v>162</v>
      </c>
      <c r="E255" s="208" t="s">
        <v>4476</v>
      </c>
      <c r="F255" s="209" t="s">
        <v>4477</v>
      </c>
      <c r="G255" s="210" t="s">
        <v>721</v>
      </c>
      <c r="H255" s="211">
        <v>1</v>
      </c>
      <c r="I255" s="212"/>
      <c r="J255" s="213">
        <f>ROUND(I255*H255,2)</f>
        <v>0</v>
      </c>
      <c r="K255" s="209" t="s">
        <v>19</v>
      </c>
      <c r="L255" s="47"/>
      <c r="M255" s="214" t="s">
        <v>19</v>
      </c>
      <c r="N255" s="215" t="s">
        <v>43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252</v>
      </c>
      <c r="AT255" s="218" t="s">
        <v>162</v>
      </c>
      <c r="AU255" s="218" t="s">
        <v>80</v>
      </c>
      <c r="AY255" s="20" t="s">
        <v>155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80</v>
      </c>
      <c r="BK255" s="219">
        <f>ROUND(I255*H255,2)</f>
        <v>0</v>
      </c>
      <c r="BL255" s="20" t="s">
        <v>252</v>
      </c>
      <c r="BM255" s="218" t="s">
        <v>2293</v>
      </c>
    </row>
    <row r="256" spans="1:65" s="2" customFormat="1" ht="16.5" customHeight="1">
      <c r="A256" s="41"/>
      <c r="B256" s="42"/>
      <c r="C256" s="207" t="s">
        <v>1696</v>
      </c>
      <c r="D256" s="207" t="s">
        <v>162</v>
      </c>
      <c r="E256" s="208" t="s">
        <v>4478</v>
      </c>
      <c r="F256" s="209" t="s">
        <v>4479</v>
      </c>
      <c r="G256" s="210" t="s">
        <v>721</v>
      </c>
      <c r="H256" s="211">
        <v>1</v>
      </c>
      <c r="I256" s="212"/>
      <c r="J256" s="213">
        <f>ROUND(I256*H256,2)</f>
        <v>0</v>
      </c>
      <c r="K256" s="209" t="s">
        <v>19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252</v>
      </c>
      <c r="AT256" s="218" t="s">
        <v>162</v>
      </c>
      <c r="AU256" s="218" t="s">
        <v>80</v>
      </c>
      <c r="AY256" s="20" t="s">
        <v>155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252</v>
      </c>
      <c r="BM256" s="218" t="s">
        <v>2299</v>
      </c>
    </row>
    <row r="257" spans="1:65" s="2" customFormat="1" ht="16.5" customHeight="1">
      <c r="A257" s="41"/>
      <c r="B257" s="42"/>
      <c r="C257" s="207" t="s">
        <v>3133</v>
      </c>
      <c r="D257" s="207" t="s">
        <v>162</v>
      </c>
      <c r="E257" s="208" t="s">
        <v>4480</v>
      </c>
      <c r="F257" s="209" t="s">
        <v>4481</v>
      </c>
      <c r="G257" s="210" t="s">
        <v>721</v>
      </c>
      <c r="H257" s="211">
        <v>10</v>
      </c>
      <c r="I257" s="212"/>
      <c r="J257" s="213">
        <f>ROUND(I257*H257,2)</f>
        <v>0</v>
      </c>
      <c r="K257" s="209" t="s">
        <v>19</v>
      </c>
      <c r="L257" s="47"/>
      <c r="M257" s="214" t="s">
        <v>19</v>
      </c>
      <c r="N257" s="215" t="s">
        <v>43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252</v>
      </c>
      <c r="AT257" s="218" t="s">
        <v>162</v>
      </c>
      <c r="AU257" s="218" t="s">
        <v>80</v>
      </c>
      <c r="AY257" s="20" t="s">
        <v>155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20" t="s">
        <v>80</v>
      </c>
      <c r="BK257" s="219">
        <f>ROUND(I257*H257,2)</f>
        <v>0</v>
      </c>
      <c r="BL257" s="20" t="s">
        <v>252</v>
      </c>
      <c r="BM257" s="218" t="s">
        <v>3130</v>
      </c>
    </row>
    <row r="258" spans="1:65" s="2" customFormat="1" ht="16.5" customHeight="1">
      <c r="A258" s="41"/>
      <c r="B258" s="42"/>
      <c r="C258" s="207" t="s">
        <v>2904</v>
      </c>
      <c r="D258" s="207" t="s">
        <v>162</v>
      </c>
      <c r="E258" s="208" t="s">
        <v>4482</v>
      </c>
      <c r="F258" s="209" t="s">
        <v>4483</v>
      </c>
      <c r="G258" s="210" t="s">
        <v>721</v>
      </c>
      <c r="H258" s="211">
        <v>10</v>
      </c>
      <c r="I258" s="212"/>
      <c r="J258" s="213">
        <f>ROUND(I258*H258,2)</f>
        <v>0</v>
      </c>
      <c r="K258" s="209" t="s">
        <v>19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252</v>
      </c>
      <c r="AT258" s="218" t="s">
        <v>162</v>
      </c>
      <c r="AU258" s="218" t="s">
        <v>80</v>
      </c>
      <c r="AY258" s="20" t="s">
        <v>155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252</v>
      </c>
      <c r="BM258" s="218" t="s">
        <v>1063</v>
      </c>
    </row>
    <row r="259" spans="1:63" s="12" customFormat="1" ht="25.9" customHeight="1">
      <c r="A259" s="12"/>
      <c r="B259" s="191"/>
      <c r="C259" s="192"/>
      <c r="D259" s="193" t="s">
        <v>71</v>
      </c>
      <c r="E259" s="194" t="s">
        <v>4484</v>
      </c>
      <c r="F259" s="194" t="s">
        <v>4485</v>
      </c>
      <c r="G259" s="192"/>
      <c r="H259" s="192"/>
      <c r="I259" s="195"/>
      <c r="J259" s="196">
        <f>BK259</f>
        <v>0</v>
      </c>
      <c r="K259" s="192"/>
      <c r="L259" s="197"/>
      <c r="M259" s="198"/>
      <c r="N259" s="199"/>
      <c r="O259" s="199"/>
      <c r="P259" s="200">
        <f>SUM(P260:P282)</f>
        <v>0</v>
      </c>
      <c r="Q259" s="199"/>
      <c r="R259" s="200">
        <f>SUM(R260:R282)</f>
        <v>0</v>
      </c>
      <c r="S259" s="199"/>
      <c r="T259" s="201">
        <f>SUM(T260:T282)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2" t="s">
        <v>80</v>
      </c>
      <c r="AT259" s="203" t="s">
        <v>71</v>
      </c>
      <c r="AU259" s="203" t="s">
        <v>72</v>
      </c>
      <c r="AY259" s="202" t="s">
        <v>155</v>
      </c>
      <c r="BK259" s="204">
        <f>SUM(BK260:BK282)</f>
        <v>0</v>
      </c>
    </row>
    <row r="260" spans="1:65" s="2" customFormat="1" ht="16.5" customHeight="1">
      <c r="A260" s="41"/>
      <c r="B260" s="42"/>
      <c r="C260" s="207" t="s">
        <v>2182</v>
      </c>
      <c r="D260" s="207" t="s">
        <v>162</v>
      </c>
      <c r="E260" s="208" t="s">
        <v>4486</v>
      </c>
      <c r="F260" s="209" t="s">
        <v>4487</v>
      </c>
      <c r="G260" s="210" t="s">
        <v>653</v>
      </c>
      <c r="H260" s="211">
        <v>80</v>
      </c>
      <c r="I260" s="212"/>
      <c r="J260" s="213">
        <f>ROUND(I260*H260,2)</f>
        <v>0</v>
      </c>
      <c r="K260" s="209" t="s">
        <v>19</v>
      </c>
      <c r="L260" s="47"/>
      <c r="M260" s="214" t="s">
        <v>19</v>
      </c>
      <c r="N260" s="215" t="s">
        <v>43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252</v>
      </c>
      <c r="AT260" s="218" t="s">
        <v>162</v>
      </c>
      <c r="AU260" s="218" t="s">
        <v>80</v>
      </c>
      <c r="AY260" s="20" t="s">
        <v>155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80</v>
      </c>
      <c r="BK260" s="219">
        <f>ROUND(I260*H260,2)</f>
        <v>0</v>
      </c>
      <c r="BL260" s="20" t="s">
        <v>252</v>
      </c>
      <c r="BM260" s="218" t="s">
        <v>1201</v>
      </c>
    </row>
    <row r="261" spans="1:65" s="2" customFormat="1" ht="16.5" customHeight="1">
      <c r="A261" s="41"/>
      <c r="B261" s="42"/>
      <c r="C261" s="207" t="s">
        <v>2188</v>
      </c>
      <c r="D261" s="207" t="s">
        <v>162</v>
      </c>
      <c r="E261" s="208" t="s">
        <v>4488</v>
      </c>
      <c r="F261" s="209" t="s">
        <v>4489</v>
      </c>
      <c r="G261" s="210" t="s">
        <v>653</v>
      </c>
      <c r="H261" s="211">
        <v>80</v>
      </c>
      <c r="I261" s="212"/>
      <c r="J261" s="213">
        <f>ROUND(I261*H261,2)</f>
        <v>0</v>
      </c>
      <c r="K261" s="209" t="s">
        <v>19</v>
      </c>
      <c r="L261" s="47"/>
      <c r="M261" s="214" t="s">
        <v>19</v>
      </c>
      <c r="N261" s="215" t="s">
        <v>43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252</v>
      </c>
      <c r="AT261" s="218" t="s">
        <v>162</v>
      </c>
      <c r="AU261" s="218" t="s">
        <v>80</v>
      </c>
      <c r="AY261" s="20" t="s">
        <v>155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80</v>
      </c>
      <c r="BK261" s="219">
        <f>ROUND(I261*H261,2)</f>
        <v>0</v>
      </c>
      <c r="BL261" s="20" t="s">
        <v>252</v>
      </c>
      <c r="BM261" s="218" t="s">
        <v>1457</v>
      </c>
    </row>
    <row r="262" spans="1:65" s="2" customFormat="1" ht="16.5" customHeight="1">
      <c r="A262" s="41"/>
      <c r="B262" s="42"/>
      <c r="C262" s="207" t="s">
        <v>1586</v>
      </c>
      <c r="D262" s="207" t="s">
        <v>162</v>
      </c>
      <c r="E262" s="208" t="s">
        <v>4490</v>
      </c>
      <c r="F262" s="209" t="s">
        <v>4491</v>
      </c>
      <c r="G262" s="210" t="s">
        <v>653</v>
      </c>
      <c r="H262" s="211">
        <v>4</v>
      </c>
      <c r="I262" s="212"/>
      <c r="J262" s="213">
        <f>ROUND(I262*H262,2)</f>
        <v>0</v>
      </c>
      <c r="K262" s="209" t="s">
        <v>19</v>
      </c>
      <c r="L262" s="47"/>
      <c r="M262" s="214" t="s">
        <v>19</v>
      </c>
      <c r="N262" s="215" t="s">
        <v>43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252</v>
      </c>
      <c r="AT262" s="218" t="s">
        <v>162</v>
      </c>
      <c r="AU262" s="218" t="s">
        <v>80</v>
      </c>
      <c r="AY262" s="20" t="s">
        <v>155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80</v>
      </c>
      <c r="BK262" s="219">
        <f>ROUND(I262*H262,2)</f>
        <v>0</v>
      </c>
      <c r="BL262" s="20" t="s">
        <v>252</v>
      </c>
      <c r="BM262" s="218" t="s">
        <v>2147</v>
      </c>
    </row>
    <row r="263" spans="1:65" s="2" customFormat="1" ht="16.5" customHeight="1">
      <c r="A263" s="41"/>
      <c r="B263" s="42"/>
      <c r="C263" s="207" t="s">
        <v>1593</v>
      </c>
      <c r="D263" s="207" t="s">
        <v>162</v>
      </c>
      <c r="E263" s="208" t="s">
        <v>4492</v>
      </c>
      <c r="F263" s="209" t="s">
        <v>4493</v>
      </c>
      <c r="G263" s="210" t="s">
        <v>653</v>
      </c>
      <c r="H263" s="211">
        <v>4</v>
      </c>
      <c r="I263" s="212"/>
      <c r="J263" s="213">
        <f>ROUND(I263*H263,2)</f>
        <v>0</v>
      </c>
      <c r="K263" s="209" t="s">
        <v>19</v>
      </c>
      <c r="L263" s="47"/>
      <c r="M263" s="214" t="s">
        <v>19</v>
      </c>
      <c r="N263" s="215" t="s">
        <v>43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252</v>
      </c>
      <c r="AT263" s="218" t="s">
        <v>162</v>
      </c>
      <c r="AU263" s="218" t="s">
        <v>80</v>
      </c>
      <c r="AY263" s="20" t="s">
        <v>155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252</v>
      </c>
      <c r="BM263" s="218" t="s">
        <v>668</v>
      </c>
    </row>
    <row r="264" spans="1:65" s="2" customFormat="1" ht="16.5" customHeight="1">
      <c r="A264" s="41"/>
      <c r="B264" s="42"/>
      <c r="C264" s="207" t="s">
        <v>1575</v>
      </c>
      <c r="D264" s="207" t="s">
        <v>162</v>
      </c>
      <c r="E264" s="208" t="s">
        <v>4494</v>
      </c>
      <c r="F264" s="209" t="s">
        <v>4495</v>
      </c>
      <c r="G264" s="210" t="s">
        <v>721</v>
      </c>
      <c r="H264" s="211">
        <v>126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43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252</v>
      </c>
      <c r="AT264" s="218" t="s">
        <v>162</v>
      </c>
      <c r="AU264" s="218" t="s">
        <v>80</v>
      </c>
      <c r="AY264" s="20" t="s">
        <v>155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252</v>
      </c>
      <c r="BM264" s="218" t="s">
        <v>724</v>
      </c>
    </row>
    <row r="265" spans="1:65" s="2" customFormat="1" ht="16.5" customHeight="1">
      <c r="A265" s="41"/>
      <c r="B265" s="42"/>
      <c r="C265" s="207" t="s">
        <v>1580</v>
      </c>
      <c r="D265" s="207" t="s">
        <v>162</v>
      </c>
      <c r="E265" s="208" t="s">
        <v>4496</v>
      </c>
      <c r="F265" s="209" t="s">
        <v>4497</v>
      </c>
      <c r="G265" s="210" t="s">
        <v>721</v>
      </c>
      <c r="H265" s="211">
        <v>126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252</v>
      </c>
      <c r="AT265" s="218" t="s">
        <v>162</v>
      </c>
      <c r="AU265" s="218" t="s">
        <v>80</v>
      </c>
      <c r="AY265" s="20" t="s">
        <v>155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252</v>
      </c>
      <c r="BM265" s="218" t="s">
        <v>993</v>
      </c>
    </row>
    <row r="266" spans="1:65" s="2" customFormat="1" ht="16.5" customHeight="1">
      <c r="A266" s="41"/>
      <c r="B266" s="42"/>
      <c r="C266" s="207" t="s">
        <v>1626</v>
      </c>
      <c r="D266" s="207" t="s">
        <v>162</v>
      </c>
      <c r="E266" s="208" t="s">
        <v>4498</v>
      </c>
      <c r="F266" s="209" t="s">
        <v>4499</v>
      </c>
      <c r="G266" s="210" t="s">
        <v>721</v>
      </c>
      <c r="H266" s="211">
        <v>108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252</v>
      </c>
      <c r="AT266" s="218" t="s">
        <v>162</v>
      </c>
      <c r="AU266" s="218" t="s">
        <v>80</v>
      </c>
      <c r="AY266" s="20" t="s">
        <v>155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252</v>
      </c>
      <c r="BM266" s="218" t="s">
        <v>2262</v>
      </c>
    </row>
    <row r="267" spans="1:65" s="2" customFormat="1" ht="16.5" customHeight="1">
      <c r="A267" s="41"/>
      <c r="B267" s="42"/>
      <c r="C267" s="207" t="s">
        <v>1632</v>
      </c>
      <c r="D267" s="207" t="s">
        <v>162</v>
      </c>
      <c r="E267" s="208" t="s">
        <v>4500</v>
      </c>
      <c r="F267" s="209" t="s">
        <v>4501</v>
      </c>
      <c r="G267" s="210" t="s">
        <v>721</v>
      </c>
      <c r="H267" s="211">
        <v>108</v>
      </c>
      <c r="I267" s="212"/>
      <c r="J267" s="213">
        <f>ROUND(I267*H267,2)</f>
        <v>0</v>
      </c>
      <c r="K267" s="209" t="s">
        <v>19</v>
      </c>
      <c r="L267" s="47"/>
      <c r="M267" s="214" t="s">
        <v>19</v>
      </c>
      <c r="N267" s="215" t="s">
        <v>43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252</v>
      </c>
      <c r="AT267" s="218" t="s">
        <v>162</v>
      </c>
      <c r="AU267" s="218" t="s">
        <v>80</v>
      </c>
      <c r="AY267" s="20" t="s">
        <v>155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252</v>
      </c>
      <c r="BM267" s="218" t="s">
        <v>3153</v>
      </c>
    </row>
    <row r="268" spans="1:65" s="2" customFormat="1" ht="16.5" customHeight="1">
      <c r="A268" s="41"/>
      <c r="B268" s="42"/>
      <c r="C268" s="207" t="s">
        <v>1638</v>
      </c>
      <c r="D268" s="207" t="s">
        <v>162</v>
      </c>
      <c r="E268" s="208" t="s">
        <v>4502</v>
      </c>
      <c r="F268" s="209" t="s">
        <v>4503</v>
      </c>
      <c r="G268" s="210" t="s">
        <v>721</v>
      </c>
      <c r="H268" s="211">
        <v>108</v>
      </c>
      <c r="I268" s="212"/>
      <c r="J268" s="213">
        <f>ROUND(I268*H268,2)</f>
        <v>0</v>
      </c>
      <c r="K268" s="209" t="s">
        <v>19</v>
      </c>
      <c r="L268" s="47"/>
      <c r="M268" s="214" t="s">
        <v>19</v>
      </c>
      <c r="N268" s="215" t="s">
        <v>43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252</v>
      </c>
      <c r="AT268" s="218" t="s">
        <v>162</v>
      </c>
      <c r="AU268" s="218" t="s">
        <v>80</v>
      </c>
      <c r="AY268" s="20" t="s">
        <v>155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80</v>
      </c>
      <c r="BK268" s="219">
        <f>ROUND(I268*H268,2)</f>
        <v>0</v>
      </c>
      <c r="BL268" s="20" t="s">
        <v>252</v>
      </c>
      <c r="BM268" s="218" t="s">
        <v>1206</v>
      </c>
    </row>
    <row r="269" spans="1:65" s="2" customFormat="1" ht="16.5" customHeight="1">
      <c r="A269" s="41"/>
      <c r="B269" s="42"/>
      <c r="C269" s="207" t="s">
        <v>1643</v>
      </c>
      <c r="D269" s="207" t="s">
        <v>162</v>
      </c>
      <c r="E269" s="208" t="s">
        <v>4504</v>
      </c>
      <c r="F269" s="209" t="s">
        <v>4505</v>
      </c>
      <c r="G269" s="210" t="s">
        <v>721</v>
      </c>
      <c r="H269" s="211">
        <v>54</v>
      </c>
      <c r="I269" s="212"/>
      <c r="J269" s="213">
        <f>ROUND(I269*H269,2)</f>
        <v>0</v>
      </c>
      <c r="K269" s="209" t="s">
        <v>19</v>
      </c>
      <c r="L269" s="47"/>
      <c r="M269" s="214" t="s">
        <v>19</v>
      </c>
      <c r="N269" s="215" t="s">
        <v>43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252</v>
      </c>
      <c r="AT269" s="218" t="s">
        <v>162</v>
      </c>
      <c r="AU269" s="218" t="s">
        <v>80</v>
      </c>
      <c r="AY269" s="20" t="s">
        <v>155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80</v>
      </c>
      <c r="BK269" s="219">
        <f>ROUND(I269*H269,2)</f>
        <v>0</v>
      </c>
      <c r="BL269" s="20" t="s">
        <v>252</v>
      </c>
      <c r="BM269" s="218" t="s">
        <v>1191</v>
      </c>
    </row>
    <row r="270" spans="1:65" s="2" customFormat="1" ht="16.5" customHeight="1">
      <c r="A270" s="41"/>
      <c r="B270" s="42"/>
      <c r="C270" s="207" t="s">
        <v>1648</v>
      </c>
      <c r="D270" s="207" t="s">
        <v>162</v>
      </c>
      <c r="E270" s="208" t="s">
        <v>4506</v>
      </c>
      <c r="F270" s="209" t="s">
        <v>4507</v>
      </c>
      <c r="G270" s="210" t="s">
        <v>721</v>
      </c>
      <c r="H270" s="211">
        <v>51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252</v>
      </c>
      <c r="AT270" s="218" t="s">
        <v>162</v>
      </c>
      <c r="AU270" s="218" t="s">
        <v>80</v>
      </c>
      <c r="AY270" s="20" t="s">
        <v>155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252</v>
      </c>
      <c r="BM270" s="218" t="s">
        <v>639</v>
      </c>
    </row>
    <row r="271" spans="1:65" s="2" customFormat="1" ht="16.5" customHeight="1">
      <c r="A271" s="41"/>
      <c r="B271" s="42"/>
      <c r="C271" s="207" t="s">
        <v>1653</v>
      </c>
      <c r="D271" s="207" t="s">
        <v>162</v>
      </c>
      <c r="E271" s="208" t="s">
        <v>4508</v>
      </c>
      <c r="F271" s="209" t="s">
        <v>4509</v>
      </c>
      <c r="G271" s="210" t="s">
        <v>721</v>
      </c>
      <c r="H271" s="211">
        <v>3</v>
      </c>
      <c r="I271" s="212"/>
      <c r="J271" s="213">
        <f>ROUND(I271*H271,2)</f>
        <v>0</v>
      </c>
      <c r="K271" s="209" t="s">
        <v>19</v>
      </c>
      <c r="L271" s="47"/>
      <c r="M271" s="214" t="s">
        <v>19</v>
      </c>
      <c r="N271" s="215" t="s">
        <v>43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252</v>
      </c>
      <c r="AT271" s="218" t="s">
        <v>162</v>
      </c>
      <c r="AU271" s="218" t="s">
        <v>80</v>
      </c>
      <c r="AY271" s="20" t="s">
        <v>155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80</v>
      </c>
      <c r="BK271" s="219">
        <f>ROUND(I271*H271,2)</f>
        <v>0</v>
      </c>
      <c r="BL271" s="20" t="s">
        <v>252</v>
      </c>
      <c r="BM271" s="218" t="s">
        <v>650</v>
      </c>
    </row>
    <row r="272" spans="1:65" s="2" customFormat="1" ht="16.5" customHeight="1">
      <c r="A272" s="41"/>
      <c r="B272" s="42"/>
      <c r="C272" s="207" t="s">
        <v>1658</v>
      </c>
      <c r="D272" s="207" t="s">
        <v>162</v>
      </c>
      <c r="E272" s="208" t="s">
        <v>4510</v>
      </c>
      <c r="F272" s="209" t="s">
        <v>4511</v>
      </c>
      <c r="G272" s="210" t="s">
        <v>721</v>
      </c>
      <c r="H272" s="211">
        <v>240</v>
      </c>
      <c r="I272" s="212"/>
      <c r="J272" s="213">
        <f>ROUND(I272*H272,2)</f>
        <v>0</v>
      </c>
      <c r="K272" s="209" t="s">
        <v>19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252</v>
      </c>
      <c r="AT272" s="218" t="s">
        <v>162</v>
      </c>
      <c r="AU272" s="218" t="s">
        <v>80</v>
      </c>
      <c r="AY272" s="20" t="s">
        <v>155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252</v>
      </c>
      <c r="BM272" s="218" t="s">
        <v>663</v>
      </c>
    </row>
    <row r="273" spans="1:65" s="2" customFormat="1" ht="16.5" customHeight="1">
      <c r="A273" s="41"/>
      <c r="B273" s="42"/>
      <c r="C273" s="207" t="s">
        <v>1663</v>
      </c>
      <c r="D273" s="207" t="s">
        <v>162</v>
      </c>
      <c r="E273" s="208" t="s">
        <v>4512</v>
      </c>
      <c r="F273" s="209" t="s">
        <v>4513</v>
      </c>
      <c r="G273" s="210" t="s">
        <v>721</v>
      </c>
      <c r="H273" s="211">
        <v>240</v>
      </c>
      <c r="I273" s="212"/>
      <c r="J273" s="213">
        <f>ROUND(I273*H273,2)</f>
        <v>0</v>
      </c>
      <c r="K273" s="209" t="s">
        <v>19</v>
      </c>
      <c r="L273" s="47"/>
      <c r="M273" s="214" t="s">
        <v>19</v>
      </c>
      <c r="N273" s="215" t="s">
        <v>43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252</v>
      </c>
      <c r="AT273" s="218" t="s">
        <v>162</v>
      </c>
      <c r="AU273" s="218" t="s">
        <v>80</v>
      </c>
      <c r="AY273" s="20" t="s">
        <v>155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80</v>
      </c>
      <c r="BK273" s="219">
        <f>ROUND(I273*H273,2)</f>
        <v>0</v>
      </c>
      <c r="BL273" s="20" t="s">
        <v>252</v>
      </c>
      <c r="BM273" s="218" t="s">
        <v>997</v>
      </c>
    </row>
    <row r="274" spans="1:65" s="2" customFormat="1" ht="16.5" customHeight="1">
      <c r="A274" s="41"/>
      <c r="B274" s="42"/>
      <c r="C274" s="207" t="s">
        <v>1668</v>
      </c>
      <c r="D274" s="207" t="s">
        <v>162</v>
      </c>
      <c r="E274" s="208" t="s">
        <v>4514</v>
      </c>
      <c r="F274" s="209" t="s">
        <v>4515</v>
      </c>
      <c r="G274" s="210" t="s">
        <v>721</v>
      </c>
      <c r="H274" s="211">
        <v>3</v>
      </c>
      <c r="I274" s="212"/>
      <c r="J274" s="213">
        <f>ROUND(I274*H274,2)</f>
        <v>0</v>
      </c>
      <c r="K274" s="209" t="s">
        <v>19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252</v>
      </c>
      <c r="AT274" s="218" t="s">
        <v>162</v>
      </c>
      <c r="AU274" s="218" t="s">
        <v>80</v>
      </c>
      <c r="AY274" s="20" t="s">
        <v>155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252</v>
      </c>
      <c r="BM274" s="218" t="s">
        <v>735</v>
      </c>
    </row>
    <row r="275" spans="1:65" s="2" customFormat="1" ht="16.5" customHeight="1">
      <c r="A275" s="41"/>
      <c r="B275" s="42"/>
      <c r="C275" s="207" t="s">
        <v>1673</v>
      </c>
      <c r="D275" s="207" t="s">
        <v>162</v>
      </c>
      <c r="E275" s="208" t="s">
        <v>4516</v>
      </c>
      <c r="F275" s="209" t="s">
        <v>4517</v>
      </c>
      <c r="G275" s="210" t="s">
        <v>721</v>
      </c>
      <c r="H275" s="211">
        <v>5</v>
      </c>
      <c r="I275" s="212"/>
      <c r="J275" s="213">
        <f>ROUND(I275*H275,2)</f>
        <v>0</v>
      </c>
      <c r="K275" s="209" t="s">
        <v>19</v>
      </c>
      <c r="L275" s="47"/>
      <c r="M275" s="214" t="s">
        <v>19</v>
      </c>
      <c r="N275" s="215" t="s">
        <v>43</v>
      </c>
      <c r="O275" s="87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252</v>
      </c>
      <c r="AT275" s="218" t="s">
        <v>162</v>
      </c>
      <c r="AU275" s="218" t="s">
        <v>80</v>
      </c>
      <c r="AY275" s="20" t="s">
        <v>155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80</v>
      </c>
      <c r="BK275" s="219">
        <f>ROUND(I275*H275,2)</f>
        <v>0</v>
      </c>
      <c r="BL275" s="20" t="s">
        <v>252</v>
      </c>
      <c r="BM275" s="218" t="s">
        <v>746</v>
      </c>
    </row>
    <row r="276" spans="1:65" s="2" customFormat="1" ht="16.5" customHeight="1">
      <c r="A276" s="41"/>
      <c r="B276" s="42"/>
      <c r="C276" s="207" t="s">
        <v>1796</v>
      </c>
      <c r="D276" s="207" t="s">
        <v>162</v>
      </c>
      <c r="E276" s="208" t="s">
        <v>4518</v>
      </c>
      <c r="F276" s="209" t="s">
        <v>4519</v>
      </c>
      <c r="G276" s="210" t="s">
        <v>721</v>
      </c>
      <c r="H276" s="211">
        <v>3</v>
      </c>
      <c r="I276" s="212"/>
      <c r="J276" s="213">
        <f>ROUND(I276*H276,2)</f>
        <v>0</v>
      </c>
      <c r="K276" s="209" t="s">
        <v>19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252</v>
      </c>
      <c r="AT276" s="218" t="s">
        <v>162</v>
      </c>
      <c r="AU276" s="218" t="s">
        <v>80</v>
      </c>
      <c r="AY276" s="20" t="s">
        <v>155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252</v>
      </c>
      <c r="BM276" s="218" t="s">
        <v>3177</v>
      </c>
    </row>
    <row r="277" spans="1:65" s="2" customFormat="1" ht="16.5" customHeight="1">
      <c r="A277" s="41"/>
      <c r="B277" s="42"/>
      <c r="C277" s="207" t="s">
        <v>1802</v>
      </c>
      <c r="D277" s="207" t="s">
        <v>162</v>
      </c>
      <c r="E277" s="208" t="s">
        <v>4520</v>
      </c>
      <c r="F277" s="209" t="s">
        <v>4521</v>
      </c>
      <c r="G277" s="210" t="s">
        <v>653</v>
      </c>
      <c r="H277" s="211">
        <v>13</v>
      </c>
      <c r="I277" s="212"/>
      <c r="J277" s="213">
        <f>ROUND(I277*H277,2)</f>
        <v>0</v>
      </c>
      <c r="K277" s="209" t="s">
        <v>19</v>
      </c>
      <c r="L277" s="47"/>
      <c r="M277" s="214" t="s">
        <v>19</v>
      </c>
      <c r="N277" s="215" t="s">
        <v>43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252</v>
      </c>
      <c r="AT277" s="218" t="s">
        <v>162</v>
      </c>
      <c r="AU277" s="218" t="s">
        <v>80</v>
      </c>
      <c r="AY277" s="20" t="s">
        <v>155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80</v>
      </c>
      <c r="BK277" s="219">
        <f>ROUND(I277*H277,2)</f>
        <v>0</v>
      </c>
      <c r="BL277" s="20" t="s">
        <v>252</v>
      </c>
      <c r="BM277" s="218" t="s">
        <v>3180</v>
      </c>
    </row>
    <row r="278" spans="1:65" s="2" customFormat="1" ht="21.75" customHeight="1">
      <c r="A278" s="41"/>
      <c r="B278" s="42"/>
      <c r="C278" s="207" t="s">
        <v>1806</v>
      </c>
      <c r="D278" s="207" t="s">
        <v>162</v>
      </c>
      <c r="E278" s="208" t="s">
        <v>4522</v>
      </c>
      <c r="F278" s="209" t="s">
        <v>4523</v>
      </c>
      <c r="G278" s="210" t="s">
        <v>653</v>
      </c>
      <c r="H278" s="211">
        <v>13</v>
      </c>
      <c r="I278" s="212"/>
      <c r="J278" s="213">
        <f>ROUND(I278*H278,2)</f>
        <v>0</v>
      </c>
      <c r="K278" s="209" t="s">
        <v>19</v>
      </c>
      <c r="L278" s="47"/>
      <c r="M278" s="214" t="s">
        <v>19</v>
      </c>
      <c r="N278" s="215" t="s">
        <v>43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252</v>
      </c>
      <c r="AT278" s="218" t="s">
        <v>162</v>
      </c>
      <c r="AU278" s="218" t="s">
        <v>80</v>
      </c>
      <c r="AY278" s="20" t="s">
        <v>155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80</v>
      </c>
      <c r="BK278" s="219">
        <f>ROUND(I278*H278,2)</f>
        <v>0</v>
      </c>
      <c r="BL278" s="20" t="s">
        <v>252</v>
      </c>
      <c r="BM278" s="218" t="s">
        <v>3184</v>
      </c>
    </row>
    <row r="279" spans="1:65" s="2" customFormat="1" ht="16.5" customHeight="1">
      <c r="A279" s="41"/>
      <c r="B279" s="42"/>
      <c r="C279" s="207" t="s">
        <v>1812</v>
      </c>
      <c r="D279" s="207" t="s">
        <v>162</v>
      </c>
      <c r="E279" s="208" t="s">
        <v>4524</v>
      </c>
      <c r="F279" s="209" t="s">
        <v>4525</v>
      </c>
      <c r="G279" s="210" t="s">
        <v>653</v>
      </c>
      <c r="H279" s="211">
        <v>55</v>
      </c>
      <c r="I279" s="212"/>
      <c r="J279" s="213">
        <f>ROUND(I279*H279,2)</f>
        <v>0</v>
      </c>
      <c r="K279" s="209" t="s">
        <v>19</v>
      </c>
      <c r="L279" s="47"/>
      <c r="M279" s="214" t="s">
        <v>19</v>
      </c>
      <c r="N279" s="215" t="s">
        <v>43</v>
      </c>
      <c r="O279" s="87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252</v>
      </c>
      <c r="AT279" s="218" t="s">
        <v>162</v>
      </c>
      <c r="AU279" s="218" t="s">
        <v>80</v>
      </c>
      <c r="AY279" s="20" t="s">
        <v>155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252</v>
      </c>
      <c r="BM279" s="218" t="s">
        <v>3186</v>
      </c>
    </row>
    <row r="280" spans="1:65" s="2" customFormat="1" ht="24.15" customHeight="1">
      <c r="A280" s="41"/>
      <c r="B280" s="42"/>
      <c r="C280" s="207" t="s">
        <v>1817</v>
      </c>
      <c r="D280" s="207" t="s">
        <v>162</v>
      </c>
      <c r="E280" s="208" t="s">
        <v>4526</v>
      </c>
      <c r="F280" s="209" t="s">
        <v>4527</v>
      </c>
      <c r="G280" s="210" t="s">
        <v>653</v>
      </c>
      <c r="H280" s="211">
        <v>55</v>
      </c>
      <c r="I280" s="212"/>
      <c r="J280" s="213">
        <f>ROUND(I280*H280,2)</f>
        <v>0</v>
      </c>
      <c r="K280" s="209" t="s">
        <v>19</v>
      </c>
      <c r="L280" s="47"/>
      <c r="M280" s="214" t="s">
        <v>19</v>
      </c>
      <c r="N280" s="215" t="s">
        <v>43</v>
      </c>
      <c r="O280" s="87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252</v>
      </c>
      <c r="AT280" s="218" t="s">
        <v>162</v>
      </c>
      <c r="AU280" s="218" t="s">
        <v>80</v>
      </c>
      <c r="AY280" s="20" t="s">
        <v>155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0" t="s">
        <v>80</v>
      </c>
      <c r="BK280" s="219">
        <f>ROUND(I280*H280,2)</f>
        <v>0</v>
      </c>
      <c r="BL280" s="20" t="s">
        <v>252</v>
      </c>
      <c r="BM280" s="218" t="s">
        <v>3191</v>
      </c>
    </row>
    <row r="281" spans="1:65" s="2" customFormat="1" ht="16.5" customHeight="1">
      <c r="A281" s="41"/>
      <c r="B281" s="42"/>
      <c r="C281" s="207" t="s">
        <v>1822</v>
      </c>
      <c r="D281" s="207" t="s">
        <v>162</v>
      </c>
      <c r="E281" s="208" t="s">
        <v>4528</v>
      </c>
      <c r="F281" s="209" t="s">
        <v>4529</v>
      </c>
      <c r="G281" s="210" t="s">
        <v>653</v>
      </c>
      <c r="H281" s="211">
        <v>13</v>
      </c>
      <c r="I281" s="212"/>
      <c r="J281" s="213">
        <f>ROUND(I281*H281,2)</f>
        <v>0</v>
      </c>
      <c r="K281" s="209" t="s">
        <v>19</v>
      </c>
      <c r="L281" s="47"/>
      <c r="M281" s="214" t="s">
        <v>19</v>
      </c>
      <c r="N281" s="215" t="s">
        <v>43</v>
      </c>
      <c r="O281" s="87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252</v>
      </c>
      <c r="AT281" s="218" t="s">
        <v>162</v>
      </c>
      <c r="AU281" s="218" t="s">
        <v>80</v>
      </c>
      <c r="AY281" s="20" t="s">
        <v>155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80</v>
      </c>
      <c r="BK281" s="219">
        <f>ROUND(I281*H281,2)</f>
        <v>0</v>
      </c>
      <c r="BL281" s="20" t="s">
        <v>252</v>
      </c>
      <c r="BM281" s="218" t="s">
        <v>3195</v>
      </c>
    </row>
    <row r="282" spans="1:65" s="2" customFormat="1" ht="16.5" customHeight="1">
      <c r="A282" s="41"/>
      <c r="B282" s="42"/>
      <c r="C282" s="207" t="s">
        <v>1826</v>
      </c>
      <c r="D282" s="207" t="s">
        <v>162</v>
      </c>
      <c r="E282" s="208" t="s">
        <v>4530</v>
      </c>
      <c r="F282" s="209" t="s">
        <v>4531</v>
      </c>
      <c r="G282" s="210" t="s">
        <v>653</v>
      </c>
      <c r="H282" s="211">
        <v>13</v>
      </c>
      <c r="I282" s="212"/>
      <c r="J282" s="213">
        <f>ROUND(I282*H282,2)</f>
        <v>0</v>
      </c>
      <c r="K282" s="209" t="s">
        <v>19</v>
      </c>
      <c r="L282" s="47"/>
      <c r="M282" s="214" t="s">
        <v>19</v>
      </c>
      <c r="N282" s="215" t="s">
        <v>43</v>
      </c>
      <c r="O282" s="87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252</v>
      </c>
      <c r="AT282" s="218" t="s">
        <v>162</v>
      </c>
      <c r="AU282" s="218" t="s">
        <v>80</v>
      </c>
      <c r="AY282" s="20" t="s">
        <v>155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80</v>
      </c>
      <c r="BK282" s="219">
        <f>ROUND(I282*H282,2)</f>
        <v>0</v>
      </c>
      <c r="BL282" s="20" t="s">
        <v>252</v>
      </c>
      <c r="BM282" s="218" t="s">
        <v>3199</v>
      </c>
    </row>
    <row r="283" spans="1:63" s="12" customFormat="1" ht="25.9" customHeight="1">
      <c r="A283" s="12"/>
      <c r="B283" s="191"/>
      <c r="C283" s="192"/>
      <c r="D283" s="193" t="s">
        <v>71</v>
      </c>
      <c r="E283" s="194" t="s">
        <v>4532</v>
      </c>
      <c r="F283" s="194" t="s">
        <v>4533</v>
      </c>
      <c r="G283" s="192"/>
      <c r="H283" s="192"/>
      <c r="I283" s="195"/>
      <c r="J283" s="196">
        <f>BK283</f>
        <v>0</v>
      </c>
      <c r="K283" s="192"/>
      <c r="L283" s="197"/>
      <c r="M283" s="198"/>
      <c r="N283" s="199"/>
      <c r="O283" s="199"/>
      <c r="P283" s="200">
        <f>SUM(P284:P288)</f>
        <v>0</v>
      </c>
      <c r="Q283" s="199"/>
      <c r="R283" s="200">
        <f>SUM(R284:R288)</f>
        <v>0</v>
      </c>
      <c r="S283" s="199"/>
      <c r="T283" s="201">
        <f>SUM(T284:T288)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80</v>
      </c>
      <c r="AT283" s="203" t="s">
        <v>71</v>
      </c>
      <c r="AU283" s="203" t="s">
        <v>72</v>
      </c>
      <c r="AY283" s="202" t="s">
        <v>155</v>
      </c>
      <c r="BK283" s="204">
        <f>SUM(BK284:BK288)</f>
        <v>0</v>
      </c>
    </row>
    <row r="284" spans="1:65" s="2" customFormat="1" ht="16.5" customHeight="1">
      <c r="A284" s="41"/>
      <c r="B284" s="42"/>
      <c r="C284" s="207" t="s">
        <v>1832</v>
      </c>
      <c r="D284" s="207" t="s">
        <v>162</v>
      </c>
      <c r="E284" s="208" t="s">
        <v>4534</v>
      </c>
      <c r="F284" s="209" t="s">
        <v>4535</v>
      </c>
      <c r="G284" s="210" t="s">
        <v>4176</v>
      </c>
      <c r="H284" s="211">
        <v>1</v>
      </c>
      <c r="I284" s="212"/>
      <c r="J284" s="213">
        <f>ROUND(I284*H284,2)</f>
        <v>0</v>
      </c>
      <c r="K284" s="209" t="s">
        <v>19</v>
      </c>
      <c r="L284" s="47"/>
      <c r="M284" s="214" t="s">
        <v>19</v>
      </c>
      <c r="N284" s="215" t="s">
        <v>43</v>
      </c>
      <c r="O284" s="87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252</v>
      </c>
      <c r="AT284" s="218" t="s">
        <v>162</v>
      </c>
      <c r="AU284" s="218" t="s">
        <v>80</v>
      </c>
      <c r="AY284" s="20" t="s">
        <v>155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80</v>
      </c>
      <c r="BK284" s="219">
        <f>ROUND(I284*H284,2)</f>
        <v>0</v>
      </c>
      <c r="BL284" s="20" t="s">
        <v>252</v>
      </c>
      <c r="BM284" s="218" t="s">
        <v>3202</v>
      </c>
    </row>
    <row r="285" spans="1:65" s="2" customFormat="1" ht="24.15" customHeight="1">
      <c r="A285" s="41"/>
      <c r="B285" s="42"/>
      <c r="C285" s="207" t="s">
        <v>1836</v>
      </c>
      <c r="D285" s="207" t="s">
        <v>162</v>
      </c>
      <c r="E285" s="208" t="s">
        <v>4536</v>
      </c>
      <c r="F285" s="209" t="s">
        <v>4537</v>
      </c>
      <c r="G285" s="210" t="s">
        <v>4176</v>
      </c>
      <c r="H285" s="211">
        <v>1</v>
      </c>
      <c r="I285" s="212"/>
      <c r="J285" s="213">
        <f>ROUND(I285*H285,2)</f>
        <v>0</v>
      </c>
      <c r="K285" s="209" t="s">
        <v>19</v>
      </c>
      <c r="L285" s="47"/>
      <c r="M285" s="214" t="s">
        <v>19</v>
      </c>
      <c r="N285" s="215" t="s">
        <v>43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252</v>
      </c>
      <c r="AT285" s="218" t="s">
        <v>162</v>
      </c>
      <c r="AU285" s="218" t="s">
        <v>80</v>
      </c>
      <c r="AY285" s="20" t="s">
        <v>155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80</v>
      </c>
      <c r="BK285" s="219">
        <f>ROUND(I285*H285,2)</f>
        <v>0</v>
      </c>
      <c r="BL285" s="20" t="s">
        <v>252</v>
      </c>
      <c r="BM285" s="218" t="s">
        <v>3208</v>
      </c>
    </row>
    <row r="286" spans="1:65" s="2" customFormat="1" ht="16.5" customHeight="1">
      <c r="A286" s="41"/>
      <c r="B286" s="42"/>
      <c r="C286" s="207" t="s">
        <v>1842</v>
      </c>
      <c r="D286" s="207" t="s">
        <v>162</v>
      </c>
      <c r="E286" s="208" t="s">
        <v>4538</v>
      </c>
      <c r="F286" s="209" t="s">
        <v>4539</v>
      </c>
      <c r="G286" s="210" t="s">
        <v>3286</v>
      </c>
      <c r="H286" s="211">
        <v>8</v>
      </c>
      <c r="I286" s="212"/>
      <c r="J286" s="213">
        <f>ROUND(I286*H286,2)</f>
        <v>0</v>
      </c>
      <c r="K286" s="209" t="s">
        <v>19</v>
      </c>
      <c r="L286" s="47"/>
      <c r="M286" s="214" t="s">
        <v>19</v>
      </c>
      <c r="N286" s="215" t="s">
        <v>43</v>
      </c>
      <c r="O286" s="87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252</v>
      </c>
      <c r="AT286" s="218" t="s">
        <v>162</v>
      </c>
      <c r="AU286" s="218" t="s">
        <v>80</v>
      </c>
      <c r="AY286" s="20" t="s">
        <v>155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20" t="s">
        <v>80</v>
      </c>
      <c r="BK286" s="219">
        <f>ROUND(I286*H286,2)</f>
        <v>0</v>
      </c>
      <c r="BL286" s="20" t="s">
        <v>252</v>
      </c>
      <c r="BM286" s="218" t="s">
        <v>3212</v>
      </c>
    </row>
    <row r="287" spans="1:65" s="2" customFormat="1" ht="16.5" customHeight="1">
      <c r="A287" s="41"/>
      <c r="B287" s="42"/>
      <c r="C287" s="207" t="s">
        <v>1846</v>
      </c>
      <c r="D287" s="207" t="s">
        <v>162</v>
      </c>
      <c r="E287" s="208" t="s">
        <v>4540</v>
      </c>
      <c r="F287" s="209" t="s">
        <v>4541</v>
      </c>
      <c r="G287" s="210" t="s">
        <v>4176</v>
      </c>
      <c r="H287" s="211">
        <v>1</v>
      </c>
      <c r="I287" s="212"/>
      <c r="J287" s="213">
        <f>ROUND(I287*H287,2)</f>
        <v>0</v>
      </c>
      <c r="K287" s="209" t="s">
        <v>19</v>
      </c>
      <c r="L287" s="47"/>
      <c r="M287" s="214" t="s">
        <v>19</v>
      </c>
      <c r="N287" s="215" t="s">
        <v>43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252</v>
      </c>
      <c r="AT287" s="218" t="s">
        <v>162</v>
      </c>
      <c r="AU287" s="218" t="s">
        <v>80</v>
      </c>
      <c r="AY287" s="20" t="s">
        <v>155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80</v>
      </c>
      <c r="BK287" s="219">
        <f>ROUND(I287*H287,2)</f>
        <v>0</v>
      </c>
      <c r="BL287" s="20" t="s">
        <v>252</v>
      </c>
      <c r="BM287" s="218" t="s">
        <v>3216</v>
      </c>
    </row>
    <row r="288" spans="1:65" s="2" customFormat="1" ht="16.5" customHeight="1">
      <c r="A288" s="41"/>
      <c r="B288" s="42"/>
      <c r="C288" s="207" t="s">
        <v>1851</v>
      </c>
      <c r="D288" s="207" t="s">
        <v>162</v>
      </c>
      <c r="E288" s="208" t="s">
        <v>4542</v>
      </c>
      <c r="F288" s="209" t="s">
        <v>4543</v>
      </c>
      <c r="G288" s="210" t="s">
        <v>4176</v>
      </c>
      <c r="H288" s="211">
        <v>1</v>
      </c>
      <c r="I288" s="212"/>
      <c r="J288" s="213">
        <f>ROUND(I288*H288,2)</f>
        <v>0</v>
      </c>
      <c r="K288" s="209" t="s">
        <v>19</v>
      </c>
      <c r="L288" s="47"/>
      <c r="M288" s="214" t="s">
        <v>19</v>
      </c>
      <c r="N288" s="215" t="s">
        <v>43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252</v>
      </c>
      <c r="AT288" s="218" t="s">
        <v>162</v>
      </c>
      <c r="AU288" s="218" t="s">
        <v>80</v>
      </c>
      <c r="AY288" s="20" t="s">
        <v>155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80</v>
      </c>
      <c r="BK288" s="219">
        <f>ROUND(I288*H288,2)</f>
        <v>0</v>
      </c>
      <c r="BL288" s="20" t="s">
        <v>252</v>
      </c>
      <c r="BM288" s="218" t="s">
        <v>4544</v>
      </c>
    </row>
    <row r="289" spans="1:63" s="12" customFormat="1" ht="25.9" customHeight="1">
      <c r="A289" s="12"/>
      <c r="B289" s="191"/>
      <c r="C289" s="192"/>
      <c r="D289" s="193" t="s">
        <v>71</v>
      </c>
      <c r="E289" s="194" t="s">
        <v>3218</v>
      </c>
      <c r="F289" s="194" t="s">
        <v>3218</v>
      </c>
      <c r="G289" s="192"/>
      <c r="H289" s="192"/>
      <c r="I289" s="195"/>
      <c r="J289" s="196">
        <f>BK289</f>
        <v>0</v>
      </c>
      <c r="K289" s="192"/>
      <c r="L289" s="197"/>
      <c r="M289" s="293"/>
      <c r="N289" s="294"/>
      <c r="O289" s="294"/>
      <c r="P289" s="295">
        <v>0</v>
      </c>
      <c r="Q289" s="294"/>
      <c r="R289" s="295">
        <v>0</v>
      </c>
      <c r="S289" s="294"/>
      <c r="T289" s="296"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80</v>
      </c>
      <c r="AT289" s="203" t="s">
        <v>71</v>
      </c>
      <c r="AU289" s="203" t="s">
        <v>72</v>
      </c>
      <c r="AY289" s="202" t="s">
        <v>155</v>
      </c>
      <c r="BK289" s="204">
        <v>0</v>
      </c>
    </row>
    <row r="290" spans="1:31" s="2" customFormat="1" ht="6.95" customHeight="1">
      <c r="A290" s="41"/>
      <c r="B290" s="62"/>
      <c r="C290" s="63"/>
      <c r="D290" s="63"/>
      <c r="E290" s="63"/>
      <c r="F290" s="63"/>
      <c r="G290" s="63"/>
      <c r="H290" s="63"/>
      <c r="I290" s="63"/>
      <c r="J290" s="63"/>
      <c r="K290" s="63"/>
      <c r="L290" s="47"/>
      <c r="M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</row>
  </sheetData>
  <sheetProtection password="CC35" sheet="1" objects="1" scenarios="1" formatColumns="0" formatRows="0" autoFilter="0"/>
  <autoFilter ref="C90:K28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4545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ROUND((SUM(BE92:BE396)),2)</f>
        <v>0</v>
      </c>
      <c r="G33" s="41"/>
      <c r="H33" s="41"/>
      <c r="I33" s="151">
        <v>0.21</v>
      </c>
      <c r="J33" s="150">
        <f>ROUND(((SUM(BE92:BE396))*I33),2)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ROUND((SUM(BF92:BF396)),2)</f>
        <v>0</v>
      </c>
      <c r="G34" s="41"/>
      <c r="H34" s="41"/>
      <c r="I34" s="151">
        <v>0.12</v>
      </c>
      <c r="J34" s="150">
        <f>ROUND(((SUM(BF92:BF396))*I34),2)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ROUND((SUM(BG92:BG396)),2)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ROUND((SUM(BH92:BH396)),2)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ROUND((SUM(BI92:BI396)),2)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SO02-1 - SPODNÍ STAVBA ASŘ+ SKŘ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2665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4546</v>
      </c>
      <c r="E61" s="171"/>
      <c r="F61" s="171"/>
      <c r="G61" s="171"/>
      <c r="H61" s="171"/>
      <c r="I61" s="171"/>
      <c r="J61" s="172">
        <f>J130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4547</v>
      </c>
      <c r="E62" s="171"/>
      <c r="F62" s="171"/>
      <c r="G62" s="171"/>
      <c r="H62" s="171"/>
      <c r="I62" s="171"/>
      <c r="J62" s="172">
        <f>J173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4548</v>
      </c>
      <c r="E63" s="171"/>
      <c r="F63" s="171"/>
      <c r="G63" s="171"/>
      <c r="H63" s="171"/>
      <c r="I63" s="171"/>
      <c r="J63" s="172">
        <f>J218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4549</v>
      </c>
      <c r="E64" s="171"/>
      <c r="F64" s="171"/>
      <c r="G64" s="171"/>
      <c r="H64" s="171"/>
      <c r="I64" s="171"/>
      <c r="J64" s="172">
        <f>J240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4550</v>
      </c>
      <c r="E65" s="171"/>
      <c r="F65" s="171"/>
      <c r="G65" s="171"/>
      <c r="H65" s="171"/>
      <c r="I65" s="171"/>
      <c r="J65" s="172">
        <f>J258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2666</v>
      </c>
      <c r="E66" s="171"/>
      <c r="F66" s="171"/>
      <c r="G66" s="171"/>
      <c r="H66" s="171"/>
      <c r="I66" s="171"/>
      <c r="J66" s="172">
        <f>J266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4551</v>
      </c>
      <c r="E67" s="171"/>
      <c r="F67" s="171"/>
      <c r="G67" s="171"/>
      <c r="H67" s="171"/>
      <c r="I67" s="171"/>
      <c r="J67" s="172">
        <f>J279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4552</v>
      </c>
      <c r="E68" s="171"/>
      <c r="F68" s="171"/>
      <c r="G68" s="171"/>
      <c r="H68" s="171"/>
      <c r="I68" s="171"/>
      <c r="J68" s="172">
        <f>J352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4553</v>
      </c>
      <c r="E69" s="171"/>
      <c r="F69" s="171"/>
      <c r="G69" s="171"/>
      <c r="H69" s="171"/>
      <c r="I69" s="171"/>
      <c r="J69" s="172">
        <f>J373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4554</v>
      </c>
      <c r="E70" s="171"/>
      <c r="F70" s="171"/>
      <c r="G70" s="171"/>
      <c r="H70" s="171"/>
      <c r="I70" s="171"/>
      <c r="J70" s="172">
        <f>J376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4555</v>
      </c>
      <c r="E71" s="171"/>
      <c r="F71" s="171"/>
      <c r="G71" s="171"/>
      <c r="H71" s="171"/>
      <c r="I71" s="171"/>
      <c r="J71" s="172">
        <f>J381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8"/>
      <c r="C72" s="169"/>
      <c r="D72" s="170" t="s">
        <v>2678</v>
      </c>
      <c r="E72" s="171"/>
      <c r="F72" s="171"/>
      <c r="G72" s="171"/>
      <c r="H72" s="171"/>
      <c r="I72" s="171"/>
      <c r="J72" s="172">
        <f>J396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140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Novostavba modulární Zš JINOTAJ ZLÍN</v>
      </c>
      <c r="F82" s="35"/>
      <c r="G82" s="35"/>
      <c r="H82" s="35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126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SO02-1 - SPODNÍ STAVBA ASŘ+ SKŘ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F12</f>
        <v xml:space="preserve">Areál filmových ateliérů Kudlov, Filmová 174, 760 </v>
      </c>
      <c r="G86" s="43"/>
      <c r="H86" s="43"/>
      <c r="I86" s="35" t="s">
        <v>23</v>
      </c>
      <c r="J86" s="75" t="str">
        <f>IF(J12="","",J12)</f>
        <v>6. 4. 2024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E15</f>
        <v>Základní škola JINOTAJ Zlín, s.r.o.</v>
      </c>
      <c r="G88" s="43"/>
      <c r="H88" s="43"/>
      <c r="I88" s="35" t="s">
        <v>32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30</v>
      </c>
      <c r="D89" s="43"/>
      <c r="E89" s="43"/>
      <c r="F89" s="30" t="str">
        <f>IF(E18="","",E18)</f>
        <v>Vyplň údaj</v>
      </c>
      <c r="G89" s="43"/>
      <c r="H89" s="43"/>
      <c r="I89" s="35" t="s">
        <v>35</v>
      </c>
      <c r="J89" s="39" t="str">
        <f>E24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141</v>
      </c>
      <c r="D91" s="183" t="s">
        <v>57</v>
      </c>
      <c r="E91" s="183" t="s">
        <v>53</v>
      </c>
      <c r="F91" s="183" t="s">
        <v>54</v>
      </c>
      <c r="G91" s="183" t="s">
        <v>142</v>
      </c>
      <c r="H91" s="183" t="s">
        <v>143</v>
      </c>
      <c r="I91" s="183" t="s">
        <v>144</v>
      </c>
      <c r="J91" s="183" t="s">
        <v>130</v>
      </c>
      <c r="K91" s="184" t="s">
        <v>145</v>
      </c>
      <c r="L91" s="185"/>
      <c r="M91" s="95" t="s">
        <v>19</v>
      </c>
      <c r="N91" s="96" t="s">
        <v>42</v>
      </c>
      <c r="O91" s="96" t="s">
        <v>146</v>
      </c>
      <c r="P91" s="96" t="s">
        <v>147</v>
      </c>
      <c r="Q91" s="96" t="s">
        <v>148</v>
      </c>
      <c r="R91" s="96" t="s">
        <v>149</v>
      </c>
      <c r="S91" s="96" t="s">
        <v>150</v>
      </c>
      <c r="T91" s="97" t="s">
        <v>151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152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P93+P130+P173+P218+P240+P258+P266+P279+P352+P373+P376+P381+P396</f>
        <v>0</v>
      </c>
      <c r="Q92" s="99"/>
      <c r="R92" s="188">
        <f>R93+R130+R173+R218+R240+R258+R266+R279+R352+R373+R376+R381+R396</f>
        <v>736.65747795</v>
      </c>
      <c r="S92" s="99"/>
      <c r="T92" s="189">
        <f>T93+T130+T173+T218+T240+T258+T266+T279+T352+T373+T376+T381+T396</f>
        <v>51.1083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71</v>
      </c>
      <c r="AU92" s="20" t="s">
        <v>131</v>
      </c>
      <c r="BK92" s="190">
        <f>BK93+BK130+BK173+BK218+BK240+BK258+BK266+BK279+BK352+BK373+BK376+BK381+BK396</f>
        <v>0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80</v>
      </c>
      <c r="F93" s="194" t="s">
        <v>2679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SUM(P94:P129)</f>
        <v>0</v>
      </c>
      <c r="Q93" s="199"/>
      <c r="R93" s="200">
        <f>SUM(R94:R129)</f>
        <v>0</v>
      </c>
      <c r="S93" s="199"/>
      <c r="T93" s="201">
        <f>SUM(T94:T129)</f>
        <v>37.6635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71</v>
      </c>
      <c r="AU93" s="203" t="s">
        <v>72</v>
      </c>
      <c r="AY93" s="202" t="s">
        <v>155</v>
      </c>
      <c r="BK93" s="204">
        <f>SUM(BK94:BK129)</f>
        <v>0</v>
      </c>
    </row>
    <row r="94" spans="1:65" s="2" customFormat="1" ht="16.5" customHeight="1">
      <c r="A94" s="41"/>
      <c r="B94" s="42"/>
      <c r="C94" s="207" t="s">
        <v>80</v>
      </c>
      <c r="D94" s="207" t="s">
        <v>162</v>
      </c>
      <c r="E94" s="208" t="s">
        <v>4556</v>
      </c>
      <c r="F94" s="209" t="s">
        <v>4557</v>
      </c>
      <c r="G94" s="210" t="s">
        <v>356</v>
      </c>
      <c r="H94" s="211">
        <v>378.5</v>
      </c>
      <c r="I94" s="212"/>
      <c r="J94" s="213">
        <f>ROUND(I94*H94,2)</f>
        <v>0</v>
      </c>
      <c r="K94" s="209" t="s">
        <v>166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252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252</v>
      </c>
      <c r="BM94" s="218" t="s">
        <v>82</v>
      </c>
    </row>
    <row r="95" spans="1:47" s="2" customFormat="1" ht="12">
      <c r="A95" s="41"/>
      <c r="B95" s="42"/>
      <c r="C95" s="43"/>
      <c r="D95" s="220" t="s">
        <v>169</v>
      </c>
      <c r="E95" s="43"/>
      <c r="F95" s="221" t="s">
        <v>4558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169</v>
      </c>
      <c r="AU95" s="20" t="s">
        <v>80</v>
      </c>
    </row>
    <row r="96" spans="1:51" s="14" customFormat="1" ht="12">
      <c r="A96" s="14"/>
      <c r="B96" s="236"/>
      <c r="C96" s="237"/>
      <c r="D96" s="227" t="s">
        <v>176</v>
      </c>
      <c r="E96" s="238" t="s">
        <v>19</v>
      </c>
      <c r="F96" s="239" t="s">
        <v>4559</v>
      </c>
      <c r="G96" s="237"/>
      <c r="H96" s="240">
        <v>378.5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176</v>
      </c>
      <c r="AU96" s="246" t="s">
        <v>80</v>
      </c>
      <c r="AV96" s="14" t="s">
        <v>82</v>
      </c>
      <c r="AW96" s="14" t="s">
        <v>34</v>
      </c>
      <c r="AX96" s="14" t="s">
        <v>72</v>
      </c>
      <c r="AY96" s="246" t="s">
        <v>155</v>
      </c>
    </row>
    <row r="97" spans="1:51" s="15" customFormat="1" ht="12">
      <c r="A97" s="15"/>
      <c r="B97" s="255"/>
      <c r="C97" s="256"/>
      <c r="D97" s="227" t="s">
        <v>176</v>
      </c>
      <c r="E97" s="257" t="s">
        <v>19</v>
      </c>
      <c r="F97" s="258" t="s">
        <v>502</v>
      </c>
      <c r="G97" s="256"/>
      <c r="H97" s="259">
        <v>378.5</v>
      </c>
      <c r="I97" s="260"/>
      <c r="J97" s="256"/>
      <c r="K97" s="256"/>
      <c r="L97" s="261"/>
      <c r="M97" s="262"/>
      <c r="N97" s="263"/>
      <c r="O97" s="263"/>
      <c r="P97" s="263"/>
      <c r="Q97" s="263"/>
      <c r="R97" s="263"/>
      <c r="S97" s="263"/>
      <c r="T97" s="26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5" t="s">
        <v>176</v>
      </c>
      <c r="AU97" s="265" t="s">
        <v>80</v>
      </c>
      <c r="AV97" s="15" t="s">
        <v>252</v>
      </c>
      <c r="AW97" s="15" t="s">
        <v>34</v>
      </c>
      <c r="AX97" s="15" t="s">
        <v>80</v>
      </c>
      <c r="AY97" s="265" t="s">
        <v>155</v>
      </c>
    </row>
    <row r="98" spans="1:65" s="2" customFormat="1" ht="16.5" customHeight="1">
      <c r="A98" s="41"/>
      <c r="B98" s="42"/>
      <c r="C98" s="207" t="s">
        <v>82</v>
      </c>
      <c r="D98" s="207" t="s">
        <v>162</v>
      </c>
      <c r="E98" s="208" t="s">
        <v>4560</v>
      </c>
      <c r="F98" s="209" t="s">
        <v>4561</v>
      </c>
      <c r="G98" s="210" t="s">
        <v>653</v>
      </c>
      <c r="H98" s="211">
        <v>43</v>
      </c>
      <c r="I98" s="212"/>
      <c r="J98" s="213">
        <f>ROUND(I98*H98,2)</f>
        <v>0</v>
      </c>
      <c r="K98" s="209" t="s">
        <v>166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252</v>
      </c>
    </row>
    <row r="99" spans="1:47" s="2" customFormat="1" ht="12">
      <c r="A99" s="41"/>
      <c r="B99" s="42"/>
      <c r="C99" s="43"/>
      <c r="D99" s="220" t="s">
        <v>169</v>
      </c>
      <c r="E99" s="43"/>
      <c r="F99" s="221" t="s">
        <v>4562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169</v>
      </c>
      <c r="AU99" s="20" t="s">
        <v>80</v>
      </c>
    </row>
    <row r="100" spans="1:65" s="2" customFormat="1" ht="33" customHeight="1">
      <c r="A100" s="41"/>
      <c r="B100" s="42"/>
      <c r="C100" s="207" t="s">
        <v>186</v>
      </c>
      <c r="D100" s="207" t="s">
        <v>162</v>
      </c>
      <c r="E100" s="208" t="s">
        <v>4563</v>
      </c>
      <c r="F100" s="209" t="s">
        <v>4564</v>
      </c>
      <c r="G100" s="210" t="s">
        <v>356</v>
      </c>
      <c r="H100" s="211">
        <v>55</v>
      </c>
      <c r="I100" s="212"/>
      <c r="J100" s="213">
        <f>ROUND(I100*H100,2)</f>
        <v>0</v>
      </c>
      <c r="K100" s="209" t="s">
        <v>166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0.316</v>
      </c>
      <c r="T100" s="217">
        <f>S100*H100</f>
        <v>17.38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522</v>
      </c>
    </row>
    <row r="101" spans="1:47" s="2" customFormat="1" ht="12">
      <c r="A101" s="41"/>
      <c r="B101" s="42"/>
      <c r="C101" s="43"/>
      <c r="D101" s="220" t="s">
        <v>169</v>
      </c>
      <c r="E101" s="43"/>
      <c r="F101" s="221" t="s">
        <v>4565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169</v>
      </c>
      <c r="AU101" s="20" t="s">
        <v>80</v>
      </c>
    </row>
    <row r="102" spans="1:65" s="2" customFormat="1" ht="24.15" customHeight="1">
      <c r="A102" s="41"/>
      <c r="B102" s="42"/>
      <c r="C102" s="207" t="s">
        <v>252</v>
      </c>
      <c r="D102" s="207" t="s">
        <v>162</v>
      </c>
      <c r="E102" s="208" t="s">
        <v>4566</v>
      </c>
      <c r="F102" s="209" t="s">
        <v>4567</v>
      </c>
      <c r="G102" s="210" t="s">
        <v>653</v>
      </c>
      <c r="H102" s="211">
        <v>11.9</v>
      </c>
      <c r="I102" s="212"/>
      <c r="J102" s="213">
        <f>ROUND(I102*H102,2)</f>
        <v>0</v>
      </c>
      <c r="K102" s="209" t="s">
        <v>166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0.205</v>
      </c>
      <c r="T102" s="217">
        <f>S102*H102</f>
        <v>2.4395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563</v>
      </c>
    </row>
    <row r="103" spans="1:47" s="2" customFormat="1" ht="12">
      <c r="A103" s="41"/>
      <c r="B103" s="42"/>
      <c r="C103" s="43"/>
      <c r="D103" s="220" t="s">
        <v>169</v>
      </c>
      <c r="E103" s="43"/>
      <c r="F103" s="221" t="s">
        <v>4568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169</v>
      </c>
      <c r="AU103" s="20" t="s">
        <v>80</v>
      </c>
    </row>
    <row r="104" spans="1:65" s="2" customFormat="1" ht="37.8" customHeight="1">
      <c r="A104" s="41"/>
      <c r="B104" s="42"/>
      <c r="C104" s="207" t="s">
        <v>158</v>
      </c>
      <c r="D104" s="207" t="s">
        <v>162</v>
      </c>
      <c r="E104" s="208" t="s">
        <v>4569</v>
      </c>
      <c r="F104" s="209" t="s">
        <v>4570</v>
      </c>
      <c r="G104" s="210" t="s">
        <v>356</v>
      </c>
      <c r="H104" s="211">
        <v>55</v>
      </c>
      <c r="I104" s="212"/>
      <c r="J104" s="213">
        <f>ROUND(I104*H104,2)</f>
        <v>0</v>
      </c>
      <c r="K104" s="209" t="s">
        <v>166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0.3</v>
      </c>
      <c r="T104" s="217">
        <f>S104*H104</f>
        <v>16.5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277</v>
      </c>
    </row>
    <row r="105" spans="1:47" s="2" customFormat="1" ht="12">
      <c r="A105" s="41"/>
      <c r="B105" s="42"/>
      <c r="C105" s="43"/>
      <c r="D105" s="220" t="s">
        <v>169</v>
      </c>
      <c r="E105" s="43"/>
      <c r="F105" s="221" t="s">
        <v>4571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169</v>
      </c>
      <c r="AU105" s="20" t="s">
        <v>80</v>
      </c>
    </row>
    <row r="106" spans="1:65" s="2" customFormat="1" ht="16.5" customHeight="1">
      <c r="A106" s="41"/>
      <c r="B106" s="42"/>
      <c r="C106" s="207" t="s">
        <v>1170</v>
      </c>
      <c r="D106" s="207" t="s">
        <v>162</v>
      </c>
      <c r="E106" s="208" t="s">
        <v>4572</v>
      </c>
      <c r="F106" s="209" t="s">
        <v>4573</v>
      </c>
      <c r="G106" s="210" t="s">
        <v>653</v>
      </c>
      <c r="H106" s="211">
        <v>19.2</v>
      </c>
      <c r="I106" s="212"/>
      <c r="J106" s="213">
        <f>ROUND(I106*H106,2)</f>
        <v>0</v>
      </c>
      <c r="K106" s="209" t="s">
        <v>166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0.07</v>
      </c>
      <c r="T106" s="217">
        <f>S106*H106</f>
        <v>1.344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252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252</v>
      </c>
      <c r="BM106" s="218" t="s">
        <v>292</v>
      </c>
    </row>
    <row r="107" spans="1:47" s="2" customFormat="1" ht="12">
      <c r="A107" s="41"/>
      <c r="B107" s="42"/>
      <c r="C107" s="43"/>
      <c r="D107" s="220" t="s">
        <v>169</v>
      </c>
      <c r="E107" s="43"/>
      <c r="F107" s="221" t="s">
        <v>4574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169</v>
      </c>
      <c r="AU107" s="20" t="s">
        <v>80</v>
      </c>
    </row>
    <row r="108" spans="1:65" s="2" customFormat="1" ht="24.15" customHeight="1">
      <c r="A108" s="41"/>
      <c r="B108" s="42"/>
      <c r="C108" s="207" t="s">
        <v>563</v>
      </c>
      <c r="D108" s="207" t="s">
        <v>162</v>
      </c>
      <c r="E108" s="208" t="s">
        <v>4575</v>
      </c>
      <c r="F108" s="209" t="s">
        <v>4576</v>
      </c>
      <c r="G108" s="210" t="s">
        <v>488</v>
      </c>
      <c r="H108" s="211">
        <v>965</v>
      </c>
      <c r="I108" s="212"/>
      <c r="J108" s="213">
        <f>ROUND(I108*H108,2)</f>
        <v>0</v>
      </c>
      <c r="K108" s="209" t="s">
        <v>166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196</v>
      </c>
    </row>
    <row r="109" spans="1:47" s="2" customFormat="1" ht="12">
      <c r="A109" s="41"/>
      <c r="B109" s="42"/>
      <c r="C109" s="43"/>
      <c r="D109" s="220" t="s">
        <v>169</v>
      </c>
      <c r="E109" s="43"/>
      <c r="F109" s="221" t="s">
        <v>4577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169</v>
      </c>
      <c r="AU109" s="20" t="s">
        <v>80</v>
      </c>
    </row>
    <row r="110" spans="1:65" s="2" customFormat="1" ht="24.15" customHeight="1">
      <c r="A110" s="41"/>
      <c r="B110" s="42"/>
      <c r="C110" s="207" t="s">
        <v>277</v>
      </c>
      <c r="D110" s="207" t="s">
        <v>162</v>
      </c>
      <c r="E110" s="208" t="s">
        <v>4578</v>
      </c>
      <c r="F110" s="209" t="s">
        <v>4579</v>
      </c>
      <c r="G110" s="210" t="s">
        <v>488</v>
      </c>
      <c r="H110" s="211">
        <v>180.356</v>
      </c>
      <c r="I110" s="212"/>
      <c r="J110" s="213">
        <f>ROUND(I110*H110,2)</f>
        <v>0</v>
      </c>
      <c r="K110" s="209" t="s">
        <v>166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252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298</v>
      </c>
    </row>
    <row r="111" spans="1:47" s="2" customFormat="1" ht="12">
      <c r="A111" s="41"/>
      <c r="B111" s="42"/>
      <c r="C111" s="43"/>
      <c r="D111" s="220" t="s">
        <v>169</v>
      </c>
      <c r="E111" s="43"/>
      <c r="F111" s="221" t="s">
        <v>4580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169</v>
      </c>
      <c r="AU111" s="20" t="s">
        <v>80</v>
      </c>
    </row>
    <row r="112" spans="1:65" s="2" customFormat="1" ht="21.75" customHeight="1">
      <c r="A112" s="41"/>
      <c r="B112" s="42"/>
      <c r="C112" s="207" t="s">
        <v>8</v>
      </c>
      <c r="D112" s="207" t="s">
        <v>162</v>
      </c>
      <c r="E112" s="208" t="s">
        <v>4581</v>
      </c>
      <c r="F112" s="209" t="s">
        <v>4582</v>
      </c>
      <c r="G112" s="210" t="s">
        <v>488</v>
      </c>
      <c r="H112" s="211">
        <v>95.575</v>
      </c>
      <c r="I112" s="212"/>
      <c r="J112" s="213">
        <f>ROUND(I112*H112,2)</f>
        <v>0</v>
      </c>
      <c r="K112" s="209" t="s">
        <v>166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327</v>
      </c>
    </row>
    <row r="113" spans="1:47" s="2" customFormat="1" ht="12">
      <c r="A113" s="41"/>
      <c r="B113" s="42"/>
      <c r="C113" s="43"/>
      <c r="D113" s="220" t="s">
        <v>169</v>
      </c>
      <c r="E113" s="43"/>
      <c r="F113" s="221" t="s">
        <v>4583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169</v>
      </c>
      <c r="AU113" s="20" t="s">
        <v>80</v>
      </c>
    </row>
    <row r="114" spans="1:65" s="2" customFormat="1" ht="37.8" customHeight="1">
      <c r="A114" s="41"/>
      <c r="B114" s="42"/>
      <c r="C114" s="207" t="s">
        <v>190</v>
      </c>
      <c r="D114" s="207" t="s">
        <v>162</v>
      </c>
      <c r="E114" s="208" t="s">
        <v>4584</v>
      </c>
      <c r="F114" s="209" t="s">
        <v>4585</v>
      </c>
      <c r="G114" s="210" t="s">
        <v>488</v>
      </c>
      <c r="H114" s="211">
        <v>327.386</v>
      </c>
      <c r="I114" s="212"/>
      <c r="J114" s="213">
        <f>ROUND(I114*H114,2)</f>
        <v>0</v>
      </c>
      <c r="K114" s="209" t="s">
        <v>166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1983</v>
      </c>
    </row>
    <row r="115" spans="1:47" s="2" customFormat="1" ht="12">
      <c r="A115" s="41"/>
      <c r="B115" s="42"/>
      <c r="C115" s="43"/>
      <c r="D115" s="220" t="s">
        <v>169</v>
      </c>
      <c r="E115" s="43"/>
      <c r="F115" s="221" t="s">
        <v>4586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169</v>
      </c>
      <c r="AU115" s="20" t="s">
        <v>80</v>
      </c>
    </row>
    <row r="116" spans="1:65" s="2" customFormat="1" ht="37.8" customHeight="1">
      <c r="A116" s="41"/>
      <c r="B116" s="42"/>
      <c r="C116" s="207" t="s">
        <v>196</v>
      </c>
      <c r="D116" s="207" t="s">
        <v>162</v>
      </c>
      <c r="E116" s="208" t="s">
        <v>4587</v>
      </c>
      <c r="F116" s="209" t="s">
        <v>4588</v>
      </c>
      <c r="G116" s="210" t="s">
        <v>488</v>
      </c>
      <c r="H116" s="211">
        <v>1115.059</v>
      </c>
      <c r="I116" s="212"/>
      <c r="J116" s="213">
        <f>ROUND(I116*H116,2)</f>
        <v>0</v>
      </c>
      <c r="K116" s="209" t="s">
        <v>166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776</v>
      </c>
    </row>
    <row r="117" spans="1:47" s="2" customFormat="1" ht="12">
      <c r="A117" s="41"/>
      <c r="B117" s="42"/>
      <c r="C117" s="43"/>
      <c r="D117" s="220" t="s">
        <v>169</v>
      </c>
      <c r="E117" s="43"/>
      <c r="F117" s="221" t="s">
        <v>4589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169</v>
      </c>
      <c r="AU117" s="20" t="s">
        <v>80</v>
      </c>
    </row>
    <row r="118" spans="1:65" s="2" customFormat="1" ht="37.8" customHeight="1">
      <c r="A118" s="41"/>
      <c r="B118" s="42"/>
      <c r="C118" s="207" t="s">
        <v>202</v>
      </c>
      <c r="D118" s="207" t="s">
        <v>162</v>
      </c>
      <c r="E118" s="208" t="s">
        <v>4590</v>
      </c>
      <c r="F118" s="209" t="s">
        <v>4591</v>
      </c>
      <c r="G118" s="210" t="s">
        <v>488</v>
      </c>
      <c r="H118" s="211">
        <v>20071.055</v>
      </c>
      <c r="I118" s="212"/>
      <c r="J118" s="213">
        <f>ROUND(I118*H118,2)</f>
        <v>0</v>
      </c>
      <c r="K118" s="209" t="s">
        <v>166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305</v>
      </c>
    </row>
    <row r="119" spans="1:47" s="2" customFormat="1" ht="12">
      <c r="A119" s="41"/>
      <c r="B119" s="42"/>
      <c r="C119" s="43"/>
      <c r="D119" s="220" t="s">
        <v>169</v>
      </c>
      <c r="E119" s="43"/>
      <c r="F119" s="221" t="s">
        <v>4592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169</v>
      </c>
      <c r="AU119" s="20" t="s">
        <v>80</v>
      </c>
    </row>
    <row r="120" spans="1:65" s="2" customFormat="1" ht="24.15" customHeight="1">
      <c r="A120" s="41"/>
      <c r="B120" s="42"/>
      <c r="C120" s="207" t="s">
        <v>208</v>
      </c>
      <c r="D120" s="207" t="s">
        <v>162</v>
      </c>
      <c r="E120" s="208" t="s">
        <v>4593</v>
      </c>
      <c r="F120" s="209" t="s">
        <v>4594</v>
      </c>
      <c r="G120" s="210" t="s">
        <v>488</v>
      </c>
      <c r="H120" s="211">
        <v>201.543</v>
      </c>
      <c r="I120" s="212"/>
      <c r="J120" s="213">
        <f>ROUND(I120*H120,2)</f>
        <v>0</v>
      </c>
      <c r="K120" s="209" t="s">
        <v>166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336</v>
      </c>
    </row>
    <row r="121" spans="1:47" s="2" customFormat="1" ht="12">
      <c r="A121" s="41"/>
      <c r="B121" s="42"/>
      <c r="C121" s="43"/>
      <c r="D121" s="220" t="s">
        <v>169</v>
      </c>
      <c r="E121" s="43"/>
      <c r="F121" s="221" t="s">
        <v>4595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169</v>
      </c>
      <c r="AU121" s="20" t="s">
        <v>80</v>
      </c>
    </row>
    <row r="122" spans="1:65" s="2" customFormat="1" ht="24.15" customHeight="1">
      <c r="A122" s="41"/>
      <c r="B122" s="42"/>
      <c r="C122" s="207" t="s">
        <v>214</v>
      </c>
      <c r="D122" s="207" t="s">
        <v>162</v>
      </c>
      <c r="E122" s="208" t="s">
        <v>4596</v>
      </c>
      <c r="F122" s="209" t="s">
        <v>4597</v>
      </c>
      <c r="G122" s="210" t="s">
        <v>488</v>
      </c>
      <c r="H122" s="211">
        <v>1115.059</v>
      </c>
      <c r="I122" s="212"/>
      <c r="J122" s="213">
        <f>ROUND(I122*H122,2)</f>
        <v>0</v>
      </c>
      <c r="K122" s="209" t="s">
        <v>166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161</v>
      </c>
    </row>
    <row r="123" spans="1:47" s="2" customFormat="1" ht="12">
      <c r="A123" s="41"/>
      <c r="B123" s="42"/>
      <c r="C123" s="43"/>
      <c r="D123" s="220" t="s">
        <v>169</v>
      </c>
      <c r="E123" s="43"/>
      <c r="F123" s="221" t="s">
        <v>4598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169</v>
      </c>
      <c r="AU123" s="20" t="s">
        <v>80</v>
      </c>
    </row>
    <row r="124" spans="1:65" s="2" customFormat="1" ht="24.15" customHeight="1">
      <c r="A124" s="41"/>
      <c r="B124" s="42"/>
      <c r="C124" s="207" t="s">
        <v>298</v>
      </c>
      <c r="D124" s="207" t="s">
        <v>162</v>
      </c>
      <c r="E124" s="208" t="s">
        <v>2715</v>
      </c>
      <c r="F124" s="209" t="s">
        <v>2716</v>
      </c>
      <c r="G124" s="210" t="s">
        <v>488</v>
      </c>
      <c r="H124" s="211">
        <v>125.843</v>
      </c>
      <c r="I124" s="212"/>
      <c r="J124" s="213">
        <f>ROUND(I124*H124,2)</f>
        <v>0</v>
      </c>
      <c r="K124" s="209" t="s">
        <v>166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252</v>
      </c>
      <c r="AT124" s="218" t="s">
        <v>162</v>
      </c>
      <c r="AU124" s="218" t="s">
        <v>80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252</v>
      </c>
      <c r="BM124" s="218" t="s">
        <v>178</v>
      </c>
    </row>
    <row r="125" spans="1:47" s="2" customFormat="1" ht="12">
      <c r="A125" s="41"/>
      <c r="B125" s="42"/>
      <c r="C125" s="43"/>
      <c r="D125" s="220" t="s">
        <v>169</v>
      </c>
      <c r="E125" s="43"/>
      <c r="F125" s="221" t="s">
        <v>2717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169</v>
      </c>
      <c r="AU125" s="20" t="s">
        <v>80</v>
      </c>
    </row>
    <row r="126" spans="1:65" s="2" customFormat="1" ht="24.15" customHeight="1">
      <c r="A126" s="41"/>
      <c r="B126" s="42"/>
      <c r="C126" s="207" t="s">
        <v>7</v>
      </c>
      <c r="D126" s="207" t="s">
        <v>162</v>
      </c>
      <c r="E126" s="208" t="s">
        <v>4599</v>
      </c>
      <c r="F126" s="209" t="s">
        <v>4600</v>
      </c>
      <c r="G126" s="210" t="s">
        <v>356</v>
      </c>
      <c r="H126" s="211">
        <v>378.5</v>
      </c>
      <c r="I126" s="212"/>
      <c r="J126" s="213">
        <f>ROUND(I126*H126,2)</f>
        <v>0</v>
      </c>
      <c r="K126" s="209" t="s">
        <v>166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252</v>
      </c>
      <c r="AT126" s="218" t="s">
        <v>162</v>
      </c>
      <c r="AU126" s="218" t="s">
        <v>80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252</v>
      </c>
      <c r="BM126" s="218" t="s">
        <v>237</v>
      </c>
    </row>
    <row r="127" spans="1:47" s="2" customFormat="1" ht="12">
      <c r="A127" s="41"/>
      <c r="B127" s="42"/>
      <c r="C127" s="43"/>
      <c r="D127" s="220" t="s">
        <v>169</v>
      </c>
      <c r="E127" s="43"/>
      <c r="F127" s="221" t="s">
        <v>4601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169</v>
      </c>
      <c r="AU127" s="20" t="s">
        <v>80</v>
      </c>
    </row>
    <row r="128" spans="1:65" s="2" customFormat="1" ht="24.15" customHeight="1">
      <c r="A128" s="41"/>
      <c r="B128" s="42"/>
      <c r="C128" s="207" t="s">
        <v>310</v>
      </c>
      <c r="D128" s="207" t="s">
        <v>162</v>
      </c>
      <c r="E128" s="208" t="s">
        <v>4602</v>
      </c>
      <c r="F128" s="209" t="s">
        <v>4603</v>
      </c>
      <c r="G128" s="210" t="s">
        <v>518</v>
      </c>
      <c r="H128" s="211">
        <v>1115.059</v>
      </c>
      <c r="I128" s="212"/>
      <c r="J128" s="213">
        <f>ROUND(I128*H128,2)</f>
        <v>0</v>
      </c>
      <c r="K128" s="209" t="s">
        <v>166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247</v>
      </c>
    </row>
    <row r="129" spans="1:47" s="2" customFormat="1" ht="12">
      <c r="A129" s="41"/>
      <c r="B129" s="42"/>
      <c r="C129" s="43"/>
      <c r="D129" s="220" t="s">
        <v>169</v>
      </c>
      <c r="E129" s="43"/>
      <c r="F129" s="221" t="s">
        <v>4604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169</v>
      </c>
      <c r="AU129" s="20" t="s">
        <v>80</v>
      </c>
    </row>
    <row r="130" spans="1:63" s="12" customFormat="1" ht="25.9" customHeight="1">
      <c r="A130" s="12"/>
      <c r="B130" s="191"/>
      <c r="C130" s="192"/>
      <c r="D130" s="193" t="s">
        <v>71</v>
      </c>
      <c r="E130" s="194" t="s">
        <v>208</v>
      </c>
      <c r="F130" s="194" t="s">
        <v>4605</v>
      </c>
      <c r="G130" s="192"/>
      <c r="H130" s="192"/>
      <c r="I130" s="195"/>
      <c r="J130" s="196">
        <f>BK130</f>
        <v>0</v>
      </c>
      <c r="K130" s="192"/>
      <c r="L130" s="197"/>
      <c r="M130" s="198"/>
      <c r="N130" s="199"/>
      <c r="O130" s="199"/>
      <c r="P130" s="200">
        <f>SUM(P131:P172)</f>
        <v>0</v>
      </c>
      <c r="Q130" s="199"/>
      <c r="R130" s="200">
        <f>SUM(R131:R172)</f>
        <v>0.118496</v>
      </c>
      <c r="S130" s="199"/>
      <c r="T130" s="201">
        <f>SUM(T131:T172)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80</v>
      </c>
      <c r="AT130" s="203" t="s">
        <v>71</v>
      </c>
      <c r="AU130" s="203" t="s">
        <v>72</v>
      </c>
      <c r="AY130" s="202" t="s">
        <v>155</v>
      </c>
      <c r="BK130" s="204">
        <f>SUM(BK131:BK172)</f>
        <v>0</v>
      </c>
    </row>
    <row r="131" spans="1:65" s="2" customFormat="1" ht="16.5" customHeight="1">
      <c r="A131" s="41"/>
      <c r="B131" s="42"/>
      <c r="C131" s="207" t="s">
        <v>323</v>
      </c>
      <c r="D131" s="207" t="s">
        <v>162</v>
      </c>
      <c r="E131" s="208" t="s">
        <v>4606</v>
      </c>
      <c r="F131" s="209" t="s">
        <v>4607</v>
      </c>
      <c r="G131" s="210" t="s">
        <v>356</v>
      </c>
      <c r="H131" s="211">
        <v>378.5</v>
      </c>
      <c r="I131" s="212"/>
      <c r="J131" s="213">
        <f>ROUND(I131*H131,2)</f>
        <v>0</v>
      </c>
      <c r="K131" s="209" t="s">
        <v>166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252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252</v>
      </c>
      <c r="BM131" s="218" t="s">
        <v>1039</v>
      </c>
    </row>
    <row r="132" spans="1:47" s="2" customFormat="1" ht="12">
      <c r="A132" s="41"/>
      <c r="B132" s="42"/>
      <c r="C132" s="43"/>
      <c r="D132" s="220" t="s">
        <v>169</v>
      </c>
      <c r="E132" s="43"/>
      <c r="F132" s="221" t="s">
        <v>4608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169</v>
      </c>
      <c r="AU132" s="20" t="s">
        <v>80</v>
      </c>
    </row>
    <row r="133" spans="1:65" s="2" customFormat="1" ht="16.5" customHeight="1">
      <c r="A133" s="41"/>
      <c r="B133" s="42"/>
      <c r="C133" s="266" t="s">
        <v>1714</v>
      </c>
      <c r="D133" s="266" t="s">
        <v>560</v>
      </c>
      <c r="E133" s="267" t="s">
        <v>4609</v>
      </c>
      <c r="F133" s="268" t="s">
        <v>4610</v>
      </c>
      <c r="G133" s="269" t="s">
        <v>787</v>
      </c>
      <c r="H133" s="270">
        <v>11.696</v>
      </c>
      <c r="I133" s="271"/>
      <c r="J133" s="272">
        <f>ROUND(I133*H133,2)</f>
        <v>0</v>
      </c>
      <c r="K133" s="268" t="s">
        <v>166</v>
      </c>
      <c r="L133" s="273"/>
      <c r="M133" s="274" t="s">
        <v>19</v>
      </c>
      <c r="N133" s="275" t="s">
        <v>43</v>
      </c>
      <c r="O133" s="87"/>
      <c r="P133" s="216">
        <f>O133*H133</f>
        <v>0</v>
      </c>
      <c r="Q133" s="216">
        <v>0.001</v>
      </c>
      <c r="R133" s="216">
        <f>Q133*H133</f>
        <v>0.011696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563</v>
      </c>
      <c r="AT133" s="218" t="s">
        <v>560</v>
      </c>
      <c r="AU133" s="218" t="s">
        <v>80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252</v>
      </c>
      <c r="BM133" s="218" t="s">
        <v>4611</v>
      </c>
    </row>
    <row r="134" spans="1:51" s="14" customFormat="1" ht="12">
      <c r="A134" s="14"/>
      <c r="B134" s="236"/>
      <c r="C134" s="237"/>
      <c r="D134" s="227" t="s">
        <v>176</v>
      </c>
      <c r="E134" s="237"/>
      <c r="F134" s="239" t="s">
        <v>4612</v>
      </c>
      <c r="G134" s="237"/>
      <c r="H134" s="240">
        <v>11.696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176</v>
      </c>
      <c r="AU134" s="246" t="s">
        <v>80</v>
      </c>
      <c r="AV134" s="14" t="s">
        <v>82</v>
      </c>
      <c r="AW134" s="14" t="s">
        <v>4</v>
      </c>
      <c r="AX134" s="14" t="s">
        <v>80</v>
      </c>
      <c r="AY134" s="246" t="s">
        <v>155</v>
      </c>
    </row>
    <row r="135" spans="1:65" s="2" customFormat="1" ht="24.15" customHeight="1">
      <c r="A135" s="41"/>
      <c r="B135" s="42"/>
      <c r="C135" s="207" t="s">
        <v>327</v>
      </c>
      <c r="D135" s="207" t="s">
        <v>162</v>
      </c>
      <c r="E135" s="208" t="s">
        <v>4613</v>
      </c>
      <c r="F135" s="209" t="s">
        <v>4614</v>
      </c>
      <c r="G135" s="210" t="s">
        <v>356</v>
      </c>
      <c r="H135" s="211">
        <v>11.355</v>
      </c>
      <c r="I135" s="212"/>
      <c r="J135" s="213">
        <f>ROUND(I135*H135,2)</f>
        <v>0</v>
      </c>
      <c r="K135" s="209" t="s">
        <v>166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252</v>
      </c>
      <c r="AT135" s="218" t="s">
        <v>162</v>
      </c>
      <c r="AU135" s="218" t="s">
        <v>80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252</v>
      </c>
      <c r="BM135" s="218" t="s">
        <v>1082</v>
      </c>
    </row>
    <row r="136" spans="1:47" s="2" customFormat="1" ht="12">
      <c r="A136" s="41"/>
      <c r="B136" s="42"/>
      <c r="C136" s="43"/>
      <c r="D136" s="220" t="s">
        <v>169</v>
      </c>
      <c r="E136" s="43"/>
      <c r="F136" s="221" t="s">
        <v>4615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169</v>
      </c>
      <c r="AU136" s="20" t="s">
        <v>80</v>
      </c>
    </row>
    <row r="137" spans="1:51" s="14" customFormat="1" ht="12">
      <c r="A137" s="14"/>
      <c r="B137" s="236"/>
      <c r="C137" s="237"/>
      <c r="D137" s="227" t="s">
        <v>176</v>
      </c>
      <c r="E137" s="238" t="s">
        <v>19</v>
      </c>
      <c r="F137" s="239" t="s">
        <v>4616</v>
      </c>
      <c r="G137" s="237"/>
      <c r="H137" s="240">
        <v>11.355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176</v>
      </c>
      <c r="AU137" s="246" t="s">
        <v>80</v>
      </c>
      <c r="AV137" s="14" t="s">
        <v>82</v>
      </c>
      <c r="AW137" s="14" t="s">
        <v>34</v>
      </c>
      <c r="AX137" s="14" t="s">
        <v>72</v>
      </c>
      <c r="AY137" s="246" t="s">
        <v>155</v>
      </c>
    </row>
    <row r="138" spans="1:51" s="15" customFormat="1" ht="12">
      <c r="A138" s="15"/>
      <c r="B138" s="255"/>
      <c r="C138" s="256"/>
      <c r="D138" s="227" t="s">
        <v>176</v>
      </c>
      <c r="E138" s="257" t="s">
        <v>19</v>
      </c>
      <c r="F138" s="258" t="s">
        <v>502</v>
      </c>
      <c r="G138" s="256"/>
      <c r="H138" s="259">
        <v>11.355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176</v>
      </c>
      <c r="AU138" s="265" t="s">
        <v>80</v>
      </c>
      <c r="AV138" s="15" t="s">
        <v>252</v>
      </c>
      <c r="AW138" s="15" t="s">
        <v>34</v>
      </c>
      <c r="AX138" s="15" t="s">
        <v>80</v>
      </c>
      <c r="AY138" s="265" t="s">
        <v>155</v>
      </c>
    </row>
    <row r="139" spans="1:65" s="2" customFormat="1" ht="33" customHeight="1">
      <c r="A139" s="41"/>
      <c r="B139" s="42"/>
      <c r="C139" s="207" t="s">
        <v>1962</v>
      </c>
      <c r="D139" s="207" t="s">
        <v>162</v>
      </c>
      <c r="E139" s="208" t="s">
        <v>4617</v>
      </c>
      <c r="F139" s="209" t="s">
        <v>4618</v>
      </c>
      <c r="G139" s="210" t="s">
        <v>356</v>
      </c>
      <c r="H139" s="211">
        <v>378.5</v>
      </c>
      <c r="I139" s="212"/>
      <c r="J139" s="213">
        <f>ROUND(I139*H139,2)</f>
        <v>0</v>
      </c>
      <c r="K139" s="209" t="s">
        <v>166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252</v>
      </c>
      <c r="AT139" s="218" t="s">
        <v>162</v>
      </c>
      <c r="AU139" s="218" t="s">
        <v>80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252</v>
      </c>
      <c r="BM139" s="218" t="s">
        <v>1083</v>
      </c>
    </row>
    <row r="140" spans="1:47" s="2" customFormat="1" ht="12">
      <c r="A140" s="41"/>
      <c r="B140" s="42"/>
      <c r="C140" s="43"/>
      <c r="D140" s="220" t="s">
        <v>169</v>
      </c>
      <c r="E140" s="43"/>
      <c r="F140" s="221" t="s">
        <v>4619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169</v>
      </c>
      <c r="AU140" s="20" t="s">
        <v>80</v>
      </c>
    </row>
    <row r="141" spans="1:65" s="2" customFormat="1" ht="16.5" customHeight="1">
      <c r="A141" s="41"/>
      <c r="B141" s="42"/>
      <c r="C141" s="207" t="s">
        <v>256</v>
      </c>
      <c r="D141" s="207" t="s">
        <v>162</v>
      </c>
      <c r="E141" s="208" t="s">
        <v>4620</v>
      </c>
      <c r="F141" s="209" t="s">
        <v>4621</v>
      </c>
      <c r="G141" s="210" t="s">
        <v>356</v>
      </c>
      <c r="H141" s="211">
        <v>378.5</v>
      </c>
      <c r="I141" s="212"/>
      <c r="J141" s="213">
        <f>ROUND(I141*H141,2)</f>
        <v>0</v>
      </c>
      <c r="K141" s="209" t="s">
        <v>166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252</v>
      </c>
      <c r="AT141" s="218" t="s">
        <v>162</v>
      </c>
      <c r="AU141" s="218" t="s">
        <v>80</v>
      </c>
      <c r="AY141" s="20" t="s">
        <v>155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252</v>
      </c>
      <c r="BM141" s="218" t="s">
        <v>1211</v>
      </c>
    </row>
    <row r="142" spans="1:47" s="2" customFormat="1" ht="12">
      <c r="A142" s="41"/>
      <c r="B142" s="42"/>
      <c r="C142" s="43"/>
      <c r="D142" s="220" t="s">
        <v>169</v>
      </c>
      <c r="E142" s="43"/>
      <c r="F142" s="221" t="s">
        <v>4622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169</v>
      </c>
      <c r="AU142" s="20" t="s">
        <v>80</v>
      </c>
    </row>
    <row r="143" spans="1:65" s="2" customFormat="1" ht="16.5" customHeight="1">
      <c r="A143" s="41"/>
      <c r="B143" s="42"/>
      <c r="C143" s="207" t="s">
        <v>346</v>
      </c>
      <c r="D143" s="207" t="s">
        <v>162</v>
      </c>
      <c r="E143" s="208" t="s">
        <v>4623</v>
      </c>
      <c r="F143" s="209" t="s">
        <v>4624</v>
      </c>
      <c r="G143" s="210" t="s">
        <v>356</v>
      </c>
      <c r="H143" s="211">
        <v>378.5</v>
      </c>
      <c r="I143" s="212"/>
      <c r="J143" s="213">
        <f>ROUND(I143*H143,2)</f>
        <v>0</v>
      </c>
      <c r="K143" s="209" t="s">
        <v>166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252</v>
      </c>
      <c r="AT143" s="218" t="s">
        <v>162</v>
      </c>
      <c r="AU143" s="218" t="s">
        <v>80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252</v>
      </c>
      <c r="BM143" s="218" t="s">
        <v>1092</v>
      </c>
    </row>
    <row r="144" spans="1:47" s="2" customFormat="1" ht="12">
      <c r="A144" s="41"/>
      <c r="B144" s="42"/>
      <c r="C144" s="43"/>
      <c r="D144" s="220" t="s">
        <v>169</v>
      </c>
      <c r="E144" s="43"/>
      <c r="F144" s="221" t="s">
        <v>4625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169</v>
      </c>
      <c r="AU144" s="20" t="s">
        <v>80</v>
      </c>
    </row>
    <row r="145" spans="1:65" s="2" customFormat="1" ht="24.15" customHeight="1">
      <c r="A145" s="41"/>
      <c r="B145" s="42"/>
      <c r="C145" s="207" t="s">
        <v>350</v>
      </c>
      <c r="D145" s="207" t="s">
        <v>162</v>
      </c>
      <c r="E145" s="208" t="s">
        <v>4626</v>
      </c>
      <c r="F145" s="209" t="s">
        <v>4627</v>
      </c>
      <c r="G145" s="210" t="s">
        <v>721</v>
      </c>
      <c r="H145" s="211">
        <v>2</v>
      </c>
      <c r="I145" s="212"/>
      <c r="J145" s="213">
        <f>ROUND(I145*H145,2)</f>
        <v>0</v>
      </c>
      <c r="K145" s="209" t="s">
        <v>166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2382</v>
      </c>
    </row>
    <row r="146" spans="1:47" s="2" customFormat="1" ht="12">
      <c r="A146" s="41"/>
      <c r="B146" s="42"/>
      <c r="C146" s="43"/>
      <c r="D146" s="220" t="s">
        <v>169</v>
      </c>
      <c r="E146" s="43"/>
      <c r="F146" s="221" t="s">
        <v>4628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169</v>
      </c>
      <c r="AU146" s="20" t="s">
        <v>80</v>
      </c>
    </row>
    <row r="147" spans="1:65" s="2" customFormat="1" ht="16.5" customHeight="1">
      <c r="A147" s="41"/>
      <c r="B147" s="42"/>
      <c r="C147" s="266" t="s">
        <v>224</v>
      </c>
      <c r="D147" s="266" t="s">
        <v>560</v>
      </c>
      <c r="E147" s="267" t="s">
        <v>4629</v>
      </c>
      <c r="F147" s="268" t="s">
        <v>4630</v>
      </c>
      <c r="G147" s="269" t="s">
        <v>721</v>
      </c>
      <c r="H147" s="270">
        <v>2</v>
      </c>
      <c r="I147" s="271"/>
      <c r="J147" s="272">
        <f>ROUND(I147*H147,2)</f>
        <v>0</v>
      </c>
      <c r="K147" s="268" t="s">
        <v>19</v>
      </c>
      <c r="L147" s="273"/>
      <c r="M147" s="274" t="s">
        <v>19</v>
      </c>
      <c r="N147" s="275" t="s">
        <v>43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563</v>
      </c>
      <c r="AT147" s="218" t="s">
        <v>560</v>
      </c>
      <c r="AU147" s="218" t="s">
        <v>80</v>
      </c>
      <c r="AY147" s="20" t="s">
        <v>155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252</v>
      </c>
      <c r="BM147" s="218" t="s">
        <v>4631</v>
      </c>
    </row>
    <row r="148" spans="1:65" s="2" customFormat="1" ht="16.5" customHeight="1">
      <c r="A148" s="41"/>
      <c r="B148" s="42"/>
      <c r="C148" s="207" t="s">
        <v>1983</v>
      </c>
      <c r="D148" s="207" t="s">
        <v>162</v>
      </c>
      <c r="E148" s="208" t="s">
        <v>4632</v>
      </c>
      <c r="F148" s="209" t="s">
        <v>4633</v>
      </c>
      <c r="G148" s="210" t="s">
        <v>721</v>
      </c>
      <c r="H148" s="211">
        <v>20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252</v>
      </c>
      <c r="AT148" s="218" t="s">
        <v>162</v>
      </c>
      <c r="AU148" s="218" t="s">
        <v>80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252</v>
      </c>
      <c r="BM148" s="218" t="s">
        <v>1119</v>
      </c>
    </row>
    <row r="149" spans="1:65" s="2" customFormat="1" ht="16.5" customHeight="1">
      <c r="A149" s="41"/>
      <c r="B149" s="42"/>
      <c r="C149" s="207" t="s">
        <v>1988</v>
      </c>
      <c r="D149" s="207" t="s">
        <v>162</v>
      </c>
      <c r="E149" s="208" t="s">
        <v>4634</v>
      </c>
      <c r="F149" s="209" t="s">
        <v>4635</v>
      </c>
      <c r="G149" s="210" t="s">
        <v>721</v>
      </c>
      <c r="H149" s="211">
        <v>6</v>
      </c>
      <c r="I149" s="212"/>
      <c r="J149" s="213">
        <f>ROUND(I149*H149,2)</f>
        <v>0</v>
      </c>
      <c r="K149" s="209" t="s">
        <v>166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5E-05</v>
      </c>
      <c r="R149" s="216">
        <f>Q149*H149</f>
        <v>0.00030000000000000003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252</v>
      </c>
      <c r="AT149" s="218" t="s">
        <v>162</v>
      </c>
      <c r="AU149" s="218" t="s">
        <v>80</v>
      </c>
      <c r="AY149" s="20" t="s">
        <v>155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252</v>
      </c>
      <c r="BM149" s="218" t="s">
        <v>1070</v>
      </c>
    </row>
    <row r="150" spans="1:47" s="2" customFormat="1" ht="12">
      <c r="A150" s="41"/>
      <c r="B150" s="42"/>
      <c r="C150" s="43"/>
      <c r="D150" s="220" t="s">
        <v>169</v>
      </c>
      <c r="E150" s="43"/>
      <c r="F150" s="221" t="s">
        <v>4636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169</v>
      </c>
      <c r="AU150" s="20" t="s">
        <v>80</v>
      </c>
    </row>
    <row r="151" spans="1:51" s="14" customFormat="1" ht="12">
      <c r="A151" s="14"/>
      <c r="B151" s="236"/>
      <c r="C151" s="237"/>
      <c r="D151" s="227" t="s">
        <v>176</v>
      </c>
      <c r="E151" s="238" t="s">
        <v>19</v>
      </c>
      <c r="F151" s="239" t="s">
        <v>4637</v>
      </c>
      <c r="G151" s="237"/>
      <c r="H151" s="240">
        <v>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176</v>
      </c>
      <c r="AU151" s="246" t="s">
        <v>80</v>
      </c>
      <c r="AV151" s="14" t="s">
        <v>82</v>
      </c>
      <c r="AW151" s="14" t="s">
        <v>34</v>
      </c>
      <c r="AX151" s="14" t="s">
        <v>72</v>
      </c>
      <c r="AY151" s="246" t="s">
        <v>155</v>
      </c>
    </row>
    <row r="152" spans="1:51" s="15" customFormat="1" ht="12">
      <c r="A152" s="15"/>
      <c r="B152" s="255"/>
      <c r="C152" s="256"/>
      <c r="D152" s="227" t="s">
        <v>176</v>
      </c>
      <c r="E152" s="257" t="s">
        <v>19</v>
      </c>
      <c r="F152" s="258" t="s">
        <v>502</v>
      </c>
      <c r="G152" s="256"/>
      <c r="H152" s="259">
        <v>6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176</v>
      </c>
      <c r="AU152" s="265" t="s">
        <v>80</v>
      </c>
      <c r="AV152" s="15" t="s">
        <v>252</v>
      </c>
      <c r="AW152" s="15" t="s">
        <v>34</v>
      </c>
      <c r="AX152" s="15" t="s">
        <v>80</v>
      </c>
      <c r="AY152" s="265" t="s">
        <v>155</v>
      </c>
    </row>
    <row r="153" spans="1:65" s="2" customFormat="1" ht="16.5" customHeight="1">
      <c r="A153" s="41"/>
      <c r="B153" s="42"/>
      <c r="C153" s="266" t="s">
        <v>3047</v>
      </c>
      <c r="D153" s="266" t="s">
        <v>560</v>
      </c>
      <c r="E153" s="267" t="s">
        <v>4638</v>
      </c>
      <c r="F153" s="268" t="s">
        <v>4639</v>
      </c>
      <c r="G153" s="269" t="s">
        <v>721</v>
      </c>
      <c r="H153" s="270">
        <v>6</v>
      </c>
      <c r="I153" s="271"/>
      <c r="J153" s="272">
        <f>ROUND(I153*H153,2)</f>
        <v>0</v>
      </c>
      <c r="K153" s="268" t="s">
        <v>166</v>
      </c>
      <c r="L153" s="273"/>
      <c r="M153" s="274" t="s">
        <v>19</v>
      </c>
      <c r="N153" s="275" t="s">
        <v>43</v>
      </c>
      <c r="O153" s="87"/>
      <c r="P153" s="216">
        <f>O153*H153</f>
        <v>0</v>
      </c>
      <c r="Q153" s="216">
        <v>0.00709</v>
      </c>
      <c r="R153" s="216">
        <f>Q153*H153</f>
        <v>0.04254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563</v>
      </c>
      <c r="AT153" s="218" t="s">
        <v>560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4640</v>
      </c>
    </row>
    <row r="154" spans="1:65" s="2" customFormat="1" ht="16.5" customHeight="1">
      <c r="A154" s="41"/>
      <c r="B154" s="42"/>
      <c r="C154" s="207" t="s">
        <v>272</v>
      </c>
      <c r="D154" s="207" t="s">
        <v>162</v>
      </c>
      <c r="E154" s="208" t="s">
        <v>4641</v>
      </c>
      <c r="F154" s="209" t="s">
        <v>4642</v>
      </c>
      <c r="G154" s="210" t="s">
        <v>653</v>
      </c>
      <c r="H154" s="211">
        <v>4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252</v>
      </c>
      <c r="AT154" s="218" t="s">
        <v>162</v>
      </c>
      <c r="AU154" s="218" t="s">
        <v>80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252</v>
      </c>
      <c r="BM154" s="218" t="s">
        <v>2775</v>
      </c>
    </row>
    <row r="155" spans="1:65" s="2" customFormat="1" ht="24.15" customHeight="1">
      <c r="A155" s="41"/>
      <c r="B155" s="42"/>
      <c r="C155" s="207" t="s">
        <v>305</v>
      </c>
      <c r="D155" s="207" t="s">
        <v>162</v>
      </c>
      <c r="E155" s="208" t="s">
        <v>4643</v>
      </c>
      <c r="F155" s="209" t="s">
        <v>4644</v>
      </c>
      <c r="G155" s="210" t="s">
        <v>356</v>
      </c>
      <c r="H155" s="211">
        <v>378.5</v>
      </c>
      <c r="I155" s="212"/>
      <c r="J155" s="213">
        <f>ROUND(I155*H155,2)</f>
        <v>0</v>
      </c>
      <c r="K155" s="209" t="s">
        <v>166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252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252</v>
      </c>
      <c r="BM155" s="218" t="s">
        <v>2779</v>
      </c>
    </row>
    <row r="156" spans="1:47" s="2" customFormat="1" ht="12">
      <c r="A156" s="41"/>
      <c r="B156" s="42"/>
      <c r="C156" s="43"/>
      <c r="D156" s="220" t="s">
        <v>169</v>
      </c>
      <c r="E156" s="43"/>
      <c r="F156" s="221" t="s">
        <v>4645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169</v>
      </c>
      <c r="AU156" s="20" t="s">
        <v>80</v>
      </c>
    </row>
    <row r="157" spans="1:65" s="2" customFormat="1" ht="21.75" customHeight="1">
      <c r="A157" s="41"/>
      <c r="B157" s="42"/>
      <c r="C157" s="207" t="s">
        <v>898</v>
      </c>
      <c r="D157" s="207" t="s">
        <v>162</v>
      </c>
      <c r="E157" s="208" t="s">
        <v>4646</v>
      </c>
      <c r="F157" s="209" t="s">
        <v>4647</v>
      </c>
      <c r="G157" s="210" t="s">
        <v>356</v>
      </c>
      <c r="H157" s="211">
        <v>3</v>
      </c>
      <c r="I157" s="212"/>
      <c r="J157" s="213">
        <f>ROUND(I157*H157,2)</f>
        <v>0</v>
      </c>
      <c r="K157" s="209" t="s">
        <v>166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252</v>
      </c>
      <c r="AT157" s="218" t="s">
        <v>162</v>
      </c>
      <c r="AU157" s="218" t="s">
        <v>80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252</v>
      </c>
      <c r="BM157" s="218" t="s">
        <v>4648</v>
      </c>
    </row>
    <row r="158" spans="1:47" s="2" customFormat="1" ht="12">
      <c r="A158" s="41"/>
      <c r="B158" s="42"/>
      <c r="C158" s="43"/>
      <c r="D158" s="220" t="s">
        <v>169</v>
      </c>
      <c r="E158" s="43"/>
      <c r="F158" s="221" t="s">
        <v>4649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169</v>
      </c>
      <c r="AU158" s="20" t="s">
        <v>80</v>
      </c>
    </row>
    <row r="159" spans="1:51" s="14" customFormat="1" ht="12">
      <c r="A159" s="14"/>
      <c r="B159" s="236"/>
      <c r="C159" s="237"/>
      <c r="D159" s="227" t="s">
        <v>176</v>
      </c>
      <c r="E159" s="238" t="s">
        <v>19</v>
      </c>
      <c r="F159" s="239" t="s">
        <v>186</v>
      </c>
      <c r="G159" s="237"/>
      <c r="H159" s="240">
        <v>3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176</v>
      </c>
      <c r="AU159" s="246" t="s">
        <v>80</v>
      </c>
      <c r="AV159" s="14" t="s">
        <v>82</v>
      </c>
      <c r="AW159" s="14" t="s">
        <v>34</v>
      </c>
      <c r="AX159" s="14" t="s">
        <v>80</v>
      </c>
      <c r="AY159" s="246" t="s">
        <v>155</v>
      </c>
    </row>
    <row r="160" spans="1:65" s="2" customFormat="1" ht="16.5" customHeight="1">
      <c r="A160" s="41"/>
      <c r="B160" s="42"/>
      <c r="C160" s="266" t="s">
        <v>1379</v>
      </c>
      <c r="D160" s="266" t="s">
        <v>560</v>
      </c>
      <c r="E160" s="267" t="s">
        <v>4650</v>
      </c>
      <c r="F160" s="268" t="s">
        <v>4651</v>
      </c>
      <c r="G160" s="269" t="s">
        <v>356</v>
      </c>
      <c r="H160" s="270">
        <v>3</v>
      </c>
      <c r="I160" s="271"/>
      <c r="J160" s="272">
        <f>ROUND(I160*H160,2)</f>
        <v>0</v>
      </c>
      <c r="K160" s="268" t="s">
        <v>166</v>
      </c>
      <c r="L160" s="273"/>
      <c r="M160" s="274" t="s">
        <v>19</v>
      </c>
      <c r="N160" s="275" t="s">
        <v>43</v>
      </c>
      <c r="O160" s="87"/>
      <c r="P160" s="216">
        <f>O160*H160</f>
        <v>0</v>
      </c>
      <c r="Q160" s="216">
        <v>0.00057</v>
      </c>
      <c r="R160" s="216">
        <f>Q160*H160</f>
        <v>0.00171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563</v>
      </c>
      <c r="AT160" s="218" t="s">
        <v>560</v>
      </c>
      <c r="AU160" s="218" t="s">
        <v>80</v>
      </c>
      <c r="AY160" s="20" t="s">
        <v>155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252</v>
      </c>
      <c r="BM160" s="218" t="s">
        <v>4652</v>
      </c>
    </row>
    <row r="161" spans="1:65" s="2" customFormat="1" ht="16.5" customHeight="1">
      <c r="A161" s="41"/>
      <c r="B161" s="42"/>
      <c r="C161" s="207" t="s">
        <v>331</v>
      </c>
      <c r="D161" s="207" t="s">
        <v>162</v>
      </c>
      <c r="E161" s="208" t="s">
        <v>4653</v>
      </c>
      <c r="F161" s="209" t="s">
        <v>4654</v>
      </c>
      <c r="G161" s="210" t="s">
        <v>356</v>
      </c>
      <c r="H161" s="211">
        <v>3</v>
      </c>
      <c r="I161" s="212"/>
      <c r="J161" s="213">
        <f>ROUND(I161*H161,2)</f>
        <v>0</v>
      </c>
      <c r="K161" s="209" t="s">
        <v>166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252</v>
      </c>
      <c r="AT161" s="218" t="s">
        <v>162</v>
      </c>
      <c r="AU161" s="218" t="s">
        <v>80</v>
      </c>
      <c r="AY161" s="20" t="s">
        <v>155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252</v>
      </c>
      <c r="BM161" s="218" t="s">
        <v>2783</v>
      </c>
    </row>
    <row r="162" spans="1:47" s="2" customFormat="1" ht="12">
      <c r="A162" s="41"/>
      <c r="B162" s="42"/>
      <c r="C162" s="43"/>
      <c r="D162" s="220" t="s">
        <v>169</v>
      </c>
      <c r="E162" s="43"/>
      <c r="F162" s="221" t="s">
        <v>4655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169</v>
      </c>
      <c r="AU162" s="20" t="s">
        <v>80</v>
      </c>
    </row>
    <row r="163" spans="1:65" s="2" customFormat="1" ht="16.5" customHeight="1">
      <c r="A163" s="41"/>
      <c r="B163" s="42"/>
      <c r="C163" s="266" t="s">
        <v>1384</v>
      </c>
      <c r="D163" s="266" t="s">
        <v>560</v>
      </c>
      <c r="E163" s="267" t="s">
        <v>4656</v>
      </c>
      <c r="F163" s="268" t="s">
        <v>4657</v>
      </c>
      <c r="G163" s="269" t="s">
        <v>488</v>
      </c>
      <c r="H163" s="270">
        <v>0.309</v>
      </c>
      <c r="I163" s="271"/>
      <c r="J163" s="272">
        <f>ROUND(I163*H163,2)</f>
        <v>0</v>
      </c>
      <c r="K163" s="268" t="s">
        <v>166</v>
      </c>
      <c r="L163" s="273"/>
      <c r="M163" s="274" t="s">
        <v>19</v>
      </c>
      <c r="N163" s="275" t="s">
        <v>43</v>
      </c>
      <c r="O163" s="87"/>
      <c r="P163" s="216">
        <f>O163*H163</f>
        <v>0</v>
      </c>
      <c r="Q163" s="216">
        <v>0.2</v>
      </c>
      <c r="R163" s="216">
        <f>Q163*H163</f>
        <v>0.0618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563</v>
      </c>
      <c r="AT163" s="218" t="s">
        <v>560</v>
      </c>
      <c r="AU163" s="218" t="s">
        <v>80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4658</v>
      </c>
    </row>
    <row r="164" spans="1:51" s="14" customFormat="1" ht="12">
      <c r="A164" s="14"/>
      <c r="B164" s="236"/>
      <c r="C164" s="237"/>
      <c r="D164" s="227" t="s">
        <v>176</v>
      </c>
      <c r="E164" s="237"/>
      <c r="F164" s="239" t="s">
        <v>4659</v>
      </c>
      <c r="G164" s="237"/>
      <c r="H164" s="240">
        <v>0.309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176</v>
      </c>
      <c r="AU164" s="246" t="s">
        <v>80</v>
      </c>
      <c r="AV164" s="14" t="s">
        <v>82</v>
      </c>
      <c r="AW164" s="14" t="s">
        <v>4</v>
      </c>
      <c r="AX164" s="14" t="s">
        <v>80</v>
      </c>
      <c r="AY164" s="246" t="s">
        <v>155</v>
      </c>
    </row>
    <row r="165" spans="1:65" s="2" customFormat="1" ht="16.5" customHeight="1">
      <c r="A165" s="41"/>
      <c r="B165" s="42"/>
      <c r="C165" s="207" t="s">
        <v>341</v>
      </c>
      <c r="D165" s="207" t="s">
        <v>162</v>
      </c>
      <c r="E165" s="208" t="s">
        <v>4660</v>
      </c>
      <c r="F165" s="209" t="s">
        <v>4661</v>
      </c>
      <c r="G165" s="210" t="s">
        <v>518</v>
      </c>
      <c r="H165" s="211">
        <v>0.015</v>
      </c>
      <c r="I165" s="212"/>
      <c r="J165" s="213">
        <f>ROUND(I165*H165,2)</f>
        <v>0</v>
      </c>
      <c r="K165" s="209" t="s">
        <v>166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80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1432</v>
      </c>
    </row>
    <row r="166" spans="1:47" s="2" customFormat="1" ht="12">
      <c r="A166" s="41"/>
      <c r="B166" s="42"/>
      <c r="C166" s="43"/>
      <c r="D166" s="220" t="s">
        <v>169</v>
      </c>
      <c r="E166" s="43"/>
      <c r="F166" s="221" t="s">
        <v>4662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169</v>
      </c>
      <c r="AU166" s="20" t="s">
        <v>80</v>
      </c>
    </row>
    <row r="167" spans="1:65" s="2" customFormat="1" ht="16.5" customHeight="1">
      <c r="A167" s="41"/>
      <c r="B167" s="42"/>
      <c r="C167" s="266" t="s">
        <v>3057</v>
      </c>
      <c r="D167" s="266" t="s">
        <v>560</v>
      </c>
      <c r="E167" s="267" t="s">
        <v>4663</v>
      </c>
      <c r="F167" s="268" t="s">
        <v>4664</v>
      </c>
      <c r="G167" s="269" t="s">
        <v>787</v>
      </c>
      <c r="H167" s="270">
        <v>0.45</v>
      </c>
      <c r="I167" s="271"/>
      <c r="J167" s="272">
        <f>ROUND(I167*H167,2)</f>
        <v>0</v>
      </c>
      <c r="K167" s="268" t="s">
        <v>166</v>
      </c>
      <c r="L167" s="273"/>
      <c r="M167" s="274" t="s">
        <v>19</v>
      </c>
      <c r="N167" s="275" t="s">
        <v>43</v>
      </c>
      <c r="O167" s="87"/>
      <c r="P167" s="216">
        <f>O167*H167</f>
        <v>0</v>
      </c>
      <c r="Q167" s="216">
        <v>0.001</v>
      </c>
      <c r="R167" s="216">
        <f>Q167*H167</f>
        <v>0.00045000000000000004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563</v>
      </c>
      <c r="AT167" s="218" t="s">
        <v>560</v>
      </c>
      <c r="AU167" s="218" t="s">
        <v>80</v>
      </c>
      <c r="AY167" s="20" t="s">
        <v>155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252</v>
      </c>
      <c r="BM167" s="218" t="s">
        <v>4665</v>
      </c>
    </row>
    <row r="168" spans="1:51" s="14" customFormat="1" ht="12">
      <c r="A168" s="14"/>
      <c r="B168" s="236"/>
      <c r="C168" s="237"/>
      <c r="D168" s="227" t="s">
        <v>176</v>
      </c>
      <c r="E168" s="238" t="s">
        <v>19</v>
      </c>
      <c r="F168" s="239" t="s">
        <v>190</v>
      </c>
      <c r="G168" s="237"/>
      <c r="H168" s="240">
        <v>15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176</v>
      </c>
      <c r="AU168" s="246" t="s">
        <v>80</v>
      </c>
      <c r="AV168" s="14" t="s">
        <v>82</v>
      </c>
      <c r="AW168" s="14" t="s">
        <v>34</v>
      </c>
      <c r="AX168" s="14" t="s">
        <v>80</v>
      </c>
      <c r="AY168" s="246" t="s">
        <v>155</v>
      </c>
    </row>
    <row r="169" spans="1:51" s="14" customFormat="1" ht="12">
      <c r="A169" s="14"/>
      <c r="B169" s="236"/>
      <c r="C169" s="237"/>
      <c r="D169" s="227" t="s">
        <v>176</v>
      </c>
      <c r="E169" s="237"/>
      <c r="F169" s="239" t="s">
        <v>4666</v>
      </c>
      <c r="G169" s="237"/>
      <c r="H169" s="240">
        <v>0.45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176</v>
      </c>
      <c r="AU169" s="246" t="s">
        <v>80</v>
      </c>
      <c r="AV169" s="14" t="s">
        <v>82</v>
      </c>
      <c r="AW169" s="14" t="s">
        <v>4</v>
      </c>
      <c r="AX169" s="14" t="s">
        <v>80</v>
      </c>
      <c r="AY169" s="246" t="s">
        <v>155</v>
      </c>
    </row>
    <row r="170" spans="1:65" s="2" customFormat="1" ht="16.5" customHeight="1">
      <c r="A170" s="41"/>
      <c r="B170" s="42"/>
      <c r="C170" s="207" t="s">
        <v>171</v>
      </c>
      <c r="D170" s="207" t="s">
        <v>162</v>
      </c>
      <c r="E170" s="208" t="s">
        <v>4667</v>
      </c>
      <c r="F170" s="209" t="s">
        <v>4668</v>
      </c>
      <c r="G170" s="210" t="s">
        <v>488</v>
      </c>
      <c r="H170" s="211">
        <v>4</v>
      </c>
      <c r="I170" s="212"/>
      <c r="J170" s="213">
        <f>ROUND(I170*H170,2)</f>
        <v>0</v>
      </c>
      <c r="K170" s="209" t="s">
        <v>166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252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1899</v>
      </c>
    </row>
    <row r="171" spans="1:47" s="2" customFormat="1" ht="12">
      <c r="A171" s="41"/>
      <c r="B171" s="42"/>
      <c r="C171" s="43"/>
      <c r="D171" s="220" t="s">
        <v>169</v>
      </c>
      <c r="E171" s="43"/>
      <c r="F171" s="221" t="s">
        <v>4669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169</v>
      </c>
      <c r="AU171" s="20" t="s">
        <v>80</v>
      </c>
    </row>
    <row r="172" spans="1:65" s="2" customFormat="1" ht="16.5" customHeight="1">
      <c r="A172" s="41"/>
      <c r="B172" s="42"/>
      <c r="C172" s="266" t="s">
        <v>178</v>
      </c>
      <c r="D172" s="266" t="s">
        <v>560</v>
      </c>
      <c r="E172" s="267" t="s">
        <v>4670</v>
      </c>
      <c r="F172" s="268" t="s">
        <v>4671</v>
      </c>
      <c r="G172" s="269" t="s">
        <v>488</v>
      </c>
      <c r="H172" s="270">
        <v>4</v>
      </c>
      <c r="I172" s="271"/>
      <c r="J172" s="272">
        <f>ROUND(I172*H172,2)</f>
        <v>0</v>
      </c>
      <c r="K172" s="268" t="s">
        <v>166</v>
      </c>
      <c r="L172" s="273"/>
      <c r="M172" s="274" t="s">
        <v>19</v>
      </c>
      <c r="N172" s="27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563</v>
      </c>
      <c r="AT172" s="218" t="s">
        <v>560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4672</v>
      </c>
    </row>
    <row r="173" spans="1:63" s="12" customFormat="1" ht="25.9" customHeight="1">
      <c r="A173" s="12"/>
      <c r="B173" s="191"/>
      <c r="C173" s="192"/>
      <c r="D173" s="193" t="s">
        <v>71</v>
      </c>
      <c r="E173" s="194" t="s">
        <v>82</v>
      </c>
      <c r="F173" s="194" t="s">
        <v>484</v>
      </c>
      <c r="G173" s="192"/>
      <c r="H173" s="192"/>
      <c r="I173" s="195"/>
      <c r="J173" s="196">
        <f>BK173</f>
        <v>0</v>
      </c>
      <c r="K173" s="192"/>
      <c r="L173" s="197"/>
      <c r="M173" s="198"/>
      <c r="N173" s="199"/>
      <c r="O173" s="199"/>
      <c r="P173" s="200">
        <f>SUM(P174:P217)</f>
        <v>0</v>
      </c>
      <c r="Q173" s="199"/>
      <c r="R173" s="200">
        <f>SUM(R174:R217)</f>
        <v>236.07600965</v>
      </c>
      <c r="S173" s="199"/>
      <c r="T173" s="201">
        <f>SUM(T174:T217)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2" t="s">
        <v>80</v>
      </c>
      <c r="AT173" s="203" t="s">
        <v>71</v>
      </c>
      <c r="AU173" s="203" t="s">
        <v>72</v>
      </c>
      <c r="AY173" s="202" t="s">
        <v>155</v>
      </c>
      <c r="BK173" s="204">
        <f>SUM(BK174:BK217)</f>
        <v>0</v>
      </c>
    </row>
    <row r="174" spans="1:65" s="2" customFormat="1" ht="24.15" customHeight="1">
      <c r="A174" s="41"/>
      <c r="B174" s="42"/>
      <c r="C174" s="207" t="s">
        <v>182</v>
      </c>
      <c r="D174" s="207" t="s">
        <v>162</v>
      </c>
      <c r="E174" s="208" t="s">
        <v>4673</v>
      </c>
      <c r="F174" s="209" t="s">
        <v>4674</v>
      </c>
      <c r="G174" s="210" t="s">
        <v>356</v>
      </c>
      <c r="H174" s="211">
        <v>281.91</v>
      </c>
      <c r="I174" s="212"/>
      <c r="J174" s="213">
        <f>ROUND(I174*H174,2)</f>
        <v>0</v>
      </c>
      <c r="K174" s="209" t="s">
        <v>166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252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252</v>
      </c>
      <c r="BM174" s="218" t="s">
        <v>2052</v>
      </c>
    </row>
    <row r="175" spans="1:47" s="2" customFormat="1" ht="12">
      <c r="A175" s="41"/>
      <c r="B175" s="42"/>
      <c r="C175" s="43"/>
      <c r="D175" s="220" t="s">
        <v>169</v>
      </c>
      <c r="E175" s="43"/>
      <c r="F175" s="221" t="s">
        <v>4675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169</v>
      </c>
      <c r="AU175" s="20" t="s">
        <v>80</v>
      </c>
    </row>
    <row r="176" spans="1:65" s="2" customFormat="1" ht="16.5" customHeight="1">
      <c r="A176" s="41"/>
      <c r="B176" s="42"/>
      <c r="C176" s="207" t="s">
        <v>237</v>
      </c>
      <c r="D176" s="207" t="s">
        <v>162</v>
      </c>
      <c r="E176" s="208" t="s">
        <v>4676</v>
      </c>
      <c r="F176" s="209" t="s">
        <v>4677</v>
      </c>
      <c r="G176" s="210" t="s">
        <v>488</v>
      </c>
      <c r="H176" s="211">
        <v>16.361</v>
      </c>
      <c r="I176" s="212"/>
      <c r="J176" s="213">
        <f>ROUND(I176*H176,2)</f>
        <v>0</v>
      </c>
      <c r="K176" s="209" t="s">
        <v>166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2.47214</v>
      </c>
      <c r="R176" s="216">
        <f>Q176*H176</f>
        <v>40.446682540000005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252</v>
      </c>
      <c r="AT176" s="218" t="s">
        <v>162</v>
      </c>
      <c r="AU176" s="218" t="s">
        <v>80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252</v>
      </c>
      <c r="BM176" s="218" t="s">
        <v>2802</v>
      </c>
    </row>
    <row r="177" spans="1:47" s="2" customFormat="1" ht="12">
      <c r="A177" s="41"/>
      <c r="B177" s="42"/>
      <c r="C177" s="43"/>
      <c r="D177" s="220" t="s">
        <v>169</v>
      </c>
      <c r="E177" s="43"/>
      <c r="F177" s="221" t="s">
        <v>4678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169</v>
      </c>
      <c r="AU177" s="20" t="s">
        <v>80</v>
      </c>
    </row>
    <row r="178" spans="1:65" s="2" customFormat="1" ht="21.75" customHeight="1">
      <c r="A178" s="41"/>
      <c r="B178" s="42"/>
      <c r="C178" s="207" t="s">
        <v>242</v>
      </c>
      <c r="D178" s="207" t="s">
        <v>162</v>
      </c>
      <c r="E178" s="208" t="s">
        <v>497</v>
      </c>
      <c r="F178" s="209" t="s">
        <v>498</v>
      </c>
      <c r="G178" s="210" t="s">
        <v>488</v>
      </c>
      <c r="H178" s="211">
        <v>0.504</v>
      </c>
      <c r="I178" s="212"/>
      <c r="J178" s="213">
        <f>ROUND(I178*H178,2)</f>
        <v>0</v>
      </c>
      <c r="K178" s="209" t="s">
        <v>166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2.50187</v>
      </c>
      <c r="R178" s="216">
        <f>Q178*H178</f>
        <v>1.26094248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252</v>
      </c>
      <c r="AT178" s="218" t="s">
        <v>162</v>
      </c>
      <c r="AU178" s="218" t="s">
        <v>80</v>
      </c>
      <c r="AY178" s="20" t="s">
        <v>155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252</v>
      </c>
      <c r="BM178" s="218" t="s">
        <v>2106</v>
      </c>
    </row>
    <row r="179" spans="1:47" s="2" customFormat="1" ht="12">
      <c r="A179" s="41"/>
      <c r="B179" s="42"/>
      <c r="C179" s="43"/>
      <c r="D179" s="220" t="s">
        <v>169</v>
      </c>
      <c r="E179" s="43"/>
      <c r="F179" s="221" t="s">
        <v>500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169</v>
      </c>
      <c r="AU179" s="20" t="s">
        <v>80</v>
      </c>
    </row>
    <row r="180" spans="1:65" s="2" customFormat="1" ht="16.5" customHeight="1">
      <c r="A180" s="41"/>
      <c r="B180" s="42"/>
      <c r="C180" s="207" t="s">
        <v>247</v>
      </c>
      <c r="D180" s="207" t="s">
        <v>162</v>
      </c>
      <c r="E180" s="208" t="s">
        <v>504</v>
      </c>
      <c r="F180" s="209" t="s">
        <v>505</v>
      </c>
      <c r="G180" s="210" t="s">
        <v>356</v>
      </c>
      <c r="H180" s="211">
        <v>1.1</v>
      </c>
      <c r="I180" s="212"/>
      <c r="J180" s="213">
        <f>ROUND(I180*H180,2)</f>
        <v>0</v>
      </c>
      <c r="K180" s="209" t="s">
        <v>166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0.00294</v>
      </c>
      <c r="R180" s="216">
        <f>Q180*H180</f>
        <v>0.0032340000000000003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252</v>
      </c>
      <c r="AT180" s="218" t="s">
        <v>162</v>
      </c>
      <c r="AU180" s="218" t="s">
        <v>80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252</v>
      </c>
      <c r="BM180" s="218" t="s">
        <v>2117</v>
      </c>
    </row>
    <row r="181" spans="1:47" s="2" customFormat="1" ht="12">
      <c r="A181" s="41"/>
      <c r="B181" s="42"/>
      <c r="C181" s="43"/>
      <c r="D181" s="220" t="s">
        <v>169</v>
      </c>
      <c r="E181" s="43"/>
      <c r="F181" s="221" t="s">
        <v>507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169</v>
      </c>
      <c r="AU181" s="20" t="s">
        <v>80</v>
      </c>
    </row>
    <row r="182" spans="1:65" s="2" customFormat="1" ht="16.5" customHeight="1">
      <c r="A182" s="41"/>
      <c r="B182" s="42"/>
      <c r="C182" s="207" t="s">
        <v>231</v>
      </c>
      <c r="D182" s="207" t="s">
        <v>162</v>
      </c>
      <c r="E182" s="208" t="s">
        <v>511</v>
      </c>
      <c r="F182" s="209" t="s">
        <v>512</v>
      </c>
      <c r="G182" s="210" t="s">
        <v>356</v>
      </c>
      <c r="H182" s="211">
        <v>1.1</v>
      </c>
      <c r="I182" s="212"/>
      <c r="J182" s="213">
        <f>ROUND(I182*H182,2)</f>
        <v>0</v>
      </c>
      <c r="K182" s="209" t="s">
        <v>166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252</v>
      </c>
      <c r="AT182" s="218" t="s">
        <v>162</v>
      </c>
      <c r="AU182" s="218" t="s">
        <v>80</v>
      </c>
      <c r="AY182" s="20" t="s">
        <v>155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252</v>
      </c>
      <c r="BM182" s="218" t="s">
        <v>2136</v>
      </c>
    </row>
    <row r="183" spans="1:47" s="2" customFormat="1" ht="12">
      <c r="A183" s="41"/>
      <c r="B183" s="42"/>
      <c r="C183" s="43"/>
      <c r="D183" s="220" t="s">
        <v>169</v>
      </c>
      <c r="E183" s="43"/>
      <c r="F183" s="221" t="s">
        <v>514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169</v>
      </c>
      <c r="AU183" s="20" t="s">
        <v>80</v>
      </c>
    </row>
    <row r="184" spans="1:65" s="2" customFormat="1" ht="16.5" customHeight="1">
      <c r="A184" s="41"/>
      <c r="B184" s="42"/>
      <c r="C184" s="207" t="s">
        <v>1039</v>
      </c>
      <c r="D184" s="207" t="s">
        <v>162</v>
      </c>
      <c r="E184" s="208" t="s">
        <v>4679</v>
      </c>
      <c r="F184" s="209" t="s">
        <v>4680</v>
      </c>
      <c r="G184" s="210" t="s">
        <v>518</v>
      </c>
      <c r="H184" s="211">
        <v>0.055</v>
      </c>
      <c r="I184" s="212"/>
      <c r="J184" s="213">
        <f>ROUND(I184*H184,2)</f>
        <v>0</v>
      </c>
      <c r="K184" s="209" t="s">
        <v>166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1.06062</v>
      </c>
      <c r="R184" s="216">
        <f>Q184*H184</f>
        <v>0.05833409999999999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252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252</v>
      </c>
      <c r="BM184" s="218" t="s">
        <v>2151</v>
      </c>
    </row>
    <row r="185" spans="1:47" s="2" customFormat="1" ht="12">
      <c r="A185" s="41"/>
      <c r="B185" s="42"/>
      <c r="C185" s="43"/>
      <c r="D185" s="220" t="s">
        <v>169</v>
      </c>
      <c r="E185" s="43"/>
      <c r="F185" s="221" t="s">
        <v>4681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169</v>
      </c>
      <c r="AU185" s="20" t="s">
        <v>80</v>
      </c>
    </row>
    <row r="186" spans="1:65" s="2" customFormat="1" ht="24.15" customHeight="1">
      <c r="A186" s="41"/>
      <c r="B186" s="42"/>
      <c r="C186" s="207" t="s">
        <v>1044</v>
      </c>
      <c r="D186" s="207" t="s">
        <v>162</v>
      </c>
      <c r="E186" s="208" t="s">
        <v>4682</v>
      </c>
      <c r="F186" s="209" t="s">
        <v>4683</v>
      </c>
      <c r="G186" s="210" t="s">
        <v>356</v>
      </c>
      <c r="H186" s="211">
        <v>51.225</v>
      </c>
      <c r="I186" s="212"/>
      <c r="J186" s="213">
        <f>ROUND(I186*H186,2)</f>
        <v>0</v>
      </c>
      <c r="K186" s="209" t="s">
        <v>166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0.73404</v>
      </c>
      <c r="R186" s="216">
        <f>Q186*H186</f>
        <v>37.601199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252</v>
      </c>
      <c r="AT186" s="218" t="s">
        <v>162</v>
      </c>
      <c r="AU186" s="218" t="s">
        <v>80</v>
      </c>
      <c r="AY186" s="20" t="s">
        <v>155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80</v>
      </c>
      <c r="BK186" s="219">
        <f>ROUND(I186*H186,2)</f>
        <v>0</v>
      </c>
      <c r="BL186" s="20" t="s">
        <v>252</v>
      </c>
      <c r="BM186" s="218" t="s">
        <v>2161</v>
      </c>
    </row>
    <row r="187" spans="1:47" s="2" customFormat="1" ht="12">
      <c r="A187" s="41"/>
      <c r="B187" s="42"/>
      <c r="C187" s="43"/>
      <c r="D187" s="220" t="s">
        <v>169</v>
      </c>
      <c r="E187" s="43"/>
      <c r="F187" s="221" t="s">
        <v>4684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169</v>
      </c>
      <c r="AU187" s="20" t="s">
        <v>80</v>
      </c>
    </row>
    <row r="188" spans="1:65" s="2" customFormat="1" ht="24.15" customHeight="1">
      <c r="A188" s="41"/>
      <c r="B188" s="42"/>
      <c r="C188" s="207" t="s">
        <v>1082</v>
      </c>
      <c r="D188" s="207" t="s">
        <v>162</v>
      </c>
      <c r="E188" s="208" t="s">
        <v>4685</v>
      </c>
      <c r="F188" s="209" t="s">
        <v>4686</v>
      </c>
      <c r="G188" s="210" t="s">
        <v>356</v>
      </c>
      <c r="H188" s="211">
        <v>6.95</v>
      </c>
      <c r="I188" s="212"/>
      <c r="J188" s="213">
        <f>ROUND(I188*H188,2)</f>
        <v>0</v>
      </c>
      <c r="K188" s="209" t="s">
        <v>166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1.02036</v>
      </c>
      <c r="R188" s="216">
        <f>Q188*H188</f>
        <v>7.091501999999999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252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252</v>
      </c>
      <c r="BM188" s="218" t="s">
        <v>2177</v>
      </c>
    </row>
    <row r="189" spans="1:47" s="2" customFormat="1" ht="12">
      <c r="A189" s="41"/>
      <c r="B189" s="42"/>
      <c r="C189" s="43"/>
      <c r="D189" s="220" t="s">
        <v>169</v>
      </c>
      <c r="E189" s="43"/>
      <c r="F189" s="221" t="s">
        <v>4687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169</v>
      </c>
      <c r="AU189" s="20" t="s">
        <v>80</v>
      </c>
    </row>
    <row r="190" spans="1:65" s="2" customFormat="1" ht="33" customHeight="1">
      <c r="A190" s="41"/>
      <c r="B190" s="42"/>
      <c r="C190" s="207" t="s">
        <v>2868</v>
      </c>
      <c r="D190" s="207" t="s">
        <v>162</v>
      </c>
      <c r="E190" s="208" t="s">
        <v>4688</v>
      </c>
      <c r="F190" s="209" t="s">
        <v>4689</v>
      </c>
      <c r="G190" s="210" t="s">
        <v>518</v>
      </c>
      <c r="H190" s="211">
        <v>2.4</v>
      </c>
      <c r="I190" s="212"/>
      <c r="J190" s="213">
        <f>ROUND(I190*H190,2)</f>
        <v>0</v>
      </c>
      <c r="K190" s="209" t="s">
        <v>166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1.0594</v>
      </c>
      <c r="R190" s="216">
        <f>Q190*H190</f>
        <v>2.5425599999999995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252</v>
      </c>
      <c r="AT190" s="218" t="s">
        <v>162</v>
      </c>
      <c r="AU190" s="218" t="s">
        <v>80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252</v>
      </c>
      <c r="BM190" s="218" t="s">
        <v>4690</v>
      </c>
    </row>
    <row r="191" spans="1:47" s="2" customFormat="1" ht="12">
      <c r="A191" s="41"/>
      <c r="B191" s="42"/>
      <c r="C191" s="43"/>
      <c r="D191" s="220" t="s">
        <v>169</v>
      </c>
      <c r="E191" s="43"/>
      <c r="F191" s="221" t="s">
        <v>4691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169</v>
      </c>
      <c r="AU191" s="20" t="s">
        <v>80</v>
      </c>
    </row>
    <row r="192" spans="1:51" s="14" customFormat="1" ht="12">
      <c r="A192" s="14"/>
      <c r="B192" s="236"/>
      <c r="C192" s="237"/>
      <c r="D192" s="227" t="s">
        <v>176</v>
      </c>
      <c r="E192" s="238" t="s">
        <v>19</v>
      </c>
      <c r="F192" s="239" t="s">
        <v>4692</v>
      </c>
      <c r="G192" s="237"/>
      <c r="H192" s="240">
        <v>2.4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176</v>
      </c>
      <c r="AU192" s="246" t="s">
        <v>80</v>
      </c>
      <c r="AV192" s="14" t="s">
        <v>82</v>
      </c>
      <c r="AW192" s="14" t="s">
        <v>34</v>
      </c>
      <c r="AX192" s="14" t="s">
        <v>80</v>
      </c>
      <c r="AY192" s="246" t="s">
        <v>155</v>
      </c>
    </row>
    <row r="193" spans="1:65" s="2" customFormat="1" ht="16.5" customHeight="1">
      <c r="A193" s="41"/>
      <c r="B193" s="42"/>
      <c r="C193" s="207" t="s">
        <v>1075</v>
      </c>
      <c r="D193" s="207" t="s">
        <v>162</v>
      </c>
      <c r="E193" s="208" t="s">
        <v>4693</v>
      </c>
      <c r="F193" s="209" t="s">
        <v>4694</v>
      </c>
      <c r="G193" s="210" t="s">
        <v>721</v>
      </c>
      <c r="H193" s="211">
        <v>96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252</v>
      </c>
      <c r="AT193" s="218" t="s">
        <v>162</v>
      </c>
      <c r="AU193" s="218" t="s">
        <v>80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252</v>
      </c>
      <c r="BM193" s="218" t="s">
        <v>2091</v>
      </c>
    </row>
    <row r="194" spans="1:65" s="2" customFormat="1" ht="21.75" customHeight="1">
      <c r="A194" s="41"/>
      <c r="B194" s="42"/>
      <c r="C194" s="207" t="s">
        <v>1083</v>
      </c>
      <c r="D194" s="207" t="s">
        <v>162</v>
      </c>
      <c r="E194" s="208" t="s">
        <v>4695</v>
      </c>
      <c r="F194" s="209" t="s">
        <v>4696</v>
      </c>
      <c r="G194" s="210" t="s">
        <v>488</v>
      </c>
      <c r="H194" s="211">
        <v>28.757</v>
      </c>
      <c r="I194" s="212"/>
      <c r="J194" s="213">
        <f>ROUND(I194*H194,2)</f>
        <v>0</v>
      </c>
      <c r="K194" s="209" t="s">
        <v>166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2.50187</v>
      </c>
      <c r="R194" s="216">
        <f>Q194*H194</f>
        <v>71.94627559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252</v>
      </c>
      <c r="AT194" s="218" t="s">
        <v>162</v>
      </c>
      <c r="AU194" s="218" t="s">
        <v>80</v>
      </c>
      <c r="AY194" s="20" t="s">
        <v>155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252</v>
      </c>
      <c r="BM194" s="218" t="s">
        <v>2516</v>
      </c>
    </row>
    <row r="195" spans="1:47" s="2" customFormat="1" ht="12">
      <c r="A195" s="41"/>
      <c r="B195" s="42"/>
      <c r="C195" s="43"/>
      <c r="D195" s="220" t="s">
        <v>169</v>
      </c>
      <c r="E195" s="43"/>
      <c r="F195" s="221" t="s">
        <v>4697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169</v>
      </c>
      <c r="AU195" s="20" t="s">
        <v>80</v>
      </c>
    </row>
    <row r="196" spans="1:65" s="2" customFormat="1" ht="16.5" customHeight="1">
      <c r="A196" s="41"/>
      <c r="B196" s="42"/>
      <c r="C196" s="207" t="s">
        <v>710</v>
      </c>
      <c r="D196" s="207" t="s">
        <v>162</v>
      </c>
      <c r="E196" s="208" t="s">
        <v>4698</v>
      </c>
      <c r="F196" s="209" t="s">
        <v>4699</v>
      </c>
      <c r="G196" s="210" t="s">
        <v>356</v>
      </c>
      <c r="H196" s="211">
        <v>88.76</v>
      </c>
      <c r="I196" s="212"/>
      <c r="J196" s="213">
        <f>ROUND(I196*H196,2)</f>
        <v>0</v>
      </c>
      <c r="K196" s="209" t="s">
        <v>166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0.00269</v>
      </c>
      <c r="R196" s="216">
        <f>Q196*H196</f>
        <v>0.23876440000000002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252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252</v>
      </c>
      <c r="BM196" s="218" t="s">
        <v>391</v>
      </c>
    </row>
    <row r="197" spans="1:47" s="2" customFormat="1" ht="12">
      <c r="A197" s="41"/>
      <c r="B197" s="42"/>
      <c r="C197" s="43"/>
      <c r="D197" s="220" t="s">
        <v>169</v>
      </c>
      <c r="E197" s="43"/>
      <c r="F197" s="221" t="s">
        <v>4700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169</v>
      </c>
      <c r="AU197" s="20" t="s">
        <v>80</v>
      </c>
    </row>
    <row r="198" spans="1:65" s="2" customFormat="1" ht="16.5" customHeight="1">
      <c r="A198" s="41"/>
      <c r="B198" s="42"/>
      <c r="C198" s="207" t="s">
        <v>1211</v>
      </c>
      <c r="D198" s="207" t="s">
        <v>162</v>
      </c>
      <c r="E198" s="208" t="s">
        <v>4701</v>
      </c>
      <c r="F198" s="209" t="s">
        <v>4702</v>
      </c>
      <c r="G198" s="210" t="s">
        <v>356</v>
      </c>
      <c r="H198" s="211">
        <v>88.76</v>
      </c>
      <c r="I198" s="212"/>
      <c r="J198" s="213">
        <f>ROUND(I198*H198,2)</f>
        <v>0</v>
      </c>
      <c r="K198" s="209" t="s">
        <v>166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252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252</v>
      </c>
      <c r="BM198" s="218" t="s">
        <v>1416</v>
      </c>
    </row>
    <row r="199" spans="1:47" s="2" customFormat="1" ht="12">
      <c r="A199" s="41"/>
      <c r="B199" s="42"/>
      <c r="C199" s="43"/>
      <c r="D199" s="220" t="s">
        <v>169</v>
      </c>
      <c r="E199" s="43"/>
      <c r="F199" s="221" t="s">
        <v>4703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169</v>
      </c>
      <c r="AU199" s="20" t="s">
        <v>80</v>
      </c>
    </row>
    <row r="200" spans="1:65" s="2" customFormat="1" ht="16.5" customHeight="1">
      <c r="A200" s="41"/>
      <c r="B200" s="42"/>
      <c r="C200" s="207" t="s">
        <v>1052</v>
      </c>
      <c r="D200" s="207" t="s">
        <v>162</v>
      </c>
      <c r="E200" s="208" t="s">
        <v>4704</v>
      </c>
      <c r="F200" s="209" t="s">
        <v>4705</v>
      </c>
      <c r="G200" s="210" t="s">
        <v>518</v>
      </c>
      <c r="H200" s="211">
        <v>1.959</v>
      </c>
      <c r="I200" s="212"/>
      <c r="J200" s="213">
        <f>ROUND(I200*H200,2)</f>
        <v>0</v>
      </c>
      <c r="K200" s="209" t="s">
        <v>166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1.06062</v>
      </c>
      <c r="R200" s="216">
        <f>Q200*H200</f>
        <v>2.0777545799999997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252</v>
      </c>
      <c r="AT200" s="218" t="s">
        <v>162</v>
      </c>
      <c r="AU200" s="218" t="s">
        <v>80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252</v>
      </c>
      <c r="BM200" s="218" t="s">
        <v>1018</v>
      </c>
    </row>
    <row r="201" spans="1:47" s="2" customFormat="1" ht="12">
      <c r="A201" s="41"/>
      <c r="B201" s="42"/>
      <c r="C201" s="43"/>
      <c r="D201" s="220" t="s">
        <v>169</v>
      </c>
      <c r="E201" s="43"/>
      <c r="F201" s="221" t="s">
        <v>4706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169</v>
      </c>
      <c r="AU201" s="20" t="s">
        <v>80</v>
      </c>
    </row>
    <row r="202" spans="1:65" s="2" customFormat="1" ht="21.75" customHeight="1">
      <c r="A202" s="41"/>
      <c r="B202" s="42"/>
      <c r="C202" s="207" t="s">
        <v>1092</v>
      </c>
      <c r="D202" s="207" t="s">
        <v>162</v>
      </c>
      <c r="E202" s="208" t="s">
        <v>4707</v>
      </c>
      <c r="F202" s="209" t="s">
        <v>4708</v>
      </c>
      <c r="G202" s="210" t="s">
        <v>488</v>
      </c>
      <c r="H202" s="211">
        <v>28.8</v>
      </c>
      <c r="I202" s="212"/>
      <c r="J202" s="213">
        <f>ROUND(I202*H202,2)</f>
        <v>0</v>
      </c>
      <c r="K202" s="209" t="s">
        <v>166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2.50187</v>
      </c>
      <c r="R202" s="216">
        <f>Q202*H202</f>
        <v>72.053856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252</v>
      </c>
      <c r="AT202" s="218" t="s">
        <v>162</v>
      </c>
      <c r="AU202" s="218" t="s">
        <v>80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252</v>
      </c>
      <c r="BM202" s="218" t="s">
        <v>1004</v>
      </c>
    </row>
    <row r="203" spans="1:47" s="2" customFormat="1" ht="12">
      <c r="A203" s="41"/>
      <c r="B203" s="42"/>
      <c r="C203" s="43"/>
      <c r="D203" s="220" t="s">
        <v>169</v>
      </c>
      <c r="E203" s="43"/>
      <c r="F203" s="221" t="s">
        <v>4709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169</v>
      </c>
      <c r="AU203" s="20" t="s">
        <v>80</v>
      </c>
    </row>
    <row r="204" spans="1:65" s="2" customFormat="1" ht="16.5" customHeight="1">
      <c r="A204" s="41"/>
      <c r="B204" s="42"/>
      <c r="C204" s="207" t="s">
        <v>1097</v>
      </c>
      <c r="D204" s="207" t="s">
        <v>162</v>
      </c>
      <c r="E204" s="208" t="s">
        <v>4710</v>
      </c>
      <c r="F204" s="209" t="s">
        <v>4711</v>
      </c>
      <c r="G204" s="210" t="s">
        <v>356</v>
      </c>
      <c r="H204" s="211">
        <v>105.6</v>
      </c>
      <c r="I204" s="212"/>
      <c r="J204" s="213">
        <f>ROUND(I204*H204,2)</f>
        <v>0</v>
      </c>
      <c r="K204" s="209" t="s">
        <v>166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0.00264</v>
      </c>
      <c r="R204" s="216">
        <f>Q204*H204</f>
        <v>0.278784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252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252</v>
      </c>
      <c r="BM204" s="218" t="s">
        <v>917</v>
      </c>
    </row>
    <row r="205" spans="1:47" s="2" customFormat="1" ht="12">
      <c r="A205" s="41"/>
      <c r="B205" s="42"/>
      <c r="C205" s="43"/>
      <c r="D205" s="220" t="s">
        <v>169</v>
      </c>
      <c r="E205" s="43"/>
      <c r="F205" s="221" t="s">
        <v>4712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169</v>
      </c>
      <c r="AU205" s="20" t="s">
        <v>80</v>
      </c>
    </row>
    <row r="206" spans="1:65" s="2" customFormat="1" ht="16.5" customHeight="1">
      <c r="A206" s="41"/>
      <c r="B206" s="42"/>
      <c r="C206" s="207" t="s">
        <v>2382</v>
      </c>
      <c r="D206" s="207" t="s">
        <v>162</v>
      </c>
      <c r="E206" s="208" t="s">
        <v>4713</v>
      </c>
      <c r="F206" s="209" t="s">
        <v>4714</v>
      </c>
      <c r="G206" s="210" t="s">
        <v>356</v>
      </c>
      <c r="H206" s="211">
        <v>105.6</v>
      </c>
      <c r="I206" s="212"/>
      <c r="J206" s="213">
        <f>ROUND(I206*H206,2)</f>
        <v>0</v>
      </c>
      <c r="K206" s="209" t="s">
        <v>166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252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252</v>
      </c>
      <c r="BM206" s="218" t="s">
        <v>797</v>
      </c>
    </row>
    <row r="207" spans="1:47" s="2" customFormat="1" ht="12">
      <c r="A207" s="41"/>
      <c r="B207" s="42"/>
      <c r="C207" s="43"/>
      <c r="D207" s="220" t="s">
        <v>169</v>
      </c>
      <c r="E207" s="43"/>
      <c r="F207" s="221" t="s">
        <v>4715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169</v>
      </c>
      <c r="AU207" s="20" t="s">
        <v>80</v>
      </c>
    </row>
    <row r="208" spans="1:65" s="2" customFormat="1" ht="16.5" customHeight="1">
      <c r="A208" s="41"/>
      <c r="B208" s="42"/>
      <c r="C208" s="207" t="s">
        <v>1114</v>
      </c>
      <c r="D208" s="207" t="s">
        <v>162</v>
      </c>
      <c r="E208" s="208" t="s">
        <v>4716</v>
      </c>
      <c r="F208" s="209" t="s">
        <v>4717</v>
      </c>
      <c r="G208" s="210" t="s">
        <v>518</v>
      </c>
      <c r="H208" s="211">
        <v>0.448</v>
      </c>
      <c r="I208" s="212"/>
      <c r="J208" s="213">
        <f>ROUND(I208*H208,2)</f>
        <v>0</v>
      </c>
      <c r="K208" s="209" t="s">
        <v>166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1.06277</v>
      </c>
      <c r="R208" s="216">
        <f>Q208*H208</f>
        <v>0.47612096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252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252</v>
      </c>
      <c r="BM208" s="218" t="s">
        <v>2842</v>
      </c>
    </row>
    <row r="209" spans="1:47" s="2" customFormat="1" ht="12">
      <c r="A209" s="41"/>
      <c r="B209" s="42"/>
      <c r="C209" s="43"/>
      <c r="D209" s="220" t="s">
        <v>169</v>
      </c>
      <c r="E209" s="43"/>
      <c r="F209" s="221" t="s">
        <v>4718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169</v>
      </c>
      <c r="AU209" s="20" t="s">
        <v>80</v>
      </c>
    </row>
    <row r="210" spans="1:51" s="13" customFormat="1" ht="12">
      <c r="A210" s="13"/>
      <c r="B210" s="225"/>
      <c r="C210" s="226"/>
      <c r="D210" s="227" t="s">
        <v>176</v>
      </c>
      <c r="E210" s="228" t="s">
        <v>19</v>
      </c>
      <c r="F210" s="229" t="s">
        <v>4719</v>
      </c>
      <c r="G210" s="226"/>
      <c r="H210" s="228" t="s">
        <v>19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176</v>
      </c>
      <c r="AU210" s="235" t="s">
        <v>80</v>
      </c>
      <c r="AV210" s="13" t="s">
        <v>80</v>
      </c>
      <c r="AW210" s="13" t="s">
        <v>34</v>
      </c>
      <c r="AX210" s="13" t="s">
        <v>72</v>
      </c>
      <c r="AY210" s="235" t="s">
        <v>155</v>
      </c>
    </row>
    <row r="211" spans="1:51" s="13" customFormat="1" ht="12">
      <c r="A211" s="13"/>
      <c r="B211" s="225"/>
      <c r="C211" s="226"/>
      <c r="D211" s="227" t="s">
        <v>176</v>
      </c>
      <c r="E211" s="228" t="s">
        <v>19</v>
      </c>
      <c r="F211" s="229" t="s">
        <v>4720</v>
      </c>
      <c r="G211" s="226"/>
      <c r="H211" s="228" t="s">
        <v>19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176</v>
      </c>
      <c r="AU211" s="235" t="s">
        <v>80</v>
      </c>
      <c r="AV211" s="13" t="s">
        <v>80</v>
      </c>
      <c r="AW211" s="13" t="s">
        <v>34</v>
      </c>
      <c r="AX211" s="13" t="s">
        <v>72</v>
      </c>
      <c r="AY211" s="235" t="s">
        <v>155</v>
      </c>
    </row>
    <row r="212" spans="1:51" s="13" customFormat="1" ht="12">
      <c r="A212" s="13"/>
      <c r="B212" s="225"/>
      <c r="C212" s="226"/>
      <c r="D212" s="227" t="s">
        <v>176</v>
      </c>
      <c r="E212" s="228" t="s">
        <v>19</v>
      </c>
      <c r="F212" s="229" t="s">
        <v>4721</v>
      </c>
      <c r="G212" s="226"/>
      <c r="H212" s="228" t="s">
        <v>19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176</v>
      </c>
      <c r="AU212" s="235" t="s">
        <v>80</v>
      </c>
      <c r="AV212" s="13" t="s">
        <v>80</v>
      </c>
      <c r="AW212" s="13" t="s">
        <v>34</v>
      </c>
      <c r="AX212" s="13" t="s">
        <v>72</v>
      </c>
      <c r="AY212" s="235" t="s">
        <v>155</v>
      </c>
    </row>
    <row r="213" spans="1:51" s="13" customFormat="1" ht="12">
      <c r="A213" s="13"/>
      <c r="B213" s="225"/>
      <c r="C213" s="226"/>
      <c r="D213" s="227" t="s">
        <v>176</v>
      </c>
      <c r="E213" s="228" t="s">
        <v>19</v>
      </c>
      <c r="F213" s="229" t="s">
        <v>4722</v>
      </c>
      <c r="G213" s="226"/>
      <c r="H213" s="228" t="s">
        <v>19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176</v>
      </c>
      <c r="AU213" s="235" t="s">
        <v>80</v>
      </c>
      <c r="AV213" s="13" t="s">
        <v>80</v>
      </c>
      <c r="AW213" s="13" t="s">
        <v>34</v>
      </c>
      <c r="AX213" s="13" t="s">
        <v>72</v>
      </c>
      <c r="AY213" s="235" t="s">
        <v>155</v>
      </c>
    </row>
    <row r="214" spans="1:51" s="13" customFormat="1" ht="12">
      <c r="A214" s="13"/>
      <c r="B214" s="225"/>
      <c r="C214" s="226"/>
      <c r="D214" s="227" t="s">
        <v>176</v>
      </c>
      <c r="E214" s="228" t="s">
        <v>19</v>
      </c>
      <c r="F214" s="229" t="s">
        <v>4723</v>
      </c>
      <c r="G214" s="226"/>
      <c r="H214" s="228" t="s">
        <v>19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176</v>
      </c>
      <c r="AU214" s="235" t="s">
        <v>80</v>
      </c>
      <c r="AV214" s="13" t="s">
        <v>80</v>
      </c>
      <c r="AW214" s="13" t="s">
        <v>34</v>
      </c>
      <c r="AX214" s="13" t="s">
        <v>72</v>
      </c>
      <c r="AY214" s="235" t="s">
        <v>155</v>
      </c>
    </row>
    <row r="215" spans="1:51" s="13" customFormat="1" ht="12">
      <c r="A215" s="13"/>
      <c r="B215" s="225"/>
      <c r="C215" s="226"/>
      <c r="D215" s="227" t="s">
        <v>176</v>
      </c>
      <c r="E215" s="228" t="s">
        <v>19</v>
      </c>
      <c r="F215" s="229" t="s">
        <v>4724</v>
      </c>
      <c r="G215" s="226"/>
      <c r="H215" s="228" t="s">
        <v>19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176</v>
      </c>
      <c r="AU215" s="235" t="s">
        <v>80</v>
      </c>
      <c r="AV215" s="13" t="s">
        <v>80</v>
      </c>
      <c r="AW215" s="13" t="s">
        <v>34</v>
      </c>
      <c r="AX215" s="13" t="s">
        <v>72</v>
      </c>
      <c r="AY215" s="235" t="s">
        <v>155</v>
      </c>
    </row>
    <row r="216" spans="1:51" s="14" customFormat="1" ht="12">
      <c r="A216" s="14"/>
      <c r="B216" s="236"/>
      <c r="C216" s="237"/>
      <c r="D216" s="227" t="s">
        <v>176</v>
      </c>
      <c r="E216" s="238" t="s">
        <v>19</v>
      </c>
      <c r="F216" s="239" t="s">
        <v>4725</v>
      </c>
      <c r="G216" s="237"/>
      <c r="H216" s="240">
        <v>0.448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176</v>
      </c>
      <c r="AU216" s="246" t="s">
        <v>80</v>
      </c>
      <c r="AV216" s="14" t="s">
        <v>82</v>
      </c>
      <c r="AW216" s="14" t="s">
        <v>34</v>
      </c>
      <c r="AX216" s="14" t="s">
        <v>72</v>
      </c>
      <c r="AY216" s="246" t="s">
        <v>155</v>
      </c>
    </row>
    <row r="217" spans="1:51" s="15" customFormat="1" ht="12">
      <c r="A217" s="15"/>
      <c r="B217" s="255"/>
      <c r="C217" s="256"/>
      <c r="D217" s="227" t="s">
        <v>176</v>
      </c>
      <c r="E217" s="257" t="s">
        <v>19</v>
      </c>
      <c r="F217" s="258" t="s">
        <v>502</v>
      </c>
      <c r="G217" s="256"/>
      <c r="H217" s="259">
        <v>0.448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5" t="s">
        <v>176</v>
      </c>
      <c r="AU217" s="265" t="s">
        <v>80</v>
      </c>
      <c r="AV217" s="15" t="s">
        <v>252</v>
      </c>
      <c r="AW217" s="15" t="s">
        <v>34</v>
      </c>
      <c r="AX217" s="15" t="s">
        <v>80</v>
      </c>
      <c r="AY217" s="265" t="s">
        <v>155</v>
      </c>
    </row>
    <row r="218" spans="1:63" s="12" customFormat="1" ht="25.9" customHeight="1">
      <c r="A218" s="12"/>
      <c r="B218" s="191"/>
      <c r="C218" s="192"/>
      <c r="D218" s="193" t="s">
        <v>71</v>
      </c>
      <c r="E218" s="194" t="s">
        <v>298</v>
      </c>
      <c r="F218" s="194" t="s">
        <v>4726</v>
      </c>
      <c r="G218" s="192"/>
      <c r="H218" s="192"/>
      <c r="I218" s="195"/>
      <c r="J218" s="196">
        <f>BK218</f>
        <v>0</v>
      </c>
      <c r="K218" s="192"/>
      <c r="L218" s="197"/>
      <c r="M218" s="198"/>
      <c r="N218" s="199"/>
      <c r="O218" s="199"/>
      <c r="P218" s="200">
        <f>SUM(P219:P239)</f>
        <v>0</v>
      </c>
      <c r="Q218" s="199"/>
      <c r="R218" s="200">
        <f>SUM(R219:R239)</f>
        <v>80.29839696</v>
      </c>
      <c r="S218" s="199"/>
      <c r="T218" s="201">
        <f>SUM(T219:T239)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2" t="s">
        <v>80</v>
      </c>
      <c r="AT218" s="203" t="s">
        <v>71</v>
      </c>
      <c r="AU218" s="203" t="s">
        <v>72</v>
      </c>
      <c r="AY218" s="202" t="s">
        <v>155</v>
      </c>
      <c r="BK218" s="204">
        <f>SUM(BK219:BK239)</f>
        <v>0</v>
      </c>
    </row>
    <row r="219" spans="1:65" s="2" customFormat="1" ht="24.15" customHeight="1">
      <c r="A219" s="41"/>
      <c r="B219" s="42"/>
      <c r="C219" s="207" t="s">
        <v>1109</v>
      </c>
      <c r="D219" s="207" t="s">
        <v>162</v>
      </c>
      <c r="E219" s="208" t="s">
        <v>4727</v>
      </c>
      <c r="F219" s="209" t="s">
        <v>4728</v>
      </c>
      <c r="G219" s="210" t="s">
        <v>356</v>
      </c>
      <c r="H219" s="211">
        <v>250.98</v>
      </c>
      <c r="I219" s="212"/>
      <c r="J219" s="213">
        <f>ROUND(I219*H219,2)</f>
        <v>0</v>
      </c>
      <c r="K219" s="209" t="s">
        <v>166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0.00017</v>
      </c>
      <c r="R219" s="216">
        <f>Q219*H219</f>
        <v>0.0426666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252</v>
      </c>
      <c r="AT219" s="218" t="s">
        <v>162</v>
      </c>
      <c r="AU219" s="218" t="s">
        <v>80</v>
      </c>
      <c r="AY219" s="20" t="s">
        <v>155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252</v>
      </c>
      <c r="BM219" s="218" t="s">
        <v>849</v>
      </c>
    </row>
    <row r="220" spans="1:47" s="2" customFormat="1" ht="12">
      <c r="A220" s="41"/>
      <c r="B220" s="42"/>
      <c r="C220" s="43"/>
      <c r="D220" s="220" t="s">
        <v>169</v>
      </c>
      <c r="E220" s="43"/>
      <c r="F220" s="221" t="s">
        <v>4729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169</v>
      </c>
      <c r="AU220" s="20" t="s">
        <v>80</v>
      </c>
    </row>
    <row r="221" spans="1:65" s="2" customFormat="1" ht="16.5" customHeight="1">
      <c r="A221" s="41"/>
      <c r="B221" s="42"/>
      <c r="C221" s="266" t="s">
        <v>1609</v>
      </c>
      <c r="D221" s="266" t="s">
        <v>560</v>
      </c>
      <c r="E221" s="267" t="s">
        <v>4730</v>
      </c>
      <c r="F221" s="268" t="s">
        <v>4731</v>
      </c>
      <c r="G221" s="269" t="s">
        <v>356</v>
      </c>
      <c r="H221" s="270">
        <v>297.286</v>
      </c>
      <c r="I221" s="271"/>
      <c r="J221" s="272">
        <f>ROUND(I221*H221,2)</f>
        <v>0</v>
      </c>
      <c r="K221" s="268" t="s">
        <v>166</v>
      </c>
      <c r="L221" s="273"/>
      <c r="M221" s="274" t="s">
        <v>19</v>
      </c>
      <c r="N221" s="275" t="s">
        <v>43</v>
      </c>
      <c r="O221" s="87"/>
      <c r="P221" s="216">
        <f>O221*H221</f>
        <v>0</v>
      </c>
      <c r="Q221" s="216">
        <v>0.00025</v>
      </c>
      <c r="R221" s="216">
        <f>Q221*H221</f>
        <v>0.0743215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563</v>
      </c>
      <c r="AT221" s="218" t="s">
        <v>560</v>
      </c>
      <c r="AU221" s="218" t="s">
        <v>80</v>
      </c>
      <c r="AY221" s="20" t="s">
        <v>155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252</v>
      </c>
      <c r="BM221" s="218" t="s">
        <v>4732</v>
      </c>
    </row>
    <row r="222" spans="1:51" s="14" customFormat="1" ht="12">
      <c r="A222" s="14"/>
      <c r="B222" s="236"/>
      <c r="C222" s="237"/>
      <c r="D222" s="227" t="s">
        <v>176</v>
      </c>
      <c r="E222" s="237"/>
      <c r="F222" s="239" t="s">
        <v>4733</v>
      </c>
      <c r="G222" s="237"/>
      <c r="H222" s="240">
        <v>297.286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176</v>
      </c>
      <c r="AU222" s="246" t="s">
        <v>80</v>
      </c>
      <c r="AV222" s="14" t="s">
        <v>82</v>
      </c>
      <c r="AW222" s="14" t="s">
        <v>4</v>
      </c>
      <c r="AX222" s="14" t="s">
        <v>80</v>
      </c>
      <c r="AY222" s="246" t="s">
        <v>155</v>
      </c>
    </row>
    <row r="223" spans="1:65" s="2" customFormat="1" ht="16.5" customHeight="1">
      <c r="A223" s="41"/>
      <c r="B223" s="42"/>
      <c r="C223" s="207" t="s">
        <v>1104</v>
      </c>
      <c r="D223" s="207" t="s">
        <v>162</v>
      </c>
      <c r="E223" s="208" t="s">
        <v>4734</v>
      </c>
      <c r="F223" s="209" t="s">
        <v>4735</v>
      </c>
      <c r="G223" s="210" t="s">
        <v>488</v>
      </c>
      <c r="H223" s="211">
        <v>5.643</v>
      </c>
      <c r="I223" s="212"/>
      <c r="J223" s="213">
        <f>ROUND(I223*H223,2)</f>
        <v>0</v>
      </c>
      <c r="K223" s="209" t="s">
        <v>166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2.30102</v>
      </c>
      <c r="R223" s="216">
        <f>Q223*H223</f>
        <v>12.984655859999998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252</v>
      </c>
      <c r="AT223" s="218" t="s">
        <v>162</v>
      </c>
      <c r="AU223" s="218" t="s">
        <v>80</v>
      </c>
      <c r="AY223" s="20" t="s">
        <v>155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252</v>
      </c>
      <c r="BM223" s="218" t="s">
        <v>2848</v>
      </c>
    </row>
    <row r="224" spans="1:47" s="2" customFormat="1" ht="12">
      <c r="A224" s="41"/>
      <c r="B224" s="42"/>
      <c r="C224" s="43"/>
      <c r="D224" s="220" t="s">
        <v>169</v>
      </c>
      <c r="E224" s="43"/>
      <c r="F224" s="221" t="s">
        <v>4736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169</v>
      </c>
      <c r="AU224" s="20" t="s">
        <v>80</v>
      </c>
    </row>
    <row r="225" spans="1:65" s="2" customFormat="1" ht="16.5" customHeight="1">
      <c r="A225" s="41"/>
      <c r="B225" s="42"/>
      <c r="C225" s="207" t="s">
        <v>1119</v>
      </c>
      <c r="D225" s="207" t="s">
        <v>162</v>
      </c>
      <c r="E225" s="208" t="s">
        <v>4737</v>
      </c>
      <c r="F225" s="209" t="s">
        <v>4738</v>
      </c>
      <c r="G225" s="210" t="s">
        <v>488</v>
      </c>
      <c r="H225" s="211">
        <v>1.572</v>
      </c>
      <c r="I225" s="212"/>
      <c r="J225" s="213">
        <f>ROUND(I225*H225,2)</f>
        <v>0</v>
      </c>
      <c r="K225" s="209" t="s">
        <v>166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1.92</v>
      </c>
      <c r="R225" s="216">
        <f>Q225*H225</f>
        <v>3.01824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252</v>
      </c>
      <c r="AT225" s="218" t="s">
        <v>162</v>
      </c>
      <c r="AU225" s="218" t="s">
        <v>80</v>
      </c>
      <c r="AY225" s="20" t="s">
        <v>155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252</v>
      </c>
      <c r="BM225" s="218" t="s">
        <v>922</v>
      </c>
    </row>
    <row r="226" spans="1:47" s="2" customFormat="1" ht="12">
      <c r="A226" s="41"/>
      <c r="B226" s="42"/>
      <c r="C226" s="43"/>
      <c r="D226" s="220" t="s">
        <v>169</v>
      </c>
      <c r="E226" s="43"/>
      <c r="F226" s="221" t="s">
        <v>4739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169</v>
      </c>
      <c r="AU226" s="20" t="s">
        <v>80</v>
      </c>
    </row>
    <row r="227" spans="1:65" s="2" customFormat="1" ht="24.15" customHeight="1">
      <c r="A227" s="41"/>
      <c r="B227" s="42"/>
      <c r="C227" s="207" t="s">
        <v>1125</v>
      </c>
      <c r="D227" s="207" t="s">
        <v>162</v>
      </c>
      <c r="E227" s="208" t="s">
        <v>4740</v>
      </c>
      <c r="F227" s="209" t="s">
        <v>4741</v>
      </c>
      <c r="G227" s="210" t="s">
        <v>488</v>
      </c>
      <c r="H227" s="211">
        <v>31.086</v>
      </c>
      <c r="I227" s="212"/>
      <c r="J227" s="213">
        <f>ROUND(I227*H227,2)</f>
        <v>0</v>
      </c>
      <c r="K227" s="209" t="s">
        <v>166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2.052</v>
      </c>
      <c r="R227" s="216">
        <f>Q227*H227</f>
        <v>63.788472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252</v>
      </c>
      <c r="AT227" s="218" t="s">
        <v>162</v>
      </c>
      <c r="AU227" s="218" t="s">
        <v>80</v>
      </c>
      <c r="AY227" s="20" t="s">
        <v>155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252</v>
      </c>
      <c r="BM227" s="218" t="s">
        <v>833</v>
      </c>
    </row>
    <row r="228" spans="1:47" s="2" customFormat="1" ht="12">
      <c r="A228" s="41"/>
      <c r="B228" s="42"/>
      <c r="C228" s="43"/>
      <c r="D228" s="220" t="s">
        <v>169</v>
      </c>
      <c r="E228" s="43"/>
      <c r="F228" s="221" t="s">
        <v>4742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169</v>
      </c>
      <c r="AU228" s="20" t="s">
        <v>80</v>
      </c>
    </row>
    <row r="229" spans="1:65" s="2" customFormat="1" ht="16.5" customHeight="1">
      <c r="A229" s="41"/>
      <c r="B229" s="42"/>
      <c r="C229" s="207" t="s">
        <v>1070</v>
      </c>
      <c r="D229" s="207" t="s">
        <v>162</v>
      </c>
      <c r="E229" s="208" t="s">
        <v>4743</v>
      </c>
      <c r="F229" s="209" t="s">
        <v>4744</v>
      </c>
      <c r="G229" s="210" t="s">
        <v>653</v>
      </c>
      <c r="H229" s="211">
        <v>88.9</v>
      </c>
      <c r="I229" s="212"/>
      <c r="J229" s="213">
        <f>ROUND(I229*H229,2)</f>
        <v>0</v>
      </c>
      <c r="K229" s="209" t="s">
        <v>166</v>
      </c>
      <c r="L229" s="47"/>
      <c r="M229" s="214" t="s">
        <v>19</v>
      </c>
      <c r="N229" s="215" t="s">
        <v>43</v>
      </c>
      <c r="O229" s="87"/>
      <c r="P229" s="216">
        <f>O229*H229</f>
        <v>0</v>
      </c>
      <c r="Q229" s="216">
        <v>0.00049</v>
      </c>
      <c r="R229" s="216">
        <f>Q229*H229</f>
        <v>0.043561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252</v>
      </c>
      <c r="AT229" s="218" t="s">
        <v>162</v>
      </c>
      <c r="AU229" s="218" t="s">
        <v>80</v>
      </c>
      <c r="AY229" s="20" t="s">
        <v>155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80</v>
      </c>
      <c r="BK229" s="219">
        <f>ROUND(I229*H229,2)</f>
        <v>0</v>
      </c>
      <c r="BL229" s="20" t="s">
        <v>252</v>
      </c>
      <c r="BM229" s="218" t="s">
        <v>1034</v>
      </c>
    </row>
    <row r="230" spans="1:47" s="2" customFormat="1" ht="12">
      <c r="A230" s="41"/>
      <c r="B230" s="42"/>
      <c r="C230" s="43"/>
      <c r="D230" s="220" t="s">
        <v>169</v>
      </c>
      <c r="E230" s="43"/>
      <c r="F230" s="221" t="s">
        <v>4745</v>
      </c>
      <c r="G230" s="43"/>
      <c r="H230" s="43"/>
      <c r="I230" s="222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169</v>
      </c>
      <c r="AU230" s="20" t="s">
        <v>80</v>
      </c>
    </row>
    <row r="231" spans="1:65" s="2" customFormat="1" ht="21.75" customHeight="1">
      <c r="A231" s="41"/>
      <c r="B231" s="42"/>
      <c r="C231" s="207" t="s">
        <v>2443</v>
      </c>
      <c r="D231" s="207" t="s">
        <v>162</v>
      </c>
      <c r="E231" s="208" t="s">
        <v>4746</v>
      </c>
      <c r="F231" s="209" t="s">
        <v>4747</v>
      </c>
      <c r="G231" s="210" t="s">
        <v>721</v>
      </c>
      <c r="H231" s="211">
        <v>8</v>
      </c>
      <c r="I231" s="212"/>
      <c r="J231" s="213">
        <f>ROUND(I231*H231,2)</f>
        <v>0</v>
      </c>
      <c r="K231" s="209" t="s">
        <v>166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0.00096</v>
      </c>
      <c r="R231" s="216">
        <f>Q231*H231</f>
        <v>0.00768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252</v>
      </c>
      <c r="AT231" s="218" t="s">
        <v>162</v>
      </c>
      <c r="AU231" s="218" t="s">
        <v>80</v>
      </c>
      <c r="AY231" s="20" t="s">
        <v>155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252</v>
      </c>
      <c r="BM231" s="218" t="s">
        <v>2860</v>
      </c>
    </row>
    <row r="232" spans="1:47" s="2" customFormat="1" ht="12">
      <c r="A232" s="41"/>
      <c r="B232" s="42"/>
      <c r="C232" s="43"/>
      <c r="D232" s="220" t="s">
        <v>169</v>
      </c>
      <c r="E232" s="43"/>
      <c r="F232" s="221" t="s">
        <v>4748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169</v>
      </c>
      <c r="AU232" s="20" t="s">
        <v>80</v>
      </c>
    </row>
    <row r="233" spans="1:65" s="2" customFormat="1" ht="16.5" customHeight="1">
      <c r="A233" s="41"/>
      <c r="B233" s="42"/>
      <c r="C233" s="266" t="s">
        <v>3063</v>
      </c>
      <c r="D233" s="266" t="s">
        <v>560</v>
      </c>
      <c r="E233" s="267" t="s">
        <v>4749</v>
      </c>
      <c r="F233" s="268" t="s">
        <v>4750</v>
      </c>
      <c r="G233" s="269" t="s">
        <v>721</v>
      </c>
      <c r="H233" s="270">
        <v>8</v>
      </c>
      <c r="I233" s="271"/>
      <c r="J233" s="272">
        <f>ROUND(I233*H233,2)</f>
        <v>0</v>
      </c>
      <c r="K233" s="268" t="s">
        <v>166</v>
      </c>
      <c r="L233" s="273"/>
      <c r="M233" s="274" t="s">
        <v>19</v>
      </c>
      <c r="N233" s="275" t="s">
        <v>43</v>
      </c>
      <c r="O233" s="87"/>
      <c r="P233" s="216">
        <f>O233*H233</f>
        <v>0</v>
      </c>
      <c r="Q233" s="216">
        <v>0.005</v>
      </c>
      <c r="R233" s="216">
        <f>Q233*H233</f>
        <v>0.04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898</v>
      </c>
      <c r="AT233" s="218" t="s">
        <v>560</v>
      </c>
      <c r="AU233" s="218" t="s">
        <v>80</v>
      </c>
      <c r="AY233" s="20" t="s">
        <v>155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898</v>
      </c>
      <c r="BM233" s="218" t="s">
        <v>4751</v>
      </c>
    </row>
    <row r="234" spans="1:51" s="13" customFormat="1" ht="12">
      <c r="A234" s="13"/>
      <c r="B234" s="225"/>
      <c r="C234" s="226"/>
      <c r="D234" s="227" t="s">
        <v>176</v>
      </c>
      <c r="E234" s="228" t="s">
        <v>19</v>
      </c>
      <c r="F234" s="229" t="s">
        <v>4752</v>
      </c>
      <c r="G234" s="226"/>
      <c r="H234" s="228" t="s">
        <v>19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176</v>
      </c>
      <c r="AU234" s="235" t="s">
        <v>80</v>
      </c>
      <c r="AV234" s="13" t="s">
        <v>80</v>
      </c>
      <c r="AW234" s="13" t="s">
        <v>34</v>
      </c>
      <c r="AX234" s="13" t="s">
        <v>72</v>
      </c>
      <c r="AY234" s="235" t="s">
        <v>155</v>
      </c>
    </row>
    <row r="235" spans="1:51" s="14" customFormat="1" ht="12">
      <c r="A235" s="14"/>
      <c r="B235" s="236"/>
      <c r="C235" s="237"/>
      <c r="D235" s="227" t="s">
        <v>176</v>
      </c>
      <c r="E235" s="238" t="s">
        <v>19</v>
      </c>
      <c r="F235" s="239" t="s">
        <v>563</v>
      </c>
      <c r="G235" s="237"/>
      <c r="H235" s="240">
        <v>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176</v>
      </c>
      <c r="AU235" s="246" t="s">
        <v>80</v>
      </c>
      <c r="AV235" s="14" t="s">
        <v>82</v>
      </c>
      <c r="AW235" s="14" t="s">
        <v>34</v>
      </c>
      <c r="AX235" s="14" t="s">
        <v>80</v>
      </c>
      <c r="AY235" s="246" t="s">
        <v>155</v>
      </c>
    </row>
    <row r="236" spans="1:65" s="2" customFormat="1" ht="16.5" customHeight="1">
      <c r="A236" s="41"/>
      <c r="B236" s="42"/>
      <c r="C236" s="266" t="s">
        <v>1058</v>
      </c>
      <c r="D236" s="266" t="s">
        <v>560</v>
      </c>
      <c r="E236" s="267" t="s">
        <v>4753</v>
      </c>
      <c r="F236" s="268" t="s">
        <v>4754</v>
      </c>
      <c r="G236" s="269" t="s">
        <v>721</v>
      </c>
      <c r="H236" s="270">
        <v>8</v>
      </c>
      <c r="I236" s="271"/>
      <c r="J236" s="272">
        <f>ROUND(I236*H236,2)</f>
        <v>0</v>
      </c>
      <c r="K236" s="268" t="s">
        <v>166</v>
      </c>
      <c r="L236" s="273"/>
      <c r="M236" s="274" t="s">
        <v>19</v>
      </c>
      <c r="N236" s="275" t="s">
        <v>43</v>
      </c>
      <c r="O236" s="87"/>
      <c r="P236" s="216">
        <f>O236*H236</f>
        <v>0</v>
      </c>
      <c r="Q236" s="216">
        <v>0.0044</v>
      </c>
      <c r="R236" s="216">
        <f>Q236*H236</f>
        <v>0.0352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898</v>
      </c>
      <c r="AT236" s="218" t="s">
        <v>560</v>
      </c>
      <c r="AU236" s="218" t="s">
        <v>80</v>
      </c>
      <c r="AY236" s="20" t="s">
        <v>155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898</v>
      </c>
      <c r="BM236" s="218" t="s">
        <v>4755</v>
      </c>
    </row>
    <row r="237" spans="1:65" s="2" customFormat="1" ht="16.5" customHeight="1">
      <c r="A237" s="41"/>
      <c r="B237" s="42"/>
      <c r="C237" s="266" t="s">
        <v>3068</v>
      </c>
      <c r="D237" s="266" t="s">
        <v>560</v>
      </c>
      <c r="E237" s="267" t="s">
        <v>4756</v>
      </c>
      <c r="F237" s="268" t="s">
        <v>4757</v>
      </c>
      <c r="G237" s="269" t="s">
        <v>653</v>
      </c>
      <c r="H237" s="270">
        <v>24</v>
      </c>
      <c r="I237" s="271"/>
      <c r="J237" s="272">
        <f>ROUND(I237*H237,2)</f>
        <v>0</v>
      </c>
      <c r="K237" s="268" t="s">
        <v>166</v>
      </c>
      <c r="L237" s="273"/>
      <c r="M237" s="274" t="s">
        <v>19</v>
      </c>
      <c r="N237" s="275" t="s">
        <v>43</v>
      </c>
      <c r="O237" s="87"/>
      <c r="P237" s="216">
        <f>O237*H237</f>
        <v>0</v>
      </c>
      <c r="Q237" s="216">
        <v>0.0051</v>
      </c>
      <c r="R237" s="216">
        <f>Q237*H237</f>
        <v>0.12240000000000001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898</v>
      </c>
      <c r="AT237" s="218" t="s">
        <v>560</v>
      </c>
      <c r="AU237" s="218" t="s">
        <v>80</v>
      </c>
      <c r="AY237" s="20" t="s">
        <v>155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80</v>
      </c>
      <c r="BK237" s="219">
        <f>ROUND(I237*H237,2)</f>
        <v>0</v>
      </c>
      <c r="BL237" s="20" t="s">
        <v>898</v>
      </c>
      <c r="BM237" s="218" t="s">
        <v>4758</v>
      </c>
    </row>
    <row r="238" spans="1:51" s="14" customFormat="1" ht="12">
      <c r="A238" s="14"/>
      <c r="B238" s="236"/>
      <c r="C238" s="237"/>
      <c r="D238" s="227" t="s">
        <v>176</v>
      </c>
      <c r="E238" s="238" t="s">
        <v>19</v>
      </c>
      <c r="F238" s="239" t="s">
        <v>4759</v>
      </c>
      <c r="G238" s="237"/>
      <c r="H238" s="240">
        <v>24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176</v>
      </c>
      <c r="AU238" s="246" t="s">
        <v>80</v>
      </c>
      <c r="AV238" s="14" t="s">
        <v>82</v>
      </c>
      <c r="AW238" s="14" t="s">
        <v>34</v>
      </c>
      <c r="AX238" s="14" t="s">
        <v>80</v>
      </c>
      <c r="AY238" s="246" t="s">
        <v>155</v>
      </c>
    </row>
    <row r="239" spans="1:65" s="2" customFormat="1" ht="16.5" customHeight="1">
      <c r="A239" s="41"/>
      <c r="B239" s="42"/>
      <c r="C239" s="266" t="s">
        <v>1600</v>
      </c>
      <c r="D239" s="266" t="s">
        <v>560</v>
      </c>
      <c r="E239" s="267" t="s">
        <v>4760</v>
      </c>
      <c r="F239" s="268" t="s">
        <v>4761</v>
      </c>
      <c r="G239" s="269" t="s">
        <v>721</v>
      </c>
      <c r="H239" s="270">
        <v>8</v>
      </c>
      <c r="I239" s="271"/>
      <c r="J239" s="272">
        <f>ROUND(I239*H239,2)</f>
        <v>0</v>
      </c>
      <c r="K239" s="268" t="s">
        <v>166</v>
      </c>
      <c r="L239" s="273"/>
      <c r="M239" s="274" t="s">
        <v>19</v>
      </c>
      <c r="N239" s="275" t="s">
        <v>43</v>
      </c>
      <c r="O239" s="87"/>
      <c r="P239" s="216">
        <f>O239*H239</f>
        <v>0</v>
      </c>
      <c r="Q239" s="216">
        <v>0.01765</v>
      </c>
      <c r="R239" s="216">
        <f>Q239*H239</f>
        <v>0.1412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898</v>
      </c>
      <c r="AT239" s="218" t="s">
        <v>560</v>
      </c>
      <c r="AU239" s="218" t="s">
        <v>80</v>
      </c>
      <c r="AY239" s="20" t="s">
        <v>155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898</v>
      </c>
      <c r="BM239" s="218" t="s">
        <v>4762</v>
      </c>
    </row>
    <row r="240" spans="1:63" s="12" customFormat="1" ht="25.9" customHeight="1">
      <c r="A240" s="12"/>
      <c r="B240" s="191"/>
      <c r="C240" s="192"/>
      <c r="D240" s="193" t="s">
        <v>71</v>
      </c>
      <c r="E240" s="194" t="s">
        <v>186</v>
      </c>
      <c r="F240" s="194" t="s">
        <v>4763</v>
      </c>
      <c r="G240" s="192"/>
      <c r="H240" s="192"/>
      <c r="I240" s="195"/>
      <c r="J240" s="196">
        <f>BK240</f>
        <v>0</v>
      </c>
      <c r="K240" s="192"/>
      <c r="L240" s="197"/>
      <c r="M240" s="198"/>
      <c r="N240" s="199"/>
      <c r="O240" s="199"/>
      <c r="P240" s="200">
        <f>SUM(P241:P257)</f>
        <v>0</v>
      </c>
      <c r="Q240" s="199"/>
      <c r="R240" s="200">
        <f>SUM(R241:R257)</f>
        <v>17.2871684</v>
      </c>
      <c r="S240" s="199"/>
      <c r="T240" s="201">
        <f>SUM(T241:T257)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2" t="s">
        <v>80</v>
      </c>
      <c r="AT240" s="203" t="s">
        <v>71</v>
      </c>
      <c r="AU240" s="203" t="s">
        <v>72</v>
      </c>
      <c r="AY240" s="202" t="s">
        <v>155</v>
      </c>
      <c r="BK240" s="204">
        <f>SUM(BK241:BK257)</f>
        <v>0</v>
      </c>
    </row>
    <row r="241" spans="1:65" s="2" customFormat="1" ht="24.15" customHeight="1">
      <c r="A241" s="41"/>
      <c r="B241" s="42"/>
      <c r="C241" s="207" t="s">
        <v>2865</v>
      </c>
      <c r="D241" s="207" t="s">
        <v>162</v>
      </c>
      <c r="E241" s="208" t="s">
        <v>4764</v>
      </c>
      <c r="F241" s="209" t="s">
        <v>4765</v>
      </c>
      <c r="G241" s="210" t="s">
        <v>488</v>
      </c>
      <c r="H241" s="211">
        <v>6.629</v>
      </c>
      <c r="I241" s="212"/>
      <c r="J241" s="213">
        <f>ROUND(I241*H241,2)</f>
        <v>0</v>
      </c>
      <c r="K241" s="209" t="s">
        <v>166</v>
      </c>
      <c r="L241" s="47"/>
      <c r="M241" s="214" t="s">
        <v>19</v>
      </c>
      <c r="N241" s="215" t="s">
        <v>43</v>
      </c>
      <c r="O241" s="87"/>
      <c r="P241" s="216">
        <f>O241*H241</f>
        <v>0</v>
      </c>
      <c r="Q241" s="216">
        <v>2.52979</v>
      </c>
      <c r="R241" s="216">
        <f>Q241*H241</f>
        <v>16.76997791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252</v>
      </c>
      <c r="AT241" s="218" t="s">
        <v>162</v>
      </c>
      <c r="AU241" s="218" t="s">
        <v>80</v>
      </c>
      <c r="AY241" s="20" t="s">
        <v>155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252</v>
      </c>
      <c r="BM241" s="218" t="s">
        <v>1384</v>
      </c>
    </row>
    <row r="242" spans="1:47" s="2" customFormat="1" ht="12">
      <c r="A242" s="41"/>
      <c r="B242" s="42"/>
      <c r="C242" s="43"/>
      <c r="D242" s="220" t="s">
        <v>169</v>
      </c>
      <c r="E242" s="43"/>
      <c r="F242" s="221" t="s">
        <v>4766</v>
      </c>
      <c r="G242" s="43"/>
      <c r="H242" s="43"/>
      <c r="I242" s="222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169</v>
      </c>
      <c r="AU242" s="20" t="s">
        <v>80</v>
      </c>
    </row>
    <row r="243" spans="1:51" s="13" customFormat="1" ht="12">
      <c r="A243" s="13"/>
      <c r="B243" s="225"/>
      <c r="C243" s="226"/>
      <c r="D243" s="227" t="s">
        <v>176</v>
      </c>
      <c r="E243" s="228" t="s">
        <v>19</v>
      </c>
      <c r="F243" s="229" t="s">
        <v>4767</v>
      </c>
      <c r="G243" s="226"/>
      <c r="H243" s="228" t="s">
        <v>19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176</v>
      </c>
      <c r="AU243" s="235" t="s">
        <v>80</v>
      </c>
      <c r="AV243" s="13" t="s">
        <v>80</v>
      </c>
      <c r="AW243" s="13" t="s">
        <v>34</v>
      </c>
      <c r="AX243" s="13" t="s">
        <v>72</v>
      </c>
      <c r="AY243" s="235" t="s">
        <v>155</v>
      </c>
    </row>
    <row r="244" spans="1:51" s="14" customFormat="1" ht="12">
      <c r="A244" s="14"/>
      <c r="B244" s="236"/>
      <c r="C244" s="237"/>
      <c r="D244" s="227" t="s">
        <v>176</v>
      </c>
      <c r="E244" s="238" t="s">
        <v>19</v>
      </c>
      <c r="F244" s="239" t="s">
        <v>4768</v>
      </c>
      <c r="G244" s="237"/>
      <c r="H244" s="240">
        <v>5.598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176</v>
      </c>
      <c r="AU244" s="246" t="s">
        <v>80</v>
      </c>
      <c r="AV244" s="14" t="s">
        <v>82</v>
      </c>
      <c r="AW244" s="14" t="s">
        <v>34</v>
      </c>
      <c r="AX244" s="14" t="s">
        <v>72</v>
      </c>
      <c r="AY244" s="246" t="s">
        <v>155</v>
      </c>
    </row>
    <row r="245" spans="1:51" s="14" customFormat="1" ht="12">
      <c r="A245" s="14"/>
      <c r="B245" s="236"/>
      <c r="C245" s="237"/>
      <c r="D245" s="227" t="s">
        <v>176</v>
      </c>
      <c r="E245" s="238" t="s">
        <v>19</v>
      </c>
      <c r="F245" s="239" t="s">
        <v>4769</v>
      </c>
      <c r="G245" s="237"/>
      <c r="H245" s="240">
        <v>0.715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176</v>
      </c>
      <c r="AU245" s="246" t="s">
        <v>80</v>
      </c>
      <c r="AV245" s="14" t="s">
        <v>82</v>
      </c>
      <c r="AW245" s="14" t="s">
        <v>34</v>
      </c>
      <c r="AX245" s="14" t="s">
        <v>72</v>
      </c>
      <c r="AY245" s="246" t="s">
        <v>155</v>
      </c>
    </row>
    <row r="246" spans="1:51" s="14" customFormat="1" ht="12">
      <c r="A246" s="14"/>
      <c r="B246" s="236"/>
      <c r="C246" s="237"/>
      <c r="D246" s="227" t="s">
        <v>176</v>
      </c>
      <c r="E246" s="238" t="s">
        <v>19</v>
      </c>
      <c r="F246" s="239" t="s">
        <v>4770</v>
      </c>
      <c r="G246" s="237"/>
      <c r="H246" s="240">
        <v>0.316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176</v>
      </c>
      <c r="AU246" s="246" t="s">
        <v>80</v>
      </c>
      <c r="AV246" s="14" t="s">
        <v>82</v>
      </c>
      <c r="AW246" s="14" t="s">
        <v>34</v>
      </c>
      <c r="AX246" s="14" t="s">
        <v>72</v>
      </c>
      <c r="AY246" s="246" t="s">
        <v>155</v>
      </c>
    </row>
    <row r="247" spans="1:51" s="15" customFormat="1" ht="12">
      <c r="A247" s="15"/>
      <c r="B247" s="255"/>
      <c r="C247" s="256"/>
      <c r="D247" s="227" t="s">
        <v>176</v>
      </c>
      <c r="E247" s="257" t="s">
        <v>19</v>
      </c>
      <c r="F247" s="258" t="s">
        <v>502</v>
      </c>
      <c r="G247" s="256"/>
      <c r="H247" s="259">
        <v>6.629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5" t="s">
        <v>176</v>
      </c>
      <c r="AU247" s="265" t="s">
        <v>80</v>
      </c>
      <c r="AV247" s="15" t="s">
        <v>252</v>
      </c>
      <c r="AW247" s="15" t="s">
        <v>34</v>
      </c>
      <c r="AX247" s="15" t="s">
        <v>80</v>
      </c>
      <c r="AY247" s="265" t="s">
        <v>155</v>
      </c>
    </row>
    <row r="248" spans="1:65" s="2" customFormat="1" ht="24.15" customHeight="1">
      <c r="A248" s="41"/>
      <c r="B248" s="42"/>
      <c r="C248" s="207" t="s">
        <v>2775</v>
      </c>
      <c r="D248" s="207" t="s">
        <v>162</v>
      </c>
      <c r="E248" s="208" t="s">
        <v>4771</v>
      </c>
      <c r="F248" s="209" t="s">
        <v>4772</v>
      </c>
      <c r="G248" s="210" t="s">
        <v>356</v>
      </c>
      <c r="H248" s="211">
        <v>48.832</v>
      </c>
      <c r="I248" s="212"/>
      <c r="J248" s="213">
        <f>ROUND(I248*H248,2)</f>
        <v>0</v>
      </c>
      <c r="K248" s="209" t="s">
        <v>166</v>
      </c>
      <c r="L248" s="47"/>
      <c r="M248" s="214" t="s">
        <v>19</v>
      </c>
      <c r="N248" s="215" t="s">
        <v>43</v>
      </c>
      <c r="O248" s="87"/>
      <c r="P248" s="216">
        <f>O248*H248</f>
        <v>0</v>
      </c>
      <c r="Q248" s="216">
        <v>0.00162</v>
      </c>
      <c r="R248" s="216">
        <f>Q248*H248</f>
        <v>0.07910784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252</v>
      </c>
      <c r="AT248" s="218" t="s">
        <v>162</v>
      </c>
      <c r="AU248" s="218" t="s">
        <v>80</v>
      </c>
      <c r="AY248" s="20" t="s">
        <v>155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252</v>
      </c>
      <c r="BM248" s="218" t="s">
        <v>2868</v>
      </c>
    </row>
    <row r="249" spans="1:47" s="2" customFormat="1" ht="12">
      <c r="A249" s="41"/>
      <c r="B249" s="42"/>
      <c r="C249" s="43"/>
      <c r="D249" s="220" t="s">
        <v>169</v>
      </c>
      <c r="E249" s="43"/>
      <c r="F249" s="221" t="s">
        <v>4773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169</v>
      </c>
      <c r="AU249" s="20" t="s">
        <v>80</v>
      </c>
    </row>
    <row r="250" spans="1:51" s="13" customFormat="1" ht="12">
      <c r="A250" s="13"/>
      <c r="B250" s="225"/>
      <c r="C250" s="226"/>
      <c r="D250" s="227" t="s">
        <v>176</v>
      </c>
      <c r="E250" s="228" t="s">
        <v>19</v>
      </c>
      <c r="F250" s="229" t="s">
        <v>4767</v>
      </c>
      <c r="G250" s="226"/>
      <c r="H250" s="228" t="s">
        <v>19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176</v>
      </c>
      <c r="AU250" s="235" t="s">
        <v>80</v>
      </c>
      <c r="AV250" s="13" t="s">
        <v>80</v>
      </c>
      <c r="AW250" s="13" t="s">
        <v>34</v>
      </c>
      <c r="AX250" s="13" t="s">
        <v>72</v>
      </c>
      <c r="AY250" s="235" t="s">
        <v>155</v>
      </c>
    </row>
    <row r="251" spans="1:51" s="14" customFormat="1" ht="12">
      <c r="A251" s="14"/>
      <c r="B251" s="236"/>
      <c r="C251" s="237"/>
      <c r="D251" s="227" t="s">
        <v>176</v>
      </c>
      <c r="E251" s="238" t="s">
        <v>19</v>
      </c>
      <c r="F251" s="239" t="s">
        <v>4774</v>
      </c>
      <c r="G251" s="237"/>
      <c r="H251" s="240">
        <v>44.616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176</v>
      </c>
      <c r="AU251" s="246" t="s">
        <v>80</v>
      </c>
      <c r="AV251" s="14" t="s">
        <v>82</v>
      </c>
      <c r="AW251" s="14" t="s">
        <v>34</v>
      </c>
      <c r="AX251" s="14" t="s">
        <v>72</v>
      </c>
      <c r="AY251" s="246" t="s">
        <v>155</v>
      </c>
    </row>
    <row r="252" spans="1:51" s="14" customFormat="1" ht="12">
      <c r="A252" s="14"/>
      <c r="B252" s="236"/>
      <c r="C252" s="237"/>
      <c r="D252" s="227" t="s">
        <v>176</v>
      </c>
      <c r="E252" s="238" t="s">
        <v>19</v>
      </c>
      <c r="F252" s="239" t="s">
        <v>4775</v>
      </c>
      <c r="G252" s="237"/>
      <c r="H252" s="240">
        <v>4.216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176</v>
      </c>
      <c r="AU252" s="246" t="s">
        <v>80</v>
      </c>
      <c r="AV252" s="14" t="s">
        <v>82</v>
      </c>
      <c r="AW252" s="14" t="s">
        <v>34</v>
      </c>
      <c r="AX252" s="14" t="s">
        <v>72</v>
      </c>
      <c r="AY252" s="246" t="s">
        <v>155</v>
      </c>
    </row>
    <row r="253" spans="1:51" s="15" customFormat="1" ht="12">
      <c r="A253" s="15"/>
      <c r="B253" s="255"/>
      <c r="C253" s="256"/>
      <c r="D253" s="227" t="s">
        <v>176</v>
      </c>
      <c r="E253" s="257" t="s">
        <v>19</v>
      </c>
      <c r="F253" s="258" t="s">
        <v>502</v>
      </c>
      <c r="G253" s="256"/>
      <c r="H253" s="259">
        <v>48.832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5" t="s">
        <v>176</v>
      </c>
      <c r="AU253" s="265" t="s">
        <v>80</v>
      </c>
      <c r="AV253" s="15" t="s">
        <v>252</v>
      </c>
      <c r="AW253" s="15" t="s">
        <v>34</v>
      </c>
      <c r="AX253" s="15" t="s">
        <v>80</v>
      </c>
      <c r="AY253" s="265" t="s">
        <v>155</v>
      </c>
    </row>
    <row r="254" spans="1:65" s="2" customFormat="1" ht="24.15" customHeight="1">
      <c r="A254" s="41"/>
      <c r="B254" s="42"/>
      <c r="C254" s="207" t="s">
        <v>2871</v>
      </c>
      <c r="D254" s="207" t="s">
        <v>162</v>
      </c>
      <c r="E254" s="208" t="s">
        <v>4776</v>
      </c>
      <c r="F254" s="209" t="s">
        <v>4777</v>
      </c>
      <c r="G254" s="210" t="s">
        <v>356</v>
      </c>
      <c r="H254" s="211">
        <v>48.832</v>
      </c>
      <c r="I254" s="212"/>
      <c r="J254" s="213">
        <f>ROUND(I254*H254,2)</f>
        <v>0</v>
      </c>
      <c r="K254" s="209" t="s">
        <v>166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252</v>
      </c>
      <c r="AT254" s="218" t="s">
        <v>162</v>
      </c>
      <c r="AU254" s="218" t="s">
        <v>80</v>
      </c>
      <c r="AY254" s="20" t="s">
        <v>155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252</v>
      </c>
      <c r="BM254" s="218" t="s">
        <v>1058</v>
      </c>
    </row>
    <row r="255" spans="1:47" s="2" customFormat="1" ht="12">
      <c r="A255" s="41"/>
      <c r="B255" s="42"/>
      <c r="C255" s="43"/>
      <c r="D255" s="220" t="s">
        <v>169</v>
      </c>
      <c r="E255" s="43"/>
      <c r="F255" s="221" t="s">
        <v>4778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169</v>
      </c>
      <c r="AU255" s="20" t="s">
        <v>80</v>
      </c>
    </row>
    <row r="256" spans="1:65" s="2" customFormat="1" ht="24.15" customHeight="1">
      <c r="A256" s="41"/>
      <c r="B256" s="42"/>
      <c r="C256" s="207" t="s">
        <v>2779</v>
      </c>
      <c r="D256" s="207" t="s">
        <v>162</v>
      </c>
      <c r="E256" s="208" t="s">
        <v>4779</v>
      </c>
      <c r="F256" s="209" t="s">
        <v>4780</v>
      </c>
      <c r="G256" s="210" t="s">
        <v>518</v>
      </c>
      <c r="H256" s="211">
        <v>0.395</v>
      </c>
      <c r="I256" s="212"/>
      <c r="J256" s="213">
        <f>ROUND(I256*H256,2)</f>
        <v>0</v>
      </c>
      <c r="K256" s="209" t="s">
        <v>166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1.10907</v>
      </c>
      <c r="R256" s="216">
        <f>Q256*H256</f>
        <v>0.43808265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252</v>
      </c>
      <c r="AT256" s="218" t="s">
        <v>162</v>
      </c>
      <c r="AU256" s="218" t="s">
        <v>80</v>
      </c>
      <c r="AY256" s="20" t="s">
        <v>155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252</v>
      </c>
      <c r="BM256" s="218" t="s">
        <v>1600</v>
      </c>
    </row>
    <row r="257" spans="1:47" s="2" customFormat="1" ht="12">
      <c r="A257" s="41"/>
      <c r="B257" s="42"/>
      <c r="C257" s="43"/>
      <c r="D257" s="220" t="s">
        <v>169</v>
      </c>
      <c r="E257" s="43"/>
      <c r="F257" s="221" t="s">
        <v>4781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169</v>
      </c>
      <c r="AU257" s="20" t="s">
        <v>80</v>
      </c>
    </row>
    <row r="258" spans="1:63" s="12" customFormat="1" ht="25.9" customHeight="1">
      <c r="A258" s="12"/>
      <c r="B258" s="191"/>
      <c r="C258" s="192"/>
      <c r="D258" s="193" t="s">
        <v>71</v>
      </c>
      <c r="E258" s="194" t="s">
        <v>161</v>
      </c>
      <c r="F258" s="194" t="s">
        <v>4782</v>
      </c>
      <c r="G258" s="192"/>
      <c r="H258" s="192"/>
      <c r="I258" s="195"/>
      <c r="J258" s="196">
        <f>BK258</f>
        <v>0</v>
      </c>
      <c r="K258" s="192"/>
      <c r="L258" s="197"/>
      <c r="M258" s="198"/>
      <c r="N258" s="199"/>
      <c r="O258" s="199"/>
      <c r="P258" s="200">
        <f>SUM(P259:P265)</f>
        <v>0</v>
      </c>
      <c r="Q258" s="199"/>
      <c r="R258" s="200">
        <f>SUM(R259:R265)</f>
        <v>20.460669839999998</v>
      </c>
      <c r="S258" s="199"/>
      <c r="T258" s="201">
        <f>SUM(T259:T265)</f>
        <v>13.4448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2" t="s">
        <v>80</v>
      </c>
      <c r="AT258" s="203" t="s">
        <v>71</v>
      </c>
      <c r="AU258" s="203" t="s">
        <v>72</v>
      </c>
      <c r="AY258" s="202" t="s">
        <v>155</v>
      </c>
      <c r="BK258" s="204">
        <f>SUM(BK259:BK265)</f>
        <v>0</v>
      </c>
    </row>
    <row r="259" spans="1:65" s="2" customFormat="1" ht="16.5" customHeight="1">
      <c r="A259" s="41"/>
      <c r="B259" s="42"/>
      <c r="C259" s="207" t="s">
        <v>2876</v>
      </c>
      <c r="D259" s="207" t="s">
        <v>162</v>
      </c>
      <c r="E259" s="208" t="s">
        <v>4783</v>
      </c>
      <c r="F259" s="209" t="s">
        <v>4784</v>
      </c>
      <c r="G259" s="210" t="s">
        <v>653</v>
      </c>
      <c r="H259" s="211">
        <v>10</v>
      </c>
      <c r="I259" s="212"/>
      <c r="J259" s="213">
        <f>ROUND(I259*H259,2)</f>
        <v>0</v>
      </c>
      <c r="K259" s="209" t="s">
        <v>19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252</v>
      </c>
      <c r="AT259" s="218" t="s">
        <v>162</v>
      </c>
      <c r="AU259" s="218" t="s">
        <v>80</v>
      </c>
      <c r="AY259" s="20" t="s">
        <v>155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80</v>
      </c>
      <c r="BK259" s="219">
        <f>ROUND(I259*H259,2)</f>
        <v>0</v>
      </c>
      <c r="BL259" s="20" t="s">
        <v>252</v>
      </c>
      <c r="BM259" s="218" t="s">
        <v>1543</v>
      </c>
    </row>
    <row r="260" spans="1:65" s="2" customFormat="1" ht="16.5" customHeight="1">
      <c r="A260" s="41"/>
      <c r="B260" s="42"/>
      <c r="C260" s="207" t="s">
        <v>2783</v>
      </c>
      <c r="D260" s="207" t="s">
        <v>162</v>
      </c>
      <c r="E260" s="208" t="s">
        <v>4785</v>
      </c>
      <c r="F260" s="209" t="s">
        <v>4786</v>
      </c>
      <c r="G260" s="210" t="s">
        <v>488</v>
      </c>
      <c r="H260" s="211">
        <v>8.892</v>
      </c>
      <c r="I260" s="212"/>
      <c r="J260" s="213">
        <f>ROUND(I260*H260,2)</f>
        <v>0</v>
      </c>
      <c r="K260" s="209" t="s">
        <v>166</v>
      </c>
      <c r="L260" s="47"/>
      <c r="M260" s="214" t="s">
        <v>19</v>
      </c>
      <c r="N260" s="215" t="s">
        <v>43</v>
      </c>
      <c r="O260" s="87"/>
      <c r="P260" s="216">
        <f>O260*H260</f>
        <v>0</v>
      </c>
      <c r="Q260" s="216">
        <v>2.30102</v>
      </c>
      <c r="R260" s="216">
        <f>Q260*H260</f>
        <v>20.460669839999998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252</v>
      </c>
      <c r="AT260" s="218" t="s">
        <v>162</v>
      </c>
      <c r="AU260" s="218" t="s">
        <v>80</v>
      </c>
      <c r="AY260" s="20" t="s">
        <v>155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80</v>
      </c>
      <c r="BK260" s="219">
        <f>ROUND(I260*H260,2)</f>
        <v>0</v>
      </c>
      <c r="BL260" s="20" t="s">
        <v>252</v>
      </c>
      <c r="BM260" s="218" t="s">
        <v>1677</v>
      </c>
    </row>
    <row r="261" spans="1:47" s="2" customFormat="1" ht="12">
      <c r="A261" s="41"/>
      <c r="B261" s="42"/>
      <c r="C261" s="43"/>
      <c r="D261" s="220" t="s">
        <v>169</v>
      </c>
      <c r="E261" s="43"/>
      <c r="F261" s="221" t="s">
        <v>4787</v>
      </c>
      <c r="G261" s="43"/>
      <c r="H261" s="43"/>
      <c r="I261" s="222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169</v>
      </c>
      <c r="AU261" s="20" t="s">
        <v>80</v>
      </c>
    </row>
    <row r="262" spans="1:65" s="2" customFormat="1" ht="16.5" customHeight="1">
      <c r="A262" s="41"/>
      <c r="B262" s="42"/>
      <c r="C262" s="207" t="s">
        <v>2455</v>
      </c>
      <c r="D262" s="207" t="s">
        <v>162</v>
      </c>
      <c r="E262" s="208" t="s">
        <v>4788</v>
      </c>
      <c r="F262" s="209" t="s">
        <v>4789</v>
      </c>
      <c r="G262" s="210" t="s">
        <v>488</v>
      </c>
      <c r="H262" s="211">
        <v>5.602</v>
      </c>
      <c r="I262" s="212"/>
      <c r="J262" s="213">
        <f>ROUND(I262*H262,2)</f>
        <v>0</v>
      </c>
      <c r="K262" s="209" t="s">
        <v>166</v>
      </c>
      <c r="L262" s="47"/>
      <c r="M262" s="214" t="s">
        <v>19</v>
      </c>
      <c r="N262" s="215" t="s">
        <v>43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2.4</v>
      </c>
      <c r="T262" s="217">
        <f>S262*H262</f>
        <v>13.4448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252</v>
      </c>
      <c r="AT262" s="218" t="s">
        <v>162</v>
      </c>
      <c r="AU262" s="218" t="s">
        <v>80</v>
      </c>
      <c r="AY262" s="20" t="s">
        <v>155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80</v>
      </c>
      <c r="BK262" s="219">
        <f>ROUND(I262*H262,2)</f>
        <v>0</v>
      </c>
      <c r="BL262" s="20" t="s">
        <v>252</v>
      </c>
      <c r="BM262" s="218" t="s">
        <v>1709</v>
      </c>
    </row>
    <row r="263" spans="1:47" s="2" customFormat="1" ht="12">
      <c r="A263" s="41"/>
      <c r="B263" s="42"/>
      <c r="C263" s="43"/>
      <c r="D263" s="220" t="s">
        <v>169</v>
      </c>
      <c r="E263" s="43"/>
      <c r="F263" s="221" t="s">
        <v>4790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169</v>
      </c>
      <c r="AU263" s="20" t="s">
        <v>80</v>
      </c>
    </row>
    <row r="264" spans="1:65" s="2" customFormat="1" ht="16.5" customHeight="1">
      <c r="A264" s="41"/>
      <c r="B264" s="42"/>
      <c r="C264" s="207" t="s">
        <v>2787</v>
      </c>
      <c r="D264" s="207" t="s">
        <v>162</v>
      </c>
      <c r="E264" s="208" t="s">
        <v>4791</v>
      </c>
      <c r="F264" s="209" t="s">
        <v>4792</v>
      </c>
      <c r="G264" s="210" t="s">
        <v>721</v>
      </c>
      <c r="H264" s="211">
        <v>20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43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252</v>
      </c>
      <c r="AT264" s="218" t="s">
        <v>162</v>
      </c>
      <c r="AU264" s="218" t="s">
        <v>80</v>
      </c>
      <c r="AY264" s="20" t="s">
        <v>155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252</v>
      </c>
      <c r="BM264" s="218" t="s">
        <v>1609</v>
      </c>
    </row>
    <row r="265" spans="1:65" s="2" customFormat="1" ht="16.5" customHeight="1">
      <c r="A265" s="41"/>
      <c r="B265" s="42"/>
      <c r="C265" s="207" t="s">
        <v>2890</v>
      </c>
      <c r="D265" s="207" t="s">
        <v>162</v>
      </c>
      <c r="E265" s="208" t="s">
        <v>4793</v>
      </c>
      <c r="F265" s="209" t="s">
        <v>4794</v>
      </c>
      <c r="G265" s="210" t="s">
        <v>721</v>
      </c>
      <c r="H265" s="211">
        <v>20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252</v>
      </c>
      <c r="AT265" s="218" t="s">
        <v>162</v>
      </c>
      <c r="AU265" s="218" t="s">
        <v>80</v>
      </c>
      <c r="AY265" s="20" t="s">
        <v>155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252</v>
      </c>
      <c r="BM265" s="218" t="s">
        <v>1555</v>
      </c>
    </row>
    <row r="266" spans="1:63" s="12" customFormat="1" ht="25.9" customHeight="1">
      <c r="A266" s="12"/>
      <c r="B266" s="191"/>
      <c r="C266" s="192"/>
      <c r="D266" s="193" t="s">
        <v>71</v>
      </c>
      <c r="E266" s="194" t="s">
        <v>252</v>
      </c>
      <c r="F266" s="194" t="s">
        <v>2725</v>
      </c>
      <c r="G266" s="192"/>
      <c r="H266" s="192"/>
      <c r="I266" s="195"/>
      <c r="J266" s="196">
        <f>BK266</f>
        <v>0</v>
      </c>
      <c r="K266" s="192"/>
      <c r="L266" s="197"/>
      <c r="M266" s="198"/>
      <c r="N266" s="199"/>
      <c r="O266" s="199"/>
      <c r="P266" s="200">
        <f>SUM(P267:P278)</f>
        <v>0</v>
      </c>
      <c r="Q266" s="199"/>
      <c r="R266" s="200">
        <f>SUM(R267:R278)</f>
        <v>15.577769330000002</v>
      </c>
      <c r="S266" s="199"/>
      <c r="T266" s="201">
        <f>SUM(T267:T278)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2" t="s">
        <v>80</v>
      </c>
      <c r="AT266" s="203" t="s">
        <v>71</v>
      </c>
      <c r="AU266" s="203" t="s">
        <v>72</v>
      </c>
      <c r="AY266" s="202" t="s">
        <v>155</v>
      </c>
      <c r="BK266" s="204">
        <f>SUM(BK267:BK278)</f>
        <v>0</v>
      </c>
    </row>
    <row r="267" spans="1:65" s="2" customFormat="1" ht="24.15" customHeight="1">
      <c r="A267" s="41"/>
      <c r="B267" s="42"/>
      <c r="C267" s="207" t="s">
        <v>1432</v>
      </c>
      <c r="D267" s="207" t="s">
        <v>162</v>
      </c>
      <c r="E267" s="208" t="s">
        <v>4795</v>
      </c>
      <c r="F267" s="209" t="s">
        <v>4796</v>
      </c>
      <c r="G267" s="210" t="s">
        <v>721</v>
      </c>
      <c r="H267" s="211">
        <v>10</v>
      </c>
      <c r="I267" s="212"/>
      <c r="J267" s="213">
        <f>ROUND(I267*H267,2)</f>
        <v>0</v>
      </c>
      <c r="K267" s="209" t="s">
        <v>166</v>
      </c>
      <c r="L267" s="47"/>
      <c r="M267" s="214" t="s">
        <v>19</v>
      </c>
      <c r="N267" s="215" t="s">
        <v>43</v>
      </c>
      <c r="O267" s="87"/>
      <c r="P267" s="216">
        <f>O267*H267</f>
        <v>0</v>
      </c>
      <c r="Q267" s="216">
        <v>0.00459</v>
      </c>
      <c r="R267" s="216">
        <f>Q267*H267</f>
        <v>0.0459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252</v>
      </c>
      <c r="AT267" s="218" t="s">
        <v>162</v>
      </c>
      <c r="AU267" s="218" t="s">
        <v>80</v>
      </c>
      <c r="AY267" s="20" t="s">
        <v>155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252</v>
      </c>
      <c r="BM267" s="218" t="s">
        <v>1617</v>
      </c>
    </row>
    <row r="268" spans="1:47" s="2" customFormat="1" ht="12">
      <c r="A268" s="41"/>
      <c r="B268" s="42"/>
      <c r="C268" s="43"/>
      <c r="D268" s="220" t="s">
        <v>169</v>
      </c>
      <c r="E268" s="43"/>
      <c r="F268" s="221" t="s">
        <v>4797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169</v>
      </c>
      <c r="AU268" s="20" t="s">
        <v>80</v>
      </c>
    </row>
    <row r="269" spans="1:65" s="2" customFormat="1" ht="16.5" customHeight="1">
      <c r="A269" s="41"/>
      <c r="B269" s="42"/>
      <c r="C269" s="266" t="s">
        <v>1605</v>
      </c>
      <c r="D269" s="266" t="s">
        <v>560</v>
      </c>
      <c r="E269" s="267" t="s">
        <v>4798</v>
      </c>
      <c r="F269" s="268" t="s">
        <v>4799</v>
      </c>
      <c r="G269" s="269" t="s">
        <v>721</v>
      </c>
      <c r="H269" s="270">
        <v>10</v>
      </c>
      <c r="I269" s="271"/>
      <c r="J269" s="272">
        <f>ROUND(I269*H269,2)</f>
        <v>0</v>
      </c>
      <c r="K269" s="268" t="s">
        <v>19</v>
      </c>
      <c r="L269" s="273"/>
      <c r="M269" s="274" t="s">
        <v>19</v>
      </c>
      <c r="N269" s="275" t="s">
        <v>43</v>
      </c>
      <c r="O269" s="87"/>
      <c r="P269" s="216">
        <f>O269*H269</f>
        <v>0</v>
      </c>
      <c r="Q269" s="216">
        <v>0.045</v>
      </c>
      <c r="R269" s="216">
        <f>Q269*H269</f>
        <v>0.44999999999999996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563</v>
      </c>
      <c r="AT269" s="218" t="s">
        <v>560</v>
      </c>
      <c r="AU269" s="218" t="s">
        <v>80</v>
      </c>
      <c r="AY269" s="20" t="s">
        <v>155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80</v>
      </c>
      <c r="BK269" s="219">
        <f>ROUND(I269*H269,2)</f>
        <v>0</v>
      </c>
      <c r="BL269" s="20" t="s">
        <v>252</v>
      </c>
      <c r="BM269" s="218" t="s">
        <v>4800</v>
      </c>
    </row>
    <row r="270" spans="1:65" s="2" customFormat="1" ht="24.15" customHeight="1">
      <c r="A270" s="41"/>
      <c r="B270" s="42"/>
      <c r="C270" s="207" t="s">
        <v>1437</v>
      </c>
      <c r="D270" s="207" t="s">
        <v>162</v>
      </c>
      <c r="E270" s="208" t="s">
        <v>4801</v>
      </c>
      <c r="F270" s="209" t="s">
        <v>4802</v>
      </c>
      <c r="G270" s="210" t="s">
        <v>488</v>
      </c>
      <c r="H270" s="211">
        <v>5.748</v>
      </c>
      <c r="I270" s="212"/>
      <c r="J270" s="213">
        <f>ROUND(I270*H270,2)</f>
        <v>0</v>
      </c>
      <c r="K270" s="209" t="s">
        <v>166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2.50195</v>
      </c>
      <c r="R270" s="216">
        <f>Q270*H270</f>
        <v>14.3812086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252</v>
      </c>
      <c r="AT270" s="218" t="s">
        <v>162</v>
      </c>
      <c r="AU270" s="218" t="s">
        <v>80</v>
      </c>
      <c r="AY270" s="20" t="s">
        <v>155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252</v>
      </c>
      <c r="BM270" s="218" t="s">
        <v>1566</v>
      </c>
    </row>
    <row r="271" spans="1:47" s="2" customFormat="1" ht="12">
      <c r="A271" s="41"/>
      <c r="B271" s="42"/>
      <c r="C271" s="43"/>
      <c r="D271" s="220" t="s">
        <v>169</v>
      </c>
      <c r="E271" s="43"/>
      <c r="F271" s="221" t="s">
        <v>4803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169</v>
      </c>
      <c r="AU271" s="20" t="s">
        <v>80</v>
      </c>
    </row>
    <row r="272" spans="1:65" s="2" customFormat="1" ht="24.15" customHeight="1">
      <c r="A272" s="41"/>
      <c r="B272" s="42"/>
      <c r="C272" s="207" t="s">
        <v>890</v>
      </c>
      <c r="D272" s="207" t="s">
        <v>162</v>
      </c>
      <c r="E272" s="208" t="s">
        <v>4804</v>
      </c>
      <c r="F272" s="209" t="s">
        <v>4805</v>
      </c>
      <c r="G272" s="210" t="s">
        <v>518</v>
      </c>
      <c r="H272" s="211">
        <v>0.517</v>
      </c>
      <c r="I272" s="212"/>
      <c r="J272" s="213">
        <f>ROUND(I272*H272,2)</f>
        <v>0</v>
      </c>
      <c r="K272" s="209" t="s">
        <v>166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1.06277</v>
      </c>
      <c r="R272" s="216">
        <f>Q272*H272</f>
        <v>0.5494520900000001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252</v>
      </c>
      <c r="AT272" s="218" t="s">
        <v>162</v>
      </c>
      <c r="AU272" s="218" t="s">
        <v>80</v>
      </c>
      <c r="AY272" s="20" t="s">
        <v>155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252</v>
      </c>
      <c r="BM272" s="218" t="s">
        <v>1700</v>
      </c>
    </row>
    <row r="273" spans="1:47" s="2" customFormat="1" ht="12">
      <c r="A273" s="41"/>
      <c r="B273" s="42"/>
      <c r="C273" s="43"/>
      <c r="D273" s="220" t="s">
        <v>169</v>
      </c>
      <c r="E273" s="43"/>
      <c r="F273" s="221" t="s">
        <v>4806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169</v>
      </c>
      <c r="AU273" s="20" t="s">
        <v>80</v>
      </c>
    </row>
    <row r="274" spans="1:65" s="2" customFormat="1" ht="21.75" customHeight="1">
      <c r="A274" s="41"/>
      <c r="B274" s="42"/>
      <c r="C274" s="207" t="s">
        <v>902</v>
      </c>
      <c r="D274" s="207" t="s">
        <v>162</v>
      </c>
      <c r="E274" s="208" t="s">
        <v>4807</v>
      </c>
      <c r="F274" s="209" t="s">
        <v>4808</v>
      </c>
      <c r="G274" s="210" t="s">
        <v>356</v>
      </c>
      <c r="H274" s="211">
        <v>19.092</v>
      </c>
      <c r="I274" s="212"/>
      <c r="J274" s="213">
        <f>ROUND(I274*H274,2)</f>
        <v>0</v>
      </c>
      <c r="K274" s="209" t="s">
        <v>166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0.00792</v>
      </c>
      <c r="R274" s="216">
        <f>Q274*H274</f>
        <v>0.15120863999999998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252</v>
      </c>
      <c r="AT274" s="218" t="s">
        <v>162</v>
      </c>
      <c r="AU274" s="218" t="s">
        <v>80</v>
      </c>
      <c r="AY274" s="20" t="s">
        <v>155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252</v>
      </c>
      <c r="BM274" s="218" t="s">
        <v>1686</v>
      </c>
    </row>
    <row r="275" spans="1:47" s="2" customFormat="1" ht="12">
      <c r="A275" s="41"/>
      <c r="B275" s="42"/>
      <c r="C275" s="43"/>
      <c r="D275" s="220" t="s">
        <v>169</v>
      </c>
      <c r="E275" s="43"/>
      <c r="F275" s="221" t="s">
        <v>4809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169</v>
      </c>
      <c r="AU275" s="20" t="s">
        <v>80</v>
      </c>
    </row>
    <row r="276" spans="1:65" s="2" customFormat="1" ht="21.75" customHeight="1">
      <c r="A276" s="41"/>
      <c r="B276" s="42"/>
      <c r="C276" s="207" t="s">
        <v>1899</v>
      </c>
      <c r="D276" s="207" t="s">
        <v>162</v>
      </c>
      <c r="E276" s="208" t="s">
        <v>4810</v>
      </c>
      <c r="F276" s="209" t="s">
        <v>4811</v>
      </c>
      <c r="G276" s="210" t="s">
        <v>356</v>
      </c>
      <c r="H276" s="211">
        <v>19.092</v>
      </c>
      <c r="I276" s="212"/>
      <c r="J276" s="213">
        <f>ROUND(I276*H276,2)</f>
        <v>0</v>
      </c>
      <c r="K276" s="209" t="s">
        <v>166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252</v>
      </c>
      <c r="AT276" s="218" t="s">
        <v>162</v>
      </c>
      <c r="AU276" s="218" t="s">
        <v>80</v>
      </c>
      <c r="AY276" s="20" t="s">
        <v>155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252</v>
      </c>
      <c r="BM276" s="218" t="s">
        <v>1696</v>
      </c>
    </row>
    <row r="277" spans="1:47" s="2" customFormat="1" ht="12">
      <c r="A277" s="41"/>
      <c r="B277" s="42"/>
      <c r="C277" s="43"/>
      <c r="D277" s="220" t="s">
        <v>169</v>
      </c>
      <c r="E277" s="43"/>
      <c r="F277" s="221" t="s">
        <v>4812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169</v>
      </c>
      <c r="AU277" s="20" t="s">
        <v>80</v>
      </c>
    </row>
    <row r="278" spans="1:65" s="2" customFormat="1" ht="16.5" customHeight="1">
      <c r="A278" s="41"/>
      <c r="B278" s="42"/>
      <c r="C278" s="207" t="s">
        <v>72</v>
      </c>
      <c r="D278" s="207" t="s">
        <v>162</v>
      </c>
      <c r="E278" s="208" t="s">
        <v>4813</v>
      </c>
      <c r="F278" s="209" t="s">
        <v>4814</v>
      </c>
      <c r="G278" s="210" t="s">
        <v>356</v>
      </c>
      <c r="H278" s="211">
        <v>2.5</v>
      </c>
      <c r="I278" s="212"/>
      <c r="J278" s="213">
        <f>ROUND(I278*H278,2)</f>
        <v>0</v>
      </c>
      <c r="K278" s="209" t="s">
        <v>19</v>
      </c>
      <c r="L278" s="47"/>
      <c r="M278" s="214" t="s">
        <v>19</v>
      </c>
      <c r="N278" s="215" t="s">
        <v>43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252</v>
      </c>
      <c r="AT278" s="218" t="s">
        <v>162</v>
      </c>
      <c r="AU278" s="218" t="s">
        <v>80</v>
      </c>
      <c r="AY278" s="20" t="s">
        <v>155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80</v>
      </c>
      <c r="BK278" s="219">
        <f>ROUND(I278*H278,2)</f>
        <v>0</v>
      </c>
      <c r="BL278" s="20" t="s">
        <v>252</v>
      </c>
      <c r="BM278" s="218" t="s">
        <v>2904</v>
      </c>
    </row>
    <row r="279" spans="1:63" s="12" customFormat="1" ht="25.9" customHeight="1">
      <c r="A279" s="12"/>
      <c r="B279" s="191"/>
      <c r="C279" s="192"/>
      <c r="D279" s="193" t="s">
        <v>71</v>
      </c>
      <c r="E279" s="194" t="s">
        <v>158</v>
      </c>
      <c r="F279" s="194" t="s">
        <v>4815</v>
      </c>
      <c r="G279" s="192"/>
      <c r="H279" s="192"/>
      <c r="I279" s="195"/>
      <c r="J279" s="196">
        <f>BK279</f>
        <v>0</v>
      </c>
      <c r="K279" s="192"/>
      <c r="L279" s="197"/>
      <c r="M279" s="198"/>
      <c r="N279" s="199"/>
      <c r="O279" s="199"/>
      <c r="P279" s="200">
        <f>SUM(P280:P351)</f>
        <v>0</v>
      </c>
      <c r="Q279" s="199"/>
      <c r="R279" s="200">
        <f>SUM(R280:R351)</f>
        <v>337.29564177</v>
      </c>
      <c r="S279" s="199"/>
      <c r="T279" s="201">
        <f>SUM(T280:T351)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2" t="s">
        <v>80</v>
      </c>
      <c r="AT279" s="203" t="s">
        <v>71</v>
      </c>
      <c r="AU279" s="203" t="s">
        <v>72</v>
      </c>
      <c r="AY279" s="202" t="s">
        <v>155</v>
      </c>
      <c r="BK279" s="204">
        <f>SUM(BK280:BK351)</f>
        <v>0</v>
      </c>
    </row>
    <row r="280" spans="1:65" s="2" customFormat="1" ht="16.5" customHeight="1">
      <c r="A280" s="41"/>
      <c r="B280" s="42"/>
      <c r="C280" s="207" t="s">
        <v>1081</v>
      </c>
      <c r="D280" s="207" t="s">
        <v>162</v>
      </c>
      <c r="E280" s="208" t="s">
        <v>4816</v>
      </c>
      <c r="F280" s="209" t="s">
        <v>4817</v>
      </c>
      <c r="G280" s="210" t="s">
        <v>488</v>
      </c>
      <c r="H280" s="211">
        <v>0.671</v>
      </c>
      <c r="I280" s="212"/>
      <c r="J280" s="213">
        <f>ROUND(I280*H280,2)</f>
        <v>0</v>
      </c>
      <c r="K280" s="209" t="s">
        <v>166</v>
      </c>
      <c r="L280" s="47"/>
      <c r="M280" s="214" t="s">
        <v>19</v>
      </c>
      <c r="N280" s="215" t="s">
        <v>43</v>
      </c>
      <c r="O280" s="87"/>
      <c r="P280" s="216">
        <f>O280*H280</f>
        <v>0</v>
      </c>
      <c r="Q280" s="216">
        <v>2.50587</v>
      </c>
      <c r="R280" s="216">
        <f>Q280*H280</f>
        <v>1.68143877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252</v>
      </c>
      <c r="AT280" s="218" t="s">
        <v>162</v>
      </c>
      <c r="AU280" s="218" t="s">
        <v>80</v>
      </c>
      <c r="AY280" s="20" t="s">
        <v>155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0" t="s">
        <v>80</v>
      </c>
      <c r="BK280" s="219">
        <f>ROUND(I280*H280,2)</f>
        <v>0</v>
      </c>
      <c r="BL280" s="20" t="s">
        <v>252</v>
      </c>
      <c r="BM280" s="218" t="s">
        <v>2188</v>
      </c>
    </row>
    <row r="281" spans="1:47" s="2" customFormat="1" ht="12">
      <c r="A281" s="41"/>
      <c r="B281" s="42"/>
      <c r="C281" s="43"/>
      <c r="D281" s="220" t="s">
        <v>169</v>
      </c>
      <c r="E281" s="43"/>
      <c r="F281" s="221" t="s">
        <v>4818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169</v>
      </c>
      <c r="AU281" s="20" t="s">
        <v>80</v>
      </c>
    </row>
    <row r="282" spans="1:65" s="2" customFormat="1" ht="24.15" customHeight="1">
      <c r="A282" s="41"/>
      <c r="B282" s="42"/>
      <c r="C282" s="207" t="s">
        <v>2047</v>
      </c>
      <c r="D282" s="207" t="s">
        <v>162</v>
      </c>
      <c r="E282" s="208" t="s">
        <v>4819</v>
      </c>
      <c r="F282" s="209" t="s">
        <v>4820</v>
      </c>
      <c r="G282" s="210" t="s">
        <v>356</v>
      </c>
      <c r="H282" s="211">
        <v>5.12</v>
      </c>
      <c r="I282" s="212"/>
      <c r="J282" s="213">
        <f>ROUND(I282*H282,2)</f>
        <v>0</v>
      </c>
      <c r="K282" s="209" t="s">
        <v>166</v>
      </c>
      <c r="L282" s="47"/>
      <c r="M282" s="214" t="s">
        <v>19</v>
      </c>
      <c r="N282" s="215" t="s">
        <v>43</v>
      </c>
      <c r="O282" s="87"/>
      <c r="P282" s="216">
        <f>O282*H282</f>
        <v>0</v>
      </c>
      <c r="Q282" s="216">
        <v>0.238</v>
      </c>
      <c r="R282" s="216">
        <f>Q282*H282</f>
        <v>1.2185599999999999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252</v>
      </c>
      <c r="AT282" s="218" t="s">
        <v>162</v>
      </c>
      <c r="AU282" s="218" t="s">
        <v>80</v>
      </c>
      <c r="AY282" s="20" t="s">
        <v>155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80</v>
      </c>
      <c r="BK282" s="219">
        <f>ROUND(I282*H282,2)</f>
        <v>0</v>
      </c>
      <c r="BL282" s="20" t="s">
        <v>252</v>
      </c>
      <c r="BM282" s="218" t="s">
        <v>1593</v>
      </c>
    </row>
    <row r="283" spans="1:47" s="2" customFormat="1" ht="12">
      <c r="A283" s="41"/>
      <c r="B283" s="42"/>
      <c r="C283" s="43"/>
      <c r="D283" s="220" t="s">
        <v>169</v>
      </c>
      <c r="E283" s="43"/>
      <c r="F283" s="221" t="s">
        <v>4821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169</v>
      </c>
      <c r="AU283" s="20" t="s">
        <v>80</v>
      </c>
    </row>
    <row r="284" spans="1:65" s="2" customFormat="1" ht="24.15" customHeight="1">
      <c r="A284" s="41"/>
      <c r="B284" s="42"/>
      <c r="C284" s="207" t="s">
        <v>2062</v>
      </c>
      <c r="D284" s="207" t="s">
        <v>162</v>
      </c>
      <c r="E284" s="208" t="s">
        <v>4822</v>
      </c>
      <c r="F284" s="209" t="s">
        <v>4823</v>
      </c>
      <c r="G284" s="210" t="s">
        <v>356</v>
      </c>
      <c r="H284" s="211">
        <v>235.99</v>
      </c>
      <c r="I284" s="212"/>
      <c r="J284" s="213">
        <f>ROUND(I284*H284,2)</f>
        <v>0</v>
      </c>
      <c r="K284" s="209" t="s">
        <v>166</v>
      </c>
      <c r="L284" s="47"/>
      <c r="M284" s="214" t="s">
        <v>19</v>
      </c>
      <c r="N284" s="215" t="s">
        <v>43</v>
      </c>
      <c r="O284" s="87"/>
      <c r="P284" s="216">
        <f>O284*H284</f>
        <v>0</v>
      </c>
      <c r="Q284" s="216">
        <v>0.297</v>
      </c>
      <c r="R284" s="216">
        <f>Q284*H284</f>
        <v>70.08903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252</v>
      </c>
      <c r="AT284" s="218" t="s">
        <v>162</v>
      </c>
      <c r="AU284" s="218" t="s">
        <v>80</v>
      </c>
      <c r="AY284" s="20" t="s">
        <v>155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80</v>
      </c>
      <c r="BK284" s="219">
        <f>ROUND(I284*H284,2)</f>
        <v>0</v>
      </c>
      <c r="BL284" s="20" t="s">
        <v>252</v>
      </c>
      <c r="BM284" s="218" t="s">
        <v>1580</v>
      </c>
    </row>
    <row r="285" spans="1:47" s="2" customFormat="1" ht="12">
      <c r="A285" s="41"/>
      <c r="B285" s="42"/>
      <c r="C285" s="43"/>
      <c r="D285" s="220" t="s">
        <v>169</v>
      </c>
      <c r="E285" s="43"/>
      <c r="F285" s="221" t="s">
        <v>4824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169</v>
      </c>
      <c r="AU285" s="20" t="s">
        <v>80</v>
      </c>
    </row>
    <row r="286" spans="1:65" s="2" customFormat="1" ht="16.5" customHeight="1">
      <c r="A286" s="41"/>
      <c r="B286" s="42"/>
      <c r="C286" s="266" t="s">
        <v>1682</v>
      </c>
      <c r="D286" s="266" t="s">
        <v>560</v>
      </c>
      <c r="E286" s="267" t="s">
        <v>4825</v>
      </c>
      <c r="F286" s="268" t="s">
        <v>4826</v>
      </c>
      <c r="G286" s="269" t="s">
        <v>518</v>
      </c>
      <c r="H286" s="270">
        <v>183.263</v>
      </c>
      <c r="I286" s="271"/>
      <c r="J286" s="272">
        <f>ROUND(I286*H286,2)</f>
        <v>0</v>
      </c>
      <c r="K286" s="268" t="s">
        <v>166</v>
      </c>
      <c r="L286" s="273"/>
      <c r="M286" s="274" t="s">
        <v>19</v>
      </c>
      <c r="N286" s="275" t="s">
        <v>43</v>
      </c>
      <c r="O286" s="87"/>
      <c r="P286" s="216">
        <f>O286*H286</f>
        <v>0</v>
      </c>
      <c r="Q286" s="216">
        <v>1</v>
      </c>
      <c r="R286" s="216">
        <f>Q286*H286</f>
        <v>183.263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563</v>
      </c>
      <c r="AT286" s="218" t="s">
        <v>560</v>
      </c>
      <c r="AU286" s="218" t="s">
        <v>80</v>
      </c>
      <c r="AY286" s="20" t="s">
        <v>155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20" t="s">
        <v>80</v>
      </c>
      <c r="BK286" s="219">
        <f>ROUND(I286*H286,2)</f>
        <v>0</v>
      </c>
      <c r="BL286" s="20" t="s">
        <v>252</v>
      </c>
      <c r="BM286" s="218" t="s">
        <v>4827</v>
      </c>
    </row>
    <row r="287" spans="1:51" s="13" customFormat="1" ht="12">
      <c r="A287" s="13"/>
      <c r="B287" s="225"/>
      <c r="C287" s="226"/>
      <c r="D287" s="227" t="s">
        <v>176</v>
      </c>
      <c r="E287" s="228" t="s">
        <v>19</v>
      </c>
      <c r="F287" s="229" t="s">
        <v>4828</v>
      </c>
      <c r="G287" s="226"/>
      <c r="H287" s="228" t="s">
        <v>19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176</v>
      </c>
      <c r="AU287" s="235" t="s">
        <v>80</v>
      </c>
      <c r="AV287" s="13" t="s">
        <v>80</v>
      </c>
      <c r="AW287" s="13" t="s">
        <v>34</v>
      </c>
      <c r="AX287" s="13" t="s">
        <v>72</v>
      </c>
      <c r="AY287" s="235" t="s">
        <v>155</v>
      </c>
    </row>
    <row r="288" spans="1:51" s="15" customFormat="1" ht="12">
      <c r="A288" s="15"/>
      <c r="B288" s="255"/>
      <c r="C288" s="256"/>
      <c r="D288" s="227" t="s">
        <v>176</v>
      </c>
      <c r="E288" s="257" t="s">
        <v>19</v>
      </c>
      <c r="F288" s="258" t="s">
        <v>502</v>
      </c>
      <c r="G288" s="256"/>
      <c r="H288" s="259">
        <v>0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5" t="s">
        <v>176</v>
      </c>
      <c r="AU288" s="265" t="s">
        <v>80</v>
      </c>
      <c r="AV288" s="15" t="s">
        <v>252</v>
      </c>
      <c r="AW288" s="15" t="s">
        <v>34</v>
      </c>
      <c r="AX288" s="15" t="s">
        <v>72</v>
      </c>
      <c r="AY288" s="265" t="s">
        <v>155</v>
      </c>
    </row>
    <row r="289" spans="1:51" s="13" customFormat="1" ht="12">
      <c r="A289" s="13"/>
      <c r="B289" s="225"/>
      <c r="C289" s="226"/>
      <c r="D289" s="227" t="s">
        <v>176</v>
      </c>
      <c r="E289" s="228" t="s">
        <v>19</v>
      </c>
      <c r="F289" s="229" t="s">
        <v>4829</v>
      </c>
      <c r="G289" s="226"/>
      <c r="H289" s="228" t="s">
        <v>19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176</v>
      </c>
      <c r="AU289" s="235" t="s">
        <v>80</v>
      </c>
      <c r="AV289" s="13" t="s">
        <v>80</v>
      </c>
      <c r="AW289" s="13" t="s">
        <v>34</v>
      </c>
      <c r="AX289" s="13" t="s">
        <v>72</v>
      </c>
      <c r="AY289" s="235" t="s">
        <v>155</v>
      </c>
    </row>
    <row r="290" spans="1:51" s="13" customFormat="1" ht="12">
      <c r="A290" s="13"/>
      <c r="B290" s="225"/>
      <c r="C290" s="226"/>
      <c r="D290" s="227" t="s">
        <v>176</v>
      </c>
      <c r="E290" s="228" t="s">
        <v>19</v>
      </c>
      <c r="F290" s="229" t="s">
        <v>4830</v>
      </c>
      <c r="G290" s="226"/>
      <c r="H290" s="228" t="s">
        <v>19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176</v>
      </c>
      <c r="AU290" s="235" t="s">
        <v>80</v>
      </c>
      <c r="AV290" s="13" t="s">
        <v>80</v>
      </c>
      <c r="AW290" s="13" t="s">
        <v>34</v>
      </c>
      <c r="AX290" s="13" t="s">
        <v>72</v>
      </c>
      <c r="AY290" s="235" t="s">
        <v>155</v>
      </c>
    </row>
    <row r="291" spans="1:51" s="13" customFormat="1" ht="12">
      <c r="A291" s="13"/>
      <c r="B291" s="225"/>
      <c r="C291" s="226"/>
      <c r="D291" s="227" t="s">
        <v>176</v>
      </c>
      <c r="E291" s="228" t="s">
        <v>19</v>
      </c>
      <c r="F291" s="229" t="s">
        <v>4831</v>
      </c>
      <c r="G291" s="226"/>
      <c r="H291" s="228" t="s">
        <v>19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176</v>
      </c>
      <c r="AU291" s="235" t="s">
        <v>80</v>
      </c>
      <c r="AV291" s="13" t="s">
        <v>80</v>
      </c>
      <c r="AW291" s="13" t="s">
        <v>34</v>
      </c>
      <c r="AX291" s="13" t="s">
        <v>72</v>
      </c>
      <c r="AY291" s="235" t="s">
        <v>155</v>
      </c>
    </row>
    <row r="292" spans="1:51" s="13" customFormat="1" ht="12">
      <c r="A292" s="13"/>
      <c r="B292" s="225"/>
      <c r="C292" s="226"/>
      <c r="D292" s="227" t="s">
        <v>176</v>
      </c>
      <c r="E292" s="228" t="s">
        <v>19</v>
      </c>
      <c r="F292" s="229" t="s">
        <v>4832</v>
      </c>
      <c r="G292" s="226"/>
      <c r="H292" s="228" t="s">
        <v>19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176</v>
      </c>
      <c r="AU292" s="235" t="s">
        <v>80</v>
      </c>
      <c r="AV292" s="13" t="s">
        <v>80</v>
      </c>
      <c r="AW292" s="13" t="s">
        <v>34</v>
      </c>
      <c r="AX292" s="13" t="s">
        <v>72</v>
      </c>
      <c r="AY292" s="235" t="s">
        <v>155</v>
      </c>
    </row>
    <row r="293" spans="1:51" s="13" customFormat="1" ht="12">
      <c r="A293" s="13"/>
      <c r="B293" s="225"/>
      <c r="C293" s="226"/>
      <c r="D293" s="227" t="s">
        <v>176</v>
      </c>
      <c r="E293" s="228" t="s">
        <v>19</v>
      </c>
      <c r="F293" s="229" t="s">
        <v>4833</v>
      </c>
      <c r="G293" s="226"/>
      <c r="H293" s="228" t="s">
        <v>19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176</v>
      </c>
      <c r="AU293" s="235" t="s">
        <v>80</v>
      </c>
      <c r="AV293" s="13" t="s">
        <v>80</v>
      </c>
      <c r="AW293" s="13" t="s">
        <v>34</v>
      </c>
      <c r="AX293" s="13" t="s">
        <v>72</v>
      </c>
      <c r="AY293" s="235" t="s">
        <v>155</v>
      </c>
    </row>
    <row r="294" spans="1:51" s="13" customFormat="1" ht="12">
      <c r="A294" s="13"/>
      <c r="B294" s="225"/>
      <c r="C294" s="226"/>
      <c r="D294" s="227" t="s">
        <v>176</v>
      </c>
      <c r="E294" s="228" t="s">
        <v>19</v>
      </c>
      <c r="F294" s="229" t="s">
        <v>4834</v>
      </c>
      <c r="G294" s="226"/>
      <c r="H294" s="228" t="s">
        <v>19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176</v>
      </c>
      <c r="AU294" s="235" t="s">
        <v>80</v>
      </c>
      <c r="AV294" s="13" t="s">
        <v>80</v>
      </c>
      <c r="AW294" s="13" t="s">
        <v>34</v>
      </c>
      <c r="AX294" s="13" t="s">
        <v>72</v>
      </c>
      <c r="AY294" s="235" t="s">
        <v>155</v>
      </c>
    </row>
    <row r="295" spans="1:51" s="15" customFormat="1" ht="12">
      <c r="A295" s="15"/>
      <c r="B295" s="255"/>
      <c r="C295" s="256"/>
      <c r="D295" s="227" t="s">
        <v>176</v>
      </c>
      <c r="E295" s="257" t="s">
        <v>19</v>
      </c>
      <c r="F295" s="258" t="s">
        <v>502</v>
      </c>
      <c r="G295" s="256"/>
      <c r="H295" s="259">
        <v>0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5" t="s">
        <v>176</v>
      </c>
      <c r="AU295" s="265" t="s">
        <v>80</v>
      </c>
      <c r="AV295" s="15" t="s">
        <v>252</v>
      </c>
      <c r="AW295" s="15" t="s">
        <v>34</v>
      </c>
      <c r="AX295" s="15" t="s">
        <v>72</v>
      </c>
      <c r="AY295" s="265" t="s">
        <v>155</v>
      </c>
    </row>
    <row r="296" spans="1:51" s="14" customFormat="1" ht="12">
      <c r="A296" s="14"/>
      <c r="B296" s="236"/>
      <c r="C296" s="237"/>
      <c r="D296" s="227" t="s">
        <v>176</v>
      </c>
      <c r="E296" s="238" t="s">
        <v>19</v>
      </c>
      <c r="F296" s="239" t="s">
        <v>4835</v>
      </c>
      <c r="G296" s="237"/>
      <c r="H296" s="240">
        <v>0.614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176</v>
      </c>
      <c r="AU296" s="246" t="s">
        <v>80</v>
      </c>
      <c r="AV296" s="14" t="s">
        <v>82</v>
      </c>
      <c r="AW296" s="14" t="s">
        <v>34</v>
      </c>
      <c r="AX296" s="14" t="s">
        <v>72</v>
      </c>
      <c r="AY296" s="246" t="s">
        <v>155</v>
      </c>
    </row>
    <row r="297" spans="1:51" s="14" customFormat="1" ht="12">
      <c r="A297" s="14"/>
      <c r="B297" s="236"/>
      <c r="C297" s="237"/>
      <c r="D297" s="227" t="s">
        <v>176</v>
      </c>
      <c r="E297" s="238" t="s">
        <v>19</v>
      </c>
      <c r="F297" s="239" t="s">
        <v>4836</v>
      </c>
      <c r="G297" s="237"/>
      <c r="H297" s="240">
        <v>90.475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176</v>
      </c>
      <c r="AU297" s="246" t="s">
        <v>80</v>
      </c>
      <c r="AV297" s="14" t="s">
        <v>82</v>
      </c>
      <c r="AW297" s="14" t="s">
        <v>34</v>
      </c>
      <c r="AX297" s="14" t="s">
        <v>72</v>
      </c>
      <c r="AY297" s="246" t="s">
        <v>155</v>
      </c>
    </row>
    <row r="298" spans="1:51" s="14" customFormat="1" ht="12">
      <c r="A298" s="14"/>
      <c r="B298" s="236"/>
      <c r="C298" s="237"/>
      <c r="D298" s="227" t="s">
        <v>176</v>
      </c>
      <c r="E298" s="238" t="s">
        <v>19</v>
      </c>
      <c r="F298" s="239" t="s">
        <v>4837</v>
      </c>
      <c r="G298" s="237"/>
      <c r="H298" s="240">
        <v>4.148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176</v>
      </c>
      <c r="AU298" s="246" t="s">
        <v>80</v>
      </c>
      <c r="AV298" s="14" t="s">
        <v>82</v>
      </c>
      <c r="AW298" s="14" t="s">
        <v>34</v>
      </c>
      <c r="AX298" s="14" t="s">
        <v>72</v>
      </c>
      <c r="AY298" s="246" t="s">
        <v>155</v>
      </c>
    </row>
    <row r="299" spans="1:51" s="14" customFormat="1" ht="12">
      <c r="A299" s="14"/>
      <c r="B299" s="236"/>
      <c r="C299" s="237"/>
      <c r="D299" s="227" t="s">
        <v>176</v>
      </c>
      <c r="E299" s="238" t="s">
        <v>19</v>
      </c>
      <c r="F299" s="239" t="s">
        <v>4838</v>
      </c>
      <c r="G299" s="237"/>
      <c r="H299" s="240">
        <v>2.715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176</v>
      </c>
      <c r="AU299" s="246" t="s">
        <v>80</v>
      </c>
      <c r="AV299" s="14" t="s">
        <v>82</v>
      </c>
      <c r="AW299" s="14" t="s">
        <v>34</v>
      </c>
      <c r="AX299" s="14" t="s">
        <v>72</v>
      </c>
      <c r="AY299" s="246" t="s">
        <v>155</v>
      </c>
    </row>
    <row r="300" spans="1:51" s="14" customFormat="1" ht="12">
      <c r="A300" s="14"/>
      <c r="B300" s="236"/>
      <c r="C300" s="237"/>
      <c r="D300" s="227" t="s">
        <v>176</v>
      </c>
      <c r="E300" s="238" t="s">
        <v>19</v>
      </c>
      <c r="F300" s="239" t="s">
        <v>4839</v>
      </c>
      <c r="G300" s="237"/>
      <c r="H300" s="240">
        <v>1.395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176</v>
      </c>
      <c r="AU300" s="246" t="s">
        <v>80</v>
      </c>
      <c r="AV300" s="14" t="s">
        <v>82</v>
      </c>
      <c r="AW300" s="14" t="s">
        <v>34</v>
      </c>
      <c r="AX300" s="14" t="s">
        <v>72</v>
      </c>
      <c r="AY300" s="246" t="s">
        <v>155</v>
      </c>
    </row>
    <row r="301" spans="1:51" s="14" customFormat="1" ht="12">
      <c r="A301" s="14"/>
      <c r="B301" s="236"/>
      <c r="C301" s="237"/>
      <c r="D301" s="227" t="s">
        <v>176</v>
      </c>
      <c r="E301" s="238" t="s">
        <v>19</v>
      </c>
      <c r="F301" s="239" t="s">
        <v>4840</v>
      </c>
      <c r="G301" s="237"/>
      <c r="H301" s="240">
        <v>2.235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176</v>
      </c>
      <c r="AU301" s="246" t="s">
        <v>80</v>
      </c>
      <c r="AV301" s="14" t="s">
        <v>82</v>
      </c>
      <c r="AW301" s="14" t="s">
        <v>34</v>
      </c>
      <c r="AX301" s="14" t="s">
        <v>72</v>
      </c>
      <c r="AY301" s="246" t="s">
        <v>155</v>
      </c>
    </row>
    <row r="302" spans="1:51" s="14" customFormat="1" ht="12">
      <c r="A302" s="14"/>
      <c r="B302" s="236"/>
      <c r="C302" s="237"/>
      <c r="D302" s="227" t="s">
        <v>176</v>
      </c>
      <c r="E302" s="238" t="s">
        <v>19</v>
      </c>
      <c r="F302" s="239" t="s">
        <v>4841</v>
      </c>
      <c r="G302" s="237"/>
      <c r="H302" s="240">
        <v>0.231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176</v>
      </c>
      <c r="AU302" s="246" t="s">
        <v>80</v>
      </c>
      <c r="AV302" s="14" t="s">
        <v>82</v>
      </c>
      <c r="AW302" s="14" t="s">
        <v>34</v>
      </c>
      <c r="AX302" s="14" t="s">
        <v>72</v>
      </c>
      <c r="AY302" s="246" t="s">
        <v>155</v>
      </c>
    </row>
    <row r="303" spans="1:51" s="16" customFormat="1" ht="12">
      <c r="A303" s="16"/>
      <c r="B303" s="278"/>
      <c r="C303" s="279"/>
      <c r="D303" s="227" t="s">
        <v>176</v>
      </c>
      <c r="E303" s="280" t="s">
        <v>19</v>
      </c>
      <c r="F303" s="281" t="s">
        <v>545</v>
      </c>
      <c r="G303" s="279"/>
      <c r="H303" s="282">
        <v>101.81299999999999</v>
      </c>
      <c r="I303" s="283"/>
      <c r="J303" s="279"/>
      <c r="K303" s="279"/>
      <c r="L303" s="284"/>
      <c r="M303" s="285"/>
      <c r="N303" s="286"/>
      <c r="O303" s="286"/>
      <c r="P303" s="286"/>
      <c r="Q303" s="286"/>
      <c r="R303" s="286"/>
      <c r="S303" s="286"/>
      <c r="T303" s="287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88" t="s">
        <v>176</v>
      </c>
      <c r="AU303" s="288" t="s">
        <v>80</v>
      </c>
      <c r="AV303" s="16" t="s">
        <v>186</v>
      </c>
      <c r="AW303" s="16" t="s">
        <v>34</v>
      </c>
      <c r="AX303" s="16" t="s">
        <v>72</v>
      </c>
      <c r="AY303" s="288" t="s">
        <v>155</v>
      </c>
    </row>
    <row r="304" spans="1:51" s="14" customFormat="1" ht="12">
      <c r="A304" s="14"/>
      <c r="B304" s="236"/>
      <c r="C304" s="237"/>
      <c r="D304" s="227" t="s">
        <v>176</v>
      </c>
      <c r="E304" s="238" t="s">
        <v>19</v>
      </c>
      <c r="F304" s="239" t="s">
        <v>4842</v>
      </c>
      <c r="G304" s="237"/>
      <c r="H304" s="240">
        <v>183.263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176</v>
      </c>
      <c r="AU304" s="246" t="s">
        <v>80</v>
      </c>
      <c r="AV304" s="14" t="s">
        <v>82</v>
      </c>
      <c r="AW304" s="14" t="s">
        <v>34</v>
      </c>
      <c r="AX304" s="14" t="s">
        <v>80</v>
      </c>
      <c r="AY304" s="246" t="s">
        <v>155</v>
      </c>
    </row>
    <row r="305" spans="1:65" s="2" customFormat="1" ht="16.5" customHeight="1">
      <c r="A305" s="41"/>
      <c r="B305" s="42"/>
      <c r="C305" s="207" t="s">
        <v>2052</v>
      </c>
      <c r="D305" s="207" t="s">
        <v>162</v>
      </c>
      <c r="E305" s="208" t="s">
        <v>4843</v>
      </c>
      <c r="F305" s="209" t="s">
        <v>4844</v>
      </c>
      <c r="G305" s="210" t="s">
        <v>356</v>
      </c>
      <c r="H305" s="211">
        <v>23.22</v>
      </c>
      <c r="I305" s="212"/>
      <c r="J305" s="213">
        <f>ROUND(I305*H305,2)</f>
        <v>0</v>
      </c>
      <c r="K305" s="209" t="s">
        <v>19</v>
      </c>
      <c r="L305" s="47"/>
      <c r="M305" s="214" t="s">
        <v>19</v>
      </c>
      <c r="N305" s="215" t="s">
        <v>43</v>
      </c>
      <c r="O305" s="87"/>
      <c r="P305" s="216">
        <f>O305*H305</f>
        <v>0</v>
      </c>
      <c r="Q305" s="216">
        <v>0</v>
      </c>
      <c r="R305" s="216">
        <f>Q305*H305</f>
        <v>0</v>
      </c>
      <c r="S305" s="216">
        <v>0</v>
      </c>
      <c r="T305" s="217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8" t="s">
        <v>252</v>
      </c>
      <c r="AT305" s="218" t="s">
        <v>162</v>
      </c>
      <c r="AU305" s="218" t="s">
        <v>80</v>
      </c>
      <c r="AY305" s="20" t="s">
        <v>155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20" t="s">
        <v>80</v>
      </c>
      <c r="BK305" s="219">
        <f>ROUND(I305*H305,2)</f>
        <v>0</v>
      </c>
      <c r="BL305" s="20" t="s">
        <v>252</v>
      </c>
      <c r="BM305" s="218" t="s">
        <v>1632</v>
      </c>
    </row>
    <row r="306" spans="1:65" s="2" customFormat="1" ht="16.5" customHeight="1">
      <c r="A306" s="41"/>
      <c r="B306" s="42"/>
      <c r="C306" s="207" t="s">
        <v>2057</v>
      </c>
      <c r="D306" s="207" t="s">
        <v>162</v>
      </c>
      <c r="E306" s="208" t="s">
        <v>4845</v>
      </c>
      <c r="F306" s="209" t="s">
        <v>4846</v>
      </c>
      <c r="G306" s="210" t="s">
        <v>356</v>
      </c>
      <c r="H306" s="211">
        <v>64.02</v>
      </c>
      <c r="I306" s="212"/>
      <c r="J306" s="213">
        <f>ROUND(I306*H306,2)</f>
        <v>0</v>
      </c>
      <c r="K306" s="209" t="s">
        <v>166</v>
      </c>
      <c r="L306" s="47"/>
      <c r="M306" s="214" t="s">
        <v>19</v>
      </c>
      <c r="N306" s="215" t="s">
        <v>43</v>
      </c>
      <c r="O306" s="87"/>
      <c r="P306" s="216">
        <f>O306*H306</f>
        <v>0</v>
      </c>
      <c r="Q306" s="216">
        <v>0.00047</v>
      </c>
      <c r="R306" s="216">
        <f>Q306*H306</f>
        <v>0.0300894</v>
      </c>
      <c r="S306" s="216">
        <v>0</v>
      </c>
      <c r="T306" s="21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252</v>
      </c>
      <c r="AT306" s="218" t="s">
        <v>162</v>
      </c>
      <c r="AU306" s="218" t="s">
        <v>80</v>
      </c>
      <c r="AY306" s="20" t="s">
        <v>155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20" t="s">
        <v>80</v>
      </c>
      <c r="BK306" s="219">
        <f>ROUND(I306*H306,2)</f>
        <v>0</v>
      </c>
      <c r="BL306" s="20" t="s">
        <v>252</v>
      </c>
      <c r="BM306" s="218" t="s">
        <v>1643</v>
      </c>
    </row>
    <row r="307" spans="1:47" s="2" customFormat="1" ht="12">
      <c r="A307" s="41"/>
      <c r="B307" s="42"/>
      <c r="C307" s="43"/>
      <c r="D307" s="220" t="s">
        <v>169</v>
      </c>
      <c r="E307" s="43"/>
      <c r="F307" s="221" t="s">
        <v>4847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169</v>
      </c>
      <c r="AU307" s="20" t="s">
        <v>80</v>
      </c>
    </row>
    <row r="308" spans="1:51" s="13" customFormat="1" ht="12">
      <c r="A308" s="13"/>
      <c r="B308" s="225"/>
      <c r="C308" s="226"/>
      <c r="D308" s="227" t="s">
        <v>176</v>
      </c>
      <c r="E308" s="228" t="s">
        <v>19</v>
      </c>
      <c r="F308" s="229" t="s">
        <v>4848</v>
      </c>
      <c r="G308" s="226"/>
      <c r="H308" s="228" t="s">
        <v>19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176</v>
      </c>
      <c r="AU308" s="235" t="s">
        <v>80</v>
      </c>
      <c r="AV308" s="13" t="s">
        <v>80</v>
      </c>
      <c r="AW308" s="13" t="s">
        <v>34</v>
      </c>
      <c r="AX308" s="13" t="s">
        <v>72</v>
      </c>
      <c r="AY308" s="235" t="s">
        <v>155</v>
      </c>
    </row>
    <row r="309" spans="1:51" s="14" customFormat="1" ht="12">
      <c r="A309" s="14"/>
      <c r="B309" s="236"/>
      <c r="C309" s="237"/>
      <c r="D309" s="227" t="s">
        <v>176</v>
      </c>
      <c r="E309" s="238" t="s">
        <v>19</v>
      </c>
      <c r="F309" s="239" t="s">
        <v>2338</v>
      </c>
      <c r="G309" s="237"/>
      <c r="H309" s="240">
        <v>5.12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176</v>
      </c>
      <c r="AU309" s="246" t="s">
        <v>80</v>
      </c>
      <c r="AV309" s="14" t="s">
        <v>82</v>
      </c>
      <c r="AW309" s="14" t="s">
        <v>34</v>
      </c>
      <c r="AX309" s="14" t="s">
        <v>72</v>
      </c>
      <c r="AY309" s="246" t="s">
        <v>155</v>
      </c>
    </row>
    <row r="310" spans="1:51" s="13" customFormat="1" ht="12">
      <c r="A310" s="13"/>
      <c r="B310" s="225"/>
      <c r="C310" s="226"/>
      <c r="D310" s="227" t="s">
        <v>176</v>
      </c>
      <c r="E310" s="228" t="s">
        <v>19</v>
      </c>
      <c r="F310" s="229" t="s">
        <v>4849</v>
      </c>
      <c r="G310" s="226"/>
      <c r="H310" s="228" t="s">
        <v>19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176</v>
      </c>
      <c r="AU310" s="235" t="s">
        <v>80</v>
      </c>
      <c r="AV310" s="13" t="s">
        <v>80</v>
      </c>
      <c r="AW310" s="13" t="s">
        <v>34</v>
      </c>
      <c r="AX310" s="13" t="s">
        <v>72</v>
      </c>
      <c r="AY310" s="235" t="s">
        <v>155</v>
      </c>
    </row>
    <row r="311" spans="1:51" s="14" customFormat="1" ht="12">
      <c r="A311" s="14"/>
      <c r="B311" s="236"/>
      <c r="C311" s="237"/>
      <c r="D311" s="227" t="s">
        <v>176</v>
      </c>
      <c r="E311" s="238" t="s">
        <v>19</v>
      </c>
      <c r="F311" s="239" t="s">
        <v>4850</v>
      </c>
      <c r="G311" s="237"/>
      <c r="H311" s="240">
        <v>18.1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176</v>
      </c>
      <c r="AU311" s="246" t="s">
        <v>80</v>
      </c>
      <c r="AV311" s="14" t="s">
        <v>82</v>
      </c>
      <c r="AW311" s="14" t="s">
        <v>34</v>
      </c>
      <c r="AX311" s="14" t="s">
        <v>72</v>
      </c>
      <c r="AY311" s="246" t="s">
        <v>155</v>
      </c>
    </row>
    <row r="312" spans="1:51" s="13" customFormat="1" ht="12">
      <c r="A312" s="13"/>
      <c r="B312" s="225"/>
      <c r="C312" s="226"/>
      <c r="D312" s="227" t="s">
        <v>176</v>
      </c>
      <c r="E312" s="228" t="s">
        <v>19</v>
      </c>
      <c r="F312" s="229" t="s">
        <v>4851</v>
      </c>
      <c r="G312" s="226"/>
      <c r="H312" s="228" t="s">
        <v>19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176</v>
      </c>
      <c r="AU312" s="235" t="s">
        <v>80</v>
      </c>
      <c r="AV312" s="13" t="s">
        <v>80</v>
      </c>
      <c r="AW312" s="13" t="s">
        <v>34</v>
      </c>
      <c r="AX312" s="13" t="s">
        <v>72</v>
      </c>
      <c r="AY312" s="235" t="s">
        <v>155</v>
      </c>
    </row>
    <row r="313" spans="1:51" s="14" customFormat="1" ht="12">
      <c r="A313" s="14"/>
      <c r="B313" s="236"/>
      <c r="C313" s="237"/>
      <c r="D313" s="227" t="s">
        <v>176</v>
      </c>
      <c r="E313" s="238" t="s">
        <v>19</v>
      </c>
      <c r="F313" s="239" t="s">
        <v>4852</v>
      </c>
      <c r="G313" s="237"/>
      <c r="H313" s="240">
        <v>40.8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176</v>
      </c>
      <c r="AU313" s="246" t="s">
        <v>80</v>
      </c>
      <c r="AV313" s="14" t="s">
        <v>82</v>
      </c>
      <c r="AW313" s="14" t="s">
        <v>34</v>
      </c>
      <c r="AX313" s="14" t="s">
        <v>72</v>
      </c>
      <c r="AY313" s="246" t="s">
        <v>155</v>
      </c>
    </row>
    <row r="314" spans="1:51" s="15" customFormat="1" ht="12">
      <c r="A314" s="15"/>
      <c r="B314" s="255"/>
      <c r="C314" s="256"/>
      <c r="D314" s="227" t="s">
        <v>176</v>
      </c>
      <c r="E314" s="257" t="s">
        <v>19</v>
      </c>
      <c r="F314" s="258" t="s">
        <v>502</v>
      </c>
      <c r="G314" s="256"/>
      <c r="H314" s="259">
        <v>64.02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5" t="s">
        <v>176</v>
      </c>
      <c r="AU314" s="265" t="s">
        <v>80</v>
      </c>
      <c r="AV314" s="15" t="s">
        <v>252</v>
      </c>
      <c r="AW314" s="15" t="s">
        <v>34</v>
      </c>
      <c r="AX314" s="15" t="s">
        <v>80</v>
      </c>
      <c r="AY314" s="265" t="s">
        <v>155</v>
      </c>
    </row>
    <row r="315" spans="1:65" s="2" customFormat="1" ht="16.5" customHeight="1">
      <c r="A315" s="41"/>
      <c r="B315" s="42"/>
      <c r="C315" s="266" t="s">
        <v>1613</v>
      </c>
      <c r="D315" s="266" t="s">
        <v>560</v>
      </c>
      <c r="E315" s="267" t="s">
        <v>4853</v>
      </c>
      <c r="F315" s="268" t="s">
        <v>4854</v>
      </c>
      <c r="G315" s="269" t="s">
        <v>356</v>
      </c>
      <c r="H315" s="270">
        <v>70.422</v>
      </c>
      <c r="I315" s="271"/>
      <c r="J315" s="272">
        <f>ROUND(I315*H315,2)</f>
        <v>0</v>
      </c>
      <c r="K315" s="268" t="s">
        <v>166</v>
      </c>
      <c r="L315" s="273"/>
      <c r="M315" s="274" t="s">
        <v>19</v>
      </c>
      <c r="N315" s="275" t="s">
        <v>43</v>
      </c>
      <c r="O315" s="87"/>
      <c r="P315" s="216">
        <f>O315*H315</f>
        <v>0</v>
      </c>
      <c r="Q315" s="216">
        <v>0.0003</v>
      </c>
      <c r="R315" s="216">
        <f>Q315*H315</f>
        <v>0.0211266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563</v>
      </c>
      <c r="AT315" s="218" t="s">
        <v>560</v>
      </c>
      <c r="AU315" s="218" t="s">
        <v>80</v>
      </c>
      <c r="AY315" s="20" t="s">
        <v>155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80</v>
      </c>
      <c r="BK315" s="219">
        <f>ROUND(I315*H315,2)</f>
        <v>0</v>
      </c>
      <c r="BL315" s="20" t="s">
        <v>252</v>
      </c>
      <c r="BM315" s="218" t="s">
        <v>4855</v>
      </c>
    </row>
    <row r="316" spans="1:51" s="14" customFormat="1" ht="12">
      <c r="A316" s="14"/>
      <c r="B316" s="236"/>
      <c r="C316" s="237"/>
      <c r="D316" s="227" t="s">
        <v>176</v>
      </c>
      <c r="E316" s="238" t="s">
        <v>19</v>
      </c>
      <c r="F316" s="239" t="s">
        <v>4856</v>
      </c>
      <c r="G316" s="237"/>
      <c r="H316" s="240">
        <v>64.02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176</v>
      </c>
      <c r="AU316" s="246" t="s">
        <v>80</v>
      </c>
      <c r="AV316" s="14" t="s">
        <v>82</v>
      </c>
      <c r="AW316" s="14" t="s">
        <v>34</v>
      </c>
      <c r="AX316" s="14" t="s">
        <v>80</v>
      </c>
      <c r="AY316" s="246" t="s">
        <v>155</v>
      </c>
    </row>
    <row r="317" spans="1:51" s="14" customFormat="1" ht="12">
      <c r="A317" s="14"/>
      <c r="B317" s="236"/>
      <c r="C317" s="237"/>
      <c r="D317" s="227" t="s">
        <v>176</v>
      </c>
      <c r="E317" s="237"/>
      <c r="F317" s="239" t="s">
        <v>4857</v>
      </c>
      <c r="G317" s="237"/>
      <c r="H317" s="240">
        <v>70.422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176</v>
      </c>
      <c r="AU317" s="246" t="s">
        <v>80</v>
      </c>
      <c r="AV317" s="14" t="s">
        <v>82</v>
      </c>
      <c r="AW317" s="14" t="s">
        <v>4</v>
      </c>
      <c r="AX317" s="14" t="s">
        <v>80</v>
      </c>
      <c r="AY317" s="246" t="s">
        <v>155</v>
      </c>
    </row>
    <row r="318" spans="1:65" s="2" customFormat="1" ht="16.5" customHeight="1">
      <c r="A318" s="41"/>
      <c r="B318" s="42"/>
      <c r="C318" s="207" t="s">
        <v>2926</v>
      </c>
      <c r="D318" s="207" t="s">
        <v>162</v>
      </c>
      <c r="E318" s="208" t="s">
        <v>4858</v>
      </c>
      <c r="F318" s="209" t="s">
        <v>4859</v>
      </c>
      <c r="G318" s="210" t="s">
        <v>356</v>
      </c>
      <c r="H318" s="211">
        <v>27.65</v>
      </c>
      <c r="I318" s="212"/>
      <c r="J318" s="213">
        <f>ROUND(I318*H318,2)</f>
        <v>0</v>
      </c>
      <c r="K318" s="209" t="s">
        <v>166</v>
      </c>
      <c r="L318" s="47"/>
      <c r="M318" s="214" t="s">
        <v>19</v>
      </c>
      <c r="N318" s="215" t="s">
        <v>43</v>
      </c>
      <c r="O318" s="87"/>
      <c r="P318" s="216">
        <f>O318*H318</f>
        <v>0</v>
      </c>
      <c r="Q318" s="216">
        <v>0.29394</v>
      </c>
      <c r="R318" s="216">
        <f>Q318*H318</f>
        <v>8.127441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252</v>
      </c>
      <c r="AT318" s="218" t="s">
        <v>162</v>
      </c>
      <c r="AU318" s="218" t="s">
        <v>80</v>
      </c>
      <c r="AY318" s="20" t="s">
        <v>155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80</v>
      </c>
      <c r="BK318" s="219">
        <f>ROUND(I318*H318,2)</f>
        <v>0</v>
      </c>
      <c r="BL318" s="20" t="s">
        <v>252</v>
      </c>
      <c r="BM318" s="218" t="s">
        <v>1663</v>
      </c>
    </row>
    <row r="319" spans="1:47" s="2" customFormat="1" ht="12">
      <c r="A319" s="41"/>
      <c r="B319" s="42"/>
      <c r="C319" s="43"/>
      <c r="D319" s="220" t="s">
        <v>169</v>
      </c>
      <c r="E319" s="43"/>
      <c r="F319" s="221" t="s">
        <v>4860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169</v>
      </c>
      <c r="AU319" s="20" t="s">
        <v>80</v>
      </c>
    </row>
    <row r="320" spans="1:65" s="2" customFormat="1" ht="37.8" customHeight="1">
      <c r="A320" s="41"/>
      <c r="B320" s="42"/>
      <c r="C320" s="207" t="s">
        <v>2106</v>
      </c>
      <c r="D320" s="207" t="s">
        <v>162</v>
      </c>
      <c r="E320" s="208" t="s">
        <v>4861</v>
      </c>
      <c r="F320" s="209" t="s">
        <v>4862</v>
      </c>
      <c r="G320" s="210" t="s">
        <v>356</v>
      </c>
      <c r="H320" s="211">
        <v>138.9</v>
      </c>
      <c r="I320" s="212"/>
      <c r="J320" s="213">
        <f>ROUND(I320*H320,2)</f>
        <v>0</v>
      </c>
      <c r="K320" s="209" t="s">
        <v>166</v>
      </c>
      <c r="L320" s="47"/>
      <c r="M320" s="214" t="s">
        <v>19</v>
      </c>
      <c r="N320" s="215" t="s">
        <v>43</v>
      </c>
      <c r="O320" s="87"/>
      <c r="P320" s="216">
        <f>O320*H320</f>
        <v>0</v>
      </c>
      <c r="Q320" s="216">
        <v>0.0868</v>
      </c>
      <c r="R320" s="216">
        <f>Q320*H320</f>
        <v>12.05652</v>
      </c>
      <c r="S320" s="216">
        <v>0</v>
      </c>
      <c r="T320" s="21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8" t="s">
        <v>252</v>
      </c>
      <c r="AT320" s="218" t="s">
        <v>162</v>
      </c>
      <c r="AU320" s="218" t="s">
        <v>80</v>
      </c>
      <c r="AY320" s="20" t="s">
        <v>155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0" t="s">
        <v>80</v>
      </c>
      <c r="BK320" s="219">
        <f>ROUND(I320*H320,2)</f>
        <v>0</v>
      </c>
      <c r="BL320" s="20" t="s">
        <v>252</v>
      </c>
      <c r="BM320" s="218" t="s">
        <v>1673</v>
      </c>
    </row>
    <row r="321" spans="1:47" s="2" customFormat="1" ht="12">
      <c r="A321" s="41"/>
      <c r="B321" s="42"/>
      <c r="C321" s="43"/>
      <c r="D321" s="220" t="s">
        <v>169</v>
      </c>
      <c r="E321" s="43"/>
      <c r="F321" s="221" t="s">
        <v>4863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169</v>
      </c>
      <c r="AU321" s="20" t="s">
        <v>80</v>
      </c>
    </row>
    <row r="322" spans="1:65" s="2" customFormat="1" ht="16.5" customHeight="1">
      <c r="A322" s="41"/>
      <c r="B322" s="42"/>
      <c r="C322" s="266" t="s">
        <v>1543</v>
      </c>
      <c r="D322" s="266" t="s">
        <v>560</v>
      </c>
      <c r="E322" s="267" t="s">
        <v>4864</v>
      </c>
      <c r="F322" s="268" t="s">
        <v>4865</v>
      </c>
      <c r="G322" s="269" t="s">
        <v>356</v>
      </c>
      <c r="H322" s="270">
        <v>169.435</v>
      </c>
      <c r="I322" s="271"/>
      <c r="J322" s="272">
        <f>ROUND(I322*H322,2)</f>
        <v>0</v>
      </c>
      <c r="K322" s="268" t="s">
        <v>166</v>
      </c>
      <c r="L322" s="273"/>
      <c r="M322" s="274" t="s">
        <v>19</v>
      </c>
      <c r="N322" s="275" t="s">
        <v>43</v>
      </c>
      <c r="O322" s="87"/>
      <c r="P322" s="216">
        <f>O322*H322</f>
        <v>0</v>
      </c>
      <c r="Q322" s="216">
        <v>0.21</v>
      </c>
      <c r="R322" s="216">
        <f>Q322*H322</f>
        <v>35.58135</v>
      </c>
      <c r="S322" s="216">
        <v>0</v>
      </c>
      <c r="T322" s="21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8" t="s">
        <v>563</v>
      </c>
      <c r="AT322" s="218" t="s">
        <v>560</v>
      </c>
      <c r="AU322" s="218" t="s">
        <v>80</v>
      </c>
      <c r="AY322" s="20" t="s">
        <v>155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20" t="s">
        <v>80</v>
      </c>
      <c r="BK322" s="219">
        <f>ROUND(I322*H322,2)</f>
        <v>0</v>
      </c>
      <c r="BL322" s="20" t="s">
        <v>252</v>
      </c>
      <c r="BM322" s="218" t="s">
        <v>4866</v>
      </c>
    </row>
    <row r="323" spans="1:51" s="14" customFormat="1" ht="12">
      <c r="A323" s="14"/>
      <c r="B323" s="236"/>
      <c r="C323" s="237"/>
      <c r="D323" s="227" t="s">
        <v>176</v>
      </c>
      <c r="E323" s="237"/>
      <c r="F323" s="239" t="s">
        <v>4867</v>
      </c>
      <c r="G323" s="237"/>
      <c r="H323" s="240">
        <v>169.435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176</v>
      </c>
      <c r="AU323" s="246" t="s">
        <v>80</v>
      </c>
      <c r="AV323" s="14" t="s">
        <v>82</v>
      </c>
      <c r="AW323" s="14" t="s">
        <v>4</v>
      </c>
      <c r="AX323" s="14" t="s">
        <v>80</v>
      </c>
      <c r="AY323" s="246" t="s">
        <v>155</v>
      </c>
    </row>
    <row r="324" spans="1:65" s="2" customFormat="1" ht="37.8" customHeight="1">
      <c r="A324" s="41"/>
      <c r="B324" s="42"/>
      <c r="C324" s="207" t="s">
        <v>2112</v>
      </c>
      <c r="D324" s="207" t="s">
        <v>162</v>
      </c>
      <c r="E324" s="208" t="s">
        <v>4868</v>
      </c>
      <c r="F324" s="209" t="s">
        <v>4869</v>
      </c>
      <c r="G324" s="210" t="s">
        <v>356</v>
      </c>
      <c r="H324" s="211">
        <v>25.6</v>
      </c>
      <c r="I324" s="212"/>
      <c r="J324" s="213">
        <f>ROUND(I324*H324,2)</f>
        <v>0</v>
      </c>
      <c r="K324" s="209" t="s">
        <v>166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0.1461</v>
      </c>
      <c r="R324" s="216">
        <f>Q324*H324</f>
        <v>3.7401600000000004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252</v>
      </c>
      <c r="AT324" s="218" t="s">
        <v>162</v>
      </c>
      <c r="AU324" s="218" t="s">
        <v>80</v>
      </c>
      <c r="AY324" s="20" t="s">
        <v>155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80</v>
      </c>
      <c r="BK324" s="219">
        <f>ROUND(I324*H324,2)</f>
        <v>0</v>
      </c>
      <c r="BL324" s="20" t="s">
        <v>252</v>
      </c>
      <c r="BM324" s="218" t="s">
        <v>1802</v>
      </c>
    </row>
    <row r="325" spans="1:47" s="2" customFormat="1" ht="12">
      <c r="A325" s="41"/>
      <c r="B325" s="42"/>
      <c r="C325" s="43"/>
      <c r="D325" s="220" t="s">
        <v>169</v>
      </c>
      <c r="E325" s="43"/>
      <c r="F325" s="221" t="s">
        <v>4870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169</v>
      </c>
      <c r="AU325" s="20" t="s">
        <v>80</v>
      </c>
    </row>
    <row r="326" spans="1:51" s="13" customFormat="1" ht="12">
      <c r="A326" s="13"/>
      <c r="B326" s="225"/>
      <c r="C326" s="226"/>
      <c r="D326" s="227" t="s">
        <v>176</v>
      </c>
      <c r="E326" s="228" t="s">
        <v>19</v>
      </c>
      <c r="F326" s="229" t="s">
        <v>4871</v>
      </c>
      <c r="G326" s="226"/>
      <c r="H326" s="228" t="s">
        <v>19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176</v>
      </c>
      <c r="AU326" s="235" t="s">
        <v>80</v>
      </c>
      <c r="AV326" s="13" t="s">
        <v>80</v>
      </c>
      <c r="AW326" s="13" t="s">
        <v>34</v>
      </c>
      <c r="AX326" s="13" t="s">
        <v>72</v>
      </c>
      <c r="AY326" s="235" t="s">
        <v>155</v>
      </c>
    </row>
    <row r="327" spans="1:51" s="13" customFormat="1" ht="12">
      <c r="A327" s="13"/>
      <c r="B327" s="225"/>
      <c r="C327" s="226"/>
      <c r="D327" s="227" t="s">
        <v>176</v>
      </c>
      <c r="E327" s="228" t="s">
        <v>19</v>
      </c>
      <c r="F327" s="229" t="s">
        <v>4720</v>
      </c>
      <c r="G327" s="226"/>
      <c r="H327" s="228" t="s">
        <v>19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176</v>
      </c>
      <c r="AU327" s="235" t="s">
        <v>80</v>
      </c>
      <c r="AV327" s="13" t="s">
        <v>80</v>
      </c>
      <c r="AW327" s="13" t="s">
        <v>34</v>
      </c>
      <c r="AX327" s="13" t="s">
        <v>72</v>
      </c>
      <c r="AY327" s="235" t="s">
        <v>155</v>
      </c>
    </row>
    <row r="328" spans="1:51" s="13" customFormat="1" ht="12">
      <c r="A328" s="13"/>
      <c r="B328" s="225"/>
      <c r="C328" s="226"/>
      <c r="D328" s="227" t="s">
        <v>176</v>
      </c>
      <c r="E328" s="228" t="s">
        <v>19</v>
      </c>
      <c r="F328" s="229" t="s">
        <v>4872</v>
      </c>
      <c r="G328" s="226"/>
      <c r="H328" s="228" t="s">
        <v>19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176</v>
      </c>
      <c r="AU328" s="235" t="s">
        <v>80</v>
      </c>
      <c r="AV328" s="13" t="s">
        <v>80</v>
      </c>
      <c r="AW328" s="13" t="s">
        <v>34</v>
      </c>
      <c r="AX328" s="13" t="s">
        <v>72</v>
      </c>
      <c r="AY328" s="235" t="s">
        <v>155</v>
      </c>
    </row>
    <row r="329" spans="1:51" s="13" customFormat="1" ht="12">
      <c r="A329" s="13"/>
      <c r="B329" s="225"/>
      <c r="C329" s="226"/>
      <c r="D329" s="227" t="s">
        <v>176</v>
      </c>
      <c r="E329" s="228" t="s">
        <v>19</v>
      </c>
      <c r="F329" s="229" t="s">
        <v>4724</v>
      </c>
      <c r="G329" s="226"/>
      <c r="H329" s="228" t="s">
        <v>19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176</v>
      </c>
      <c r="AU329" s="235" t="s">
        <v>80</v>
      </c>
      <c r="AV329" s="13" t="s">
        <v>80</v>
      </c>
      <c r="AW329" s="13" t="s">
        <v>34</v>
      </c>
      <c r="AX329" s="13" t="s">
        <v>72</v>
      </c>
      <c r="AY329" s="235" t="s">
        <v>155</v>
      </c>
    </row>
    <row r="330" spans="1:51" s="14" customFormat="1" ht="12">
      <c r="A330" s="14"/>
      <c r="B330" s="236"/>
      <c r="C330" s="237"/>
      <c r="D330" s="227" t="s">
        <v>176</v>
      </c>
      <c r="E330" s="238" t="s">
        <v>19</v>
      </c>
      <c r="F330" s="239" t="s">
        <v>4873</v>
      </c>
      <c r="G330" s="237"/>
      <c r="H330" s="240">
        <v>25.6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176</v>
      </c>
      <c r="AU330" s="246" t="s">
        <v>80</v>
      </c>
      <c r="AV330" s="14" t="s">
        <v>82</v>
      </c>
      <c r="AW330" s="14" t="s">
        <v>34</v>
      </c>
      <c r="AX330" s="14" t="s">
        <v>72</v>
      </c>
      <c r="AY330" s="246" t="s">
        <v>155</v>
      </c>
    </row>
    <row r="331" spans="1:51" s="15" customFormat="1" ht="12">
      <c r="A331" s="15"/>
      <c r="B331" s="255"/>
      <c r="C331" s="256"/>
      <c r="D331" s="227" t="s">
        <v>176</v>
      </c>
      <c r="E331" s="257" t="s">
        <v>19</v>
      </c>
      <c r="F331" s="258" t="s">
        <v>502</v>
      </c>
      <c r="G331" s="256"/>
      <c r="H331" s="259">
        <v>25.6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5" t="s">
        <v>176</v>
      </c>
      <c r="AU331" s="265" t="s">
        <v>80</v>
      </c>
      <c r="AV331" s="15" t="s">
        <v>252</v>
      </c>
      <c r="AW331" s="15" t="s">
        <v>34</v>
      </c>
      <c r="AX331" s="15" t="s">
        <v>80</v>
      </c>
      <c r="AY331" s="265" t="s">
        <v>155</v>
      </c>
    </row>
    <row r="332" spans="1:65" s="2" customFormat="1" ht="33" customHeight="1">
      <c r="A332" s="41"/>
      <c r="B332" s="42"/>
      <c r="C332" s="207" t="s">
        <v>1709</v>
      </c>
      <c r="D332" s="207" t="s">
        <v>162</v>
      </c>
      <c r="E332" s="208" t="s">
        <v>4874</v>
      </c>
      <c r="F332" s="209" t="s">
        <v>4875</v>
      </c>
      <c r="G332" s="210" t="s">
        <v>356</v>
      </c>
      <c r="H332" s="211">
        <v>40.8</v>
      </c>
      <c r="I332" s="212"/>
      <c r="J332" s="213">
        <f>ROUND(I332*H332,2)</f>
        <v>0</v>
      </c>
      <c r="K332" s="209" t="s">
        <v>166</v>
      </c>
      <c r="L332" s="47"/>
      <c r="M332" s="214" t="s">
        <v>19</v>
      </c>
      <c r="N332" s="215" t="s">
        <v>43</v>
      </c>
      <c r="O332" s="87"/>
      <c r="P332" s="216">
        <f>O332*H332</f>
        <v>0</v>
      </c>
      <c r="Q332" s="216">
        <v>0</v>
      </c>
      <c r="R332" s="216">
        <f>Q332*H332</f>
        <v>0</v>
      </c>
      <c r="S332" s="216">
        <v>0</v>
      </c>
      <c r="T332" s="21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18" t="s">
        <v>252</v>
      </c>
      <c r="AT332" s="218" t="s">
        <v>162</v>
      </c>
      <c r="AU332" s="218" t="s">
        <v>80</v>
      </c>
      <c r="AY332" s="20" t="s">
        <v>155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0" t="s">
        <v>80</v>
      </c>
      <c r="BK332" s="219">
        <f>ROUND(I332*H332,2)</f>
        <v>0</v>
      </c>
      <c r="BL332" s="20" t="s">
        <v>252</v>
      </c>
      <c r="BM332" s="218" t="s">
        <v>4876</v>
      </c>
    </row>
    <row r="333" spans="1:47" s="2" customFormat="1" ht="12">
      <c r="A333" s="41"/>
      <c r="B333" s="42"/>
      <c r="C333" s="43"/>
      <c r="D333" s="220" t="s">
        <v>169</v>
      </c>
      <c r="E333" s="43"/>
      <c r="F333" s="221" t="s">
        <v>4877</v>
      </c>
      <c r="G333" s="43"/>
      <c r="H333" s="43"/>
      <c r="I333" s="222"/>
      <c r="J333" s="43"/>
      <c r="K333" s="43"/>
      <c r="L333" s="47"/>
      <c r="M333" s="223"/>
      <c r="N333" s="22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169</v>
      </c>
      <c r="AU333" s="20" t="s">
        <v>80</v>
      </c>
    </row>
    <row r="334" spans="1:51" s="13" customFormat="1" ht="12">
      <c r="A334" s="13"/>
      <c r="B334" s="225"/>
      <c r="C334" s="226"/>
      <c r="D334" s="227" t="s">
        <v>176</v>
      </c>
      <c r="E334" s="228" t="s">
        <v>19</v>
      </c>
      <c r="F334" s="229" t="s">
        <v>4878</v>
      </c>
      <c r="G334" s="226"/>
      <c r="H334" s="228" t="s">
        <v>19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176</v>
      </c>
      <c r="AU334" s="235" t="s">
        <v>80</v>
      </c>
      <c r="AV334" s="13" t="s">
        <v>80</v>
      </c>
      <c r="AW334" s="13" t="s">
        <v>34</v>
      </c>
      <c r="AX334" s="13" t="s">
        <v>72</v>
      </c>
      <c r="AY334" s="235" t="s">
        <v>155</v>
      </c>
    </row>
    <row r="335" spans="1:51" s="14" customFormat="1" ht="12">
      <c r="A335" s="14"/>
      <c r="B335" s="236"/>
      <c r="C335" s="237"/>
      <c r="D335" s="227" t="s">
        <v>176</v>
      </c>
      <c r="E335" s="238" t="s">
        <v>19</v>
      </c>
      <c r="F335" s="239" t="s">
        <v>4852</v>
      </c>
      <c r="G335" s="237"/>
      <c r="H335" s="240">
        <v>40.8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176</v>
      </c>
      <c r="AU335" s="246" t="s">
        <v>80</v>
      </c>
      <c r="AV335" s="14" t="s">
        <v>82</v>
      </c>
      <c r="AW335" s="14" t="s">
        <v>34</v>
      </c>
      <c r="AX335" s="14" t="s">
        <v>80</v>
      </c>
      <c r="AY335" s="246" t="s">
        <v>155</v>
      </c>
    </row>
    <row r="336" spans="1:65" s="2" customFormat="1" ht="16.5" customHeight="1">
      <c r="A336" s="41"/>
      <c r="B336" s="42"/>
      <c r="C336" s="266" t="s">
        <v>2117</v>
      </c>
      <c r="D336" s="266" t="s">
        <v>560</v>
      </c>
      <c r="E336" s="267" t="s">
        <v>4879</v>
      </c>
      <c r="F336" s="268" t="s">
        <v>4880</v>
      </c>
      <c r="G336" s="269" t="s">
        <v>518</v>
      </c>
      <c r="H336" s="270">
        <v>3.672</v>
      </c>
      <c r="I336" s="271"/>
      <c r="J336" s="272">
        <f>ROUND(I336*H336,2)</f>
        <v>0</v>
      </c>
      <c r="K336" s="268" t="s">
        <v>166</v>
      </c>
      <c r="L336" s="273"/>
      <c r="M336" s="274" t="s">
        <v>19</v>
      </c>
      <c r="N336" s="275" t="s">
        <v>43</v>
      </c>
      <c r="O336" s="87"/>
      <c r="P336" s="216">
        <f>O336*H336</f>
        <v>0</v>
      </c>
      <c r="Q336" s="216">
        <v>1</v>
      </c>
      <c r="R336" s="216">
        <f>Q336*H336</f>
        <v>3.672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563</v>
      </c>
      <c r="AT336" s="218" t="s">
        <v>560</v>
      </c>
      <c r="AU336" s="218" t="s">
        <v>80</v>
      </c>
      <c r="AY336" s="20" t="s">
        <v>155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80</v>
      </c>
      <c r="BK336" s="219">
        <f>ROUND(I336*H336,2)</f>
        <v>0</v>
      </c>
      <c r="BL336" s="20" t="s">
        <v>252</v>
      </c>
      <c r="BM336" s="218" t="s">
        <v>4881</v>
      </c>
    </row>
    <row r="337" spans="1:51" s="13" customFormat="1" ht="12">
      <c r="A337" s="13"/>
      <c r="B337" s="225"/>
      <c r="C337" s="226"/>
      <c r="D337" s="227" t="s">
        <v>176</v>
      </c>
      <c r="E337" s="228" t="s">
        <v>19</v>
      </c>
      <c r="F337" s="229" t="s">
        <v>4882</v>
      </c>
      <c r="G337" s="226"/>
      <c r="H337" s="228" t="s">
        <v>19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176</v>
      </c>
      <c r="AU337" s="235" t="s">
        <v>80</v>
      </c>
      <c r="AV337" s="13" t="s">
        <v>80</v>
      </c>
      <c r="AW337" s="13" t="s">
        <v>34</v>
      </c>
      <c r="AX337" s="13" t="s">
        <v>72</v>
      </c>
      <c r="AY337" s="235" t="s">
        <v>155</v>
      </c>
    </row>
    <row r="338" spans="1:51" s="14" customFormat="1" ht="12">
      <c r="A338" s="14"/>
      <c r="B338" s="236"/>
      <c r="C338" s="237"/>
      <c r="D338" s="227" t="s">
        <v>176</v>
      </c>
      <c r="E338" s="238" t="s">
        <v>19</v>
      </c>
      <c r="F338" s="239" t="s">
        <v>4883</v>
      </c>
      <c r="G338" s="237"/>
      <c r="H338" s="240">
        <v>3.672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176</v>
      </c>
      <c r="AU338" s="246" t="s">
        <v>80</v>
      </c>
      <c r="AV338" s="14" t="s">
        <v>82</v>
      </c>
      <c r="AW338" s="14" t="s">
        <v>34</v>
      </c>
      <c r="AX338" s="14" t="s">
        <v>72</v>
      </c>
      <c r="AY338" s="246" t="s">
        <v>155</v>
      </c>
    </row>
    <row r="339" spans="1:51" s="15" customFormat="1" ht="12">
      <c r="A339" s="15"/>
      <c r="B339" s="255"/>
      <c r="C339" s="256"/>
      <c r="D339" s="227" t="s">
        <v>176</v>
      </c>
      <c r="E339" s="257" t="s">
        <v>19</v>
      </c>
      <c r="F339" s="258" t="s">
        <v>502</v>
      </c>
      <c r="G339" s="256"/>
      <c r="H339" s="259">
        <v>3.672</v>
      </c>
      <c r="I339" s="260"/>
      <c r="J339" s="256"/>
      <c r="K339" s="256"/>
      <c r="L339" s="261"/>
      <c r="M339" s="262"/>
      <c r="N339" s="263"/>
      <c r="O339" s="263"/>
      <c r="P339" s="263"/>
      <c r="Q339" s="263"/>
      <c r="R339" s="263"/>
      <c r="S339" s="263"/>
      <c r="T339" s="26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5" t="s">
        <v>176</v>
      </c>
      <c r="AU339" s="265" t="s">
        <v>80</v>
      </c>
      <c r="AV339" s="15" t="s">
        <v>252</v>
      </c>
      <c r="AW339" s="15" t="s">
        <v>34</v>
      </c>
      <c r="AX339" s="15" t="s">
        <v>80</v>
      </c>
      <c r="AY339" s="265" t="s">
        <v>155</v>
      </c>
    </row>
    <row r="340" spans="1:65" s="2" customFormat="1" ht="21.75" customHeight="1">
      <c r="A340" s="41"/>
      <c r="B340" s="42"/>
      <c r="C340" s="207" t="s">
        <v>2136</v>
      </c>
      <c r="D340" s="207" t="s">
        <v>162</v>
      </c>
      <c r="E340" s="208" t="s">
        <v>4884</v>
      </c>
      <c r="F340" s="209" t="s">
        <v>4885</v>
      </c>
      <c r="G340" s="210" t="s">
        <v>356</v>
      </c>
      <c r="H340" s="211">
        <v>5.12</v>
      </c>
      <c r="I340" s="212"/>
      <c r="J340" s="213">
        <f>ROUND(I340*H340,2)</f>
        <v>0</v>
      </c>
      <c r="K340" s="209" t="s">
        <v>19</v>
      </c>
      <c r="L340" s="47"/>
      <c r="M340" s="214" t="s">
        <v>19</v>
      </c>
      <c r="N340" s="215" t="s">
        <v>43</v>
      </c>
      <c r="O340" s="87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8" t="s">
        <v>252</v>
      </c>
      <c r="AT340" s="218" t="s">
        <v>162</v>
      </c>
      <c r="AU340" s="218" t="s">
        <v>80</v>
      </c>
      <c r="AY340" s="20" t="s">
        <v>155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20" t="s">
        <v>80</v>
      </c>
      <c r="BK340" s="219">
        <f>ROUND(I340*H340,2)</f>
        <v>0</v>
      </c>
      <c r="BL340" s="20" t="s">
        <v>252</v>
      </c>
      <c r="BM340" s="218" t="s">
        <v>1832</v>
      </c>
    </row>
    <row r="341" spans="1:65" s="2" customFormat="1" ht="24.15" customHeight="1">
      <c r="A341" s="41"/>
      <c r="B341" s="42"/>
      <c r="C341" s="207" t="s">
        <v>2142</v>
      </c>
      <c r="D341" s="207" t="s">
        <v>162</v>
      </c>
      <c r="E341" s="208" t="s">
        <v>4886</v>
      </c>
      <c r="F341" s="209" t="s">
        <v>4887</v>
      </c>
      <c r="G341" s="210" t="s">
        <v>653</v>
      </c>
      <c r="H341" s="211">
        <v>8.5</v>
      </c>
      <c r="I341" s="212"/>
      <c r="J341" s="213">
        <f>ROUND(I341*H341,2)</f>
        <v>0</v>
      </c>
      <c r="K341" s="209" t="s">
        <v>166</v>
      </c>
      <c r="L341" s="47"/>
      <c r="M341" s="214" t="s">
        <v>19</v>
      </c>
      <c r="N341" s="215" t="s">
        <v>43</v>
      </c>
      <c r="O341" s="87"/>
      <c r="P341" s="216">
        <f>O341*H341</f>
        <v>0</v>
      </c>
      <c r="Q341" s="216">
        <v>0.12895</v>
      </c>
      <c r="R341" s="216">
        <f>Q341*H341</f>
        <v>1.0960750000000001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252</v>
      </c>
      <c r="AT341" s="218" t="s">
        <v>162</v>
      </c>
      <c r="AU341" s="218" t="s">
        <v>80</v>
      </c>
      <c r="AY341" s="20" t="s">
        <v>155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0" t="s">
        <v>80</v>
      </c>
      <c r="BK341" s="219">
        <f>ROUND(I341*H341,2)</f>
        <v>0</v>
      </c>
      <c r="BL341" s="20" t="s">
        <v>252</v>
      </c>
      <c r="BM341" s="218" t="s">
        <v>1842</v>
      </c>
    </row>
    <row r="342" spans="1:47" s="2" customFormat="1" ht="12">
      <c r="A342" s="41"/>
      <c r="B342" s="42"/>
      <c r="C342" s="43"/>
      <c r="D342" s="220" t="s">
        <v>169</v>
      </c>
      <c r="E342" s="43"/>
      <c r="F342" s="221" t="s">
        <v>4888</v>
      </c>
      <c r="G342" s="43"/>
      <c r="H342" s="43"/>
      <c r="I342" s="222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169</v>
      </c>
      <c r="AU342" s="20" t="s">
        <v>80</v>
      </c>
    </row>
    <row r="343" spans="1:65" s="2" customFormat="1" ht="16.5" customHeight="1">
      <c r="A343" s="41"/>
      <c r="B343" s="42"/>
      <c r="C343" s="266" t="s">
        <v>1551</v>
      </c>
      <c r="D343" s="266" t="s">
        <v>560</v>
      </c>
      <c r="E343" s="267" t="s">
        <v>4889</v>
      </c>
      <c r="F343" s="268" t="s">
        <v>4890</v>
      </c>
      <c r="G343" s="269" t="s">
        <v>653</v>
      </c>
      <c r="H343" s="270">
        <v>8.5</v>
      </c>
      <c r="I343" s="271"/>
      <c r="J343" s="272">
        <f>ROUND(I343*H343,2)</f>
        <v>0</v>
      </c>
      <c r="K343" s="268" t="s">
        <v>166</v>
      </c>
      <c r="L343" s="273"/>
      <c r="M343" s="274" t="s">
        <v>19</v>
      </c>
      <c r="N343" s="275" t="s">
        <v>43</v>
      </c>
      <c r="O343" s="87"/>
      <c r="P343" s="216">
        <f>O343*H343</f>
        <v>0</v>
      </c>
      <c r="Q343" s="216">
        <v>0.028</v>
      </c>
      <c r="R343" s="216">
        <f>Q343*H343</f>
        <v>0.23800000000000002</v>
      </c>
      <c r="S343" s="216">
        <v>0</v>
      </c>
      <c r="T343" s="217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18" t="s">
        <v>563</v>
      </c>
      <c r="AT343" s="218" t="s">
        <v>560</v>
      </c>
      <c r="AU343" s="218" t="s">
        <v>80</v>
      </c>
      <c r="AY343" s="20" t="s">
        <v>155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20" t="s">
        <v>80</v>
      </c>
      <c r="BK343" s="219">
        <f>ROUND(I343*H343,2)</f>
        <v>0</v>
      </c>
      <c r="BL343" s="20" t="s">
        <v>252</v>
      </c>
      <c r="BM343" s="218" t="s">
        <v>4891</v>
      </c>
    </row>
    <row r="344" spans="1:51" s="14" customFormat="1" ht="12">
      <c r="A344" s="14"/>
      <c r="B344" s="236"/>
      <c r="C344" s="237"/>
      <c r="D344" s="227" t="s">
        <v>176</v>
      </c>
      <c r="E344" s="238" t="s">
        <v>19</v>
      </c>
      <c r="F344" s="239" t="s">
        <v>4892</v>
      </c>
      <c r="G344" s="237"/>
      <c r="H344" s="240">
        <v>8.5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176</v>
      </c>
      <c r="AU344" s="246" t="s">
        <v>80</v>
      </c>
      <c r="AV344" s="14" t="s">
        <v>82</v>
      </c>
      <c r="AW344" s="14" t="s">
        <v>34</v>
      </c>
      <c r="AX344" s="14" t="s">
        <v>80</v>
      </c>
      <c r="AY344" s="246" t="s">
        <v>155</v>
      </c>
    </row>
    <row r="345" spans="1:65" s="2" customFormat="1" ht="24.15" customHeight="1">
      <c r="A345" s="41"/>
      <c r="B345" s="42"/>
      <c r="C345" s="207" t="s">
        <v>2151</v>
      </c>
      <c r="D345" s="207" t="s">
        <v>162</v>
      </c>
      <c r="E345" s="208" t="s">
        <v>4893</v>
      </c>
      <c r="F345" s="209" t="s">
        <v>4894</v>
      </c>
      <c r="G345" s="210" t="s">
        <v>653</v>
      </c>
      <c r="H345" s="211">
        <v>78.7</v>
      </c>
      <c r="I345" s="212"/>
      <c r="J345" s="213">
        <f>ROUND(I345*H345,2)</f>
        <v>0</v>
      </c>
      <c r="K345" s="209" t="s">
        <v>166</v>
      </c>
      <c r="L345" s="47"/>
      <c r="M345" s="214" t="s">
        <v>19</v>
      </c>
      <c r="N345" s="215" t="s">
        <v>43</v>
      </c>
      <c r="O345" s="87"/>
      <c r="P345" s="216">
        <f>O345*H345</f>
        <v>0</v>
      </c>
      <c r="Q345" s="216">
        <v>0.14321</v>
      </c>
      <c r="R345" s="216">
        <f>Q345*H345</f>
        <v>11.270627000000001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252</v>
      </c>
      <c r="AT345" s="218" t="s">
        <v>162</v>
      </c>
      <c r="AU345" s="218" t="s">
        <v>80</v>
      </c>
      <c r="AY345" s="20" t="s">
        <v>155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20" t="s">
        <v>80</v>
      </c>
      <c r="BK345" s="219">
        <f>ROUND(I345*H345,2)</f>
        <v>0</v>
      </c>
      <c r="BL345" s="20" t="s">
        <v>252</v>
      </c>
      <c r="BM345" s="218" t="s">
        <v>1851</v>
      </c>
    </row>
    <row r="346" spans="1:47" s="2" customFormat="1" ht="12">
      <c r="A346" s="41"/>
      <c r="B346" s="42"/>
      <c r="C346" s="43"/>
      <c r="D346" s="220" t="s">
        <v>169</v>
      </c>
      <c r="E346" s="43"/>
      <c r="F346" s="221" t="s">
        <v>4895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169</v>
      </c>
      <c r="AU346" s="20" t="s">
        <v>80</v>
      </c>
    </row>
    <row r="347" spans="1:65" s="2" customFormat="1" ht="16.5" customHeight="1">
      <c r="A347" s="41"/>
      <c r="B347" s="42"/>
      <c r="C347" s="266" t="s">
        <v>1677</v>
      </c>
      <c r="D347" s="266" t="s">
        <v>560</v>
      </c>
      <c r="E347" s="267" t="s">
        <v>4896</v>
      </c>
      <c r="F347" s="268" t="s">
        <v>4897</v>
      </c>
      <c r="G347" s="269" t="s">
        <v>653</v>
      </c>
      <c r="H347" s="270">
        <v>80.274</v>
      </c>
      <c r="I347" s="271"/>
      <c r="J347" s="272">
        <f>ROUND(I347*H347,2)</f>
        <v>0</v>
      </c>
      <c r="K347" s="268" t="s">
        <v>166</v>
      </c>
      <c r="L347" s="273"/>
      <c r="M347" s="274" t="s">
        <v>19</v>
      </c>
      <c r="N347" s="275" t="s">
        <v>43</v>
      </c>
      <c r="O347" s="87"/>
      <c r="P347" s="216">
        <f>O347*H347</f>
        <v>0</v>
      </c>
      <c r="Q347" s="216">
        <v>0.056</v>
      </c>
      <c r="R347" s="216">
        <f>Q347*H347</f>
        <v>4.495344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563</v>
      </c>
      <c r="AT347" s="218" t="s">
        <v>560</v>
      </c>
      <c r="AU347" s="218" t="s">
        <v>80</v>
      </c>
      <c r="AY347" s="20" t="s">
        <v>155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80</v>
      </c>
      <c r="BK347" s="219">
        <f>ROUND(I347*H347,2)</f>
        <v>0</v>
      </c>
      <c r="BL347" s="20" t="s">
        <v>252</v>
      </c>
      <c r="BM347" s="218" t="s">
        <v>4898</v>
      </c>
    </row>
    <row r="348" spans="1:51" s="14" customFormat="1" ht="12">
      <c r="A348" s="14"/>
      <c r="B348" s="236"/>
      <c r="C348" s="237"/>
      <c r="D348" s="227" t="s">
        <v>176</v>
      </c>
      <c r="E348" s="237"/>
      <c r="F348" s="239" t="s">
        <v>4899</v>
      </c>
      <c r="G348" s="237"/>
      <c r="H348" s="240">
        <v>80.274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176</v>
      </c>
      <c r="AU348" s="246" t="s">
        <v>80</v>
      </c>
      <c r="AV348" s="14" t="s">
        <v>82</v>
      </c>
      <c r="AW348" s="14" t="s">
        <v>4</v>
      </c>
      <c r="AX348" s="14" t="s">
        <v>80</v>
      </c>
      <c r="AY348" s="246" t="s">
        <v>155</v>
      </c>
    </row>
    <row r="349" spans="1:65" s="2" customFormat="1" ht="16.5" customHeight="1">
      <c r="A349" s="41"/>
      <c r="B349" s="42"/>
      <c r="C349" s="207" t="s">
        <v>2156</v>
      </c>
      <c r="D349" s="207" t="s">
        <v>162</v>
      </c>
      <c r="E349" s="208" t="s">
        <v>4900</v>
      </c>
      <c r="F349" s="209" t="s">
        <v>4901</v>
      </c>
      <c r="G349" s="210" t="s">
        <v>721</v>
      </c>
      <c r="H349" s="211">
        <v>2</v>
      </c>
      <c r="I349" s="212"/>
      <c r="J349" s="213">
        <f>ROUND(I349*H349,2)</f>
        <v>0</v>
      </c>
      <c r="K349" s="209" t="s">
        <v>166</v>
      </c>
      <c r="L349" s="47"/>
      <c r="M349" s="214" t="s">
        <v>19</v>
      </c>
      <c r="N349" s="215" t="s">
        <v>43</v>
      </c>
      <c r="O349" s="87"/>
      <c r="P349" s="216">
        <f>O349*H349</f>
        <v>0</v>
      </c>
      <c r="Q349" s="216">
        <v>0.35744</v>
      </c>
      <c r="R349" s="216">
        <f>Q349*H349</f>
        <v>0.71488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252</v>
      </c>
      <c r="AT349" s="218" t="s">
        <v>162</v>
      </c>
      <c r="AU349" s="218" t="s">
        <v>80</v>
      </c>
      <c r="AY349" s="20" t="s">
        <v>155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80</v>
      </c>
      <c r="BK349" s="219">
        <f>ROUND(I349*H349,2)</f>
        <v>0</v>
      </c>
      <c r="BL349" s="20" t="s">
        <v>252</v>
      </c>
      <c r="BM349" s="218" t="s">
        <v>1860</v>
      </c>
    </row>
    <row r="350" spans="1:47" s="2" customFormat="1" ht="12">
      <c r="A350" s="41"/>
      <c r="B350" s="42"/>
      <c r="C350" s="43"/>
      <c r="D350" s="220" t="s">
        <v>169</v>
      </c>
      <c r="E350" s="43"/>
      <c r="F350" s="221" t="s">
        <v>4902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169</v>
      </c>
      <c r="AU350" s="20" t="s">
        <v>80</v>
      </c>
    </row>
    <row r="351" spans="1:65" s="2" customFormat="1" ht="16.5" customHeight="1">
      <c r="A351" s="41"/>
      <c r="B351" s="42"/>
      <c r="C351" s="266" t="s">
        <v>1389</v>
      </c>
      <c r="D351" s="266" t="s">
        <v>560</v>
      </c>
      <c r="E351" s="267" t="s">
        <v>4903</v>
      </c>
      <c r="F351" s="268" t="s">
        <v>4904</v>
      </c>
      <c r="G351" s="269" t="s">
        <v>721</v>
      </c>
      <c r="H351" s="270">
        <v>2</v>
      </c>
      <c r="I351" s="271"/>
      <c r="J351" s="272">
        <f>ROUND(I351*H351,2)</f>
        <v>0</v>
      </c>
      <c r="K351" s="268" t="s">
        <v>19</v>
      </c>
      <c r="L351" s="273"/>
      <c r="M351" s="274" t="s">
        <v>19</v>
      </c>
      <c r="N351" s="275" t="s">
        <v>43</v>
      </c>
      <c r="O351" s="87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563</v>
      </c>
      <c r="AT351" s="218" t="s">
        <v>560</v>
      </c>
      <c r="AU351" s="218" t="s">
        <v>80</v>
      </c>
      <c r="AY351" s="20" t="s">
        <v>155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20" t="s">
        <v>80</v>
      </c>
      <c r="BK351" s="219">
        <f>ROUND(I351*H351,2)</f>
        <v>0</v>
      </c>
      <c r="BL351" s="20" t="s">
        <v>252</v>
      </c>
      <c r="BM351" s="218" t="s">
        <v>4905</v>
      </c>
    </row>
    <row r="352" spans="1:63" s="12" customFormat="1" ht="25.9" customHeight="1">
      <c r="A352" s="12"/>
      <c r="B352" s="191"/>
      <c r="C352" s="192"/>
      <c r="D352" s="193" t="s">
        <v>71</v>
      </c>
      <c r="E352" s="194" t="s">
        <v>1114</v>
      </c>
      <c r="F352" s="194" t="s">
        <v>4906</v>
      </c>
      <c r="G352" s="192"/>
      <c r="H352" s="192"/>
      <c r="I352" s="195"/>
      <c r="J352" s="196">
        <f>BK352</f>
        <v>0</v>
      </c>
      <c r="K352" s="192"/>
      <c r="L352" s="197"/>
      <c r="M352" s="198"/>
      <c r="N352" s="199"/>
      <c r="O352" s="199"/>
      <c r="P352" s="200">
        <f>SUM(P353:P372)</f>
        <v>0</v>
      </c>
      <c r="Q352" s="199"/>
      <c r="R352" s="200">
        <f>SUM(R353:R372)</f>
        <v>29.539968</v>
      </c>
      <c r="S352" s="199"/>
      <c r="T352" s="201">
        <f>SUM(T353:T372)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2" t="s">
        <v>80</v>
      </c>
      <c r="AT352" s="203" t="s">
        <v>71</v>
      </c>
      <c r="AU352" s="203" t="s">
        <v>72</v>
      </c>
      <c r="AY352" s="202" t="s">
        <v>155</v>
      </c>
      <c r="BK352" s="204">
        <f>SUM(BK353:BK372)</f>
        <v>0</v>
      </c>
    </row>
    <row r="353" spans="1:65" s="2" customFormat="1" ht="24.15" customHeight="1">
      <c r="A353" s="41"/>
      <c r="B353" s="42"/>
      <c r="C353" s="207" t="s">
        <v>2964</v>
      </c>
      <c r="D353" s="207" t="s">
        <v>162</v>
      </c>
      <c r="E353" s="208" t="s">
        <v>4907</v>
      </c>
      <c r="F353" s="209" t="s">
        <v>4908</v>
      </c>
      <c r="G353" s="210" t="s">
        <v>356</v>
      </c>
      <c r="H353" s="211">
        <v>25.8</v>
      </c>
      <c r="I353" s="212"/>
      <c r="J353" s="213">
        <f>ROUND(I353*H353,2)</f>
        <v>0</v>
      </c>
      <c r="K353" s="209" t="s">
        <v>166</v>
      </c>
      <c r="L353" s="47"/>
      <c r="M353" s="214" t="s">
        <v>19</v>
      </c>
      <c r="N353" s="215" t="s">
        <v>43</v>
      </c>
      <c r="O353" s="87"/>
      <c r="P353" s="216">
        <f>O353*H353</f>
        <v>0</v>
      </c>
      <c r="Q353" s="216">
        <v>0.345</v>
      </c>
      <c r="R353" s="216">
        <f>Q353*H353</f>
        <v>8.901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252</v>
      </c>
      <c r="AT353" s="218" t="s">
        <v>162</v>
      </c>
      <c r="AU353" s="218" t="s">
        <v>80</v>
      </c>
      <c r="AY353" s="20" t="s">
        <v>155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80</v>
      </c>
      <c r="BK353" s="219">
        <f>ROUND(I353*H353,2)</f>
        <v>0</v>
      </c>
      <c r="BL353" s="20" t="s">
        <v>252</v>
      </c>
      <c r="BM353" s="218" t="s">
        <v>1290</v>
      </c>
    </row>
    <row r="354" spans="1:47" s="2" customFormat="1" ht="12">
      <c r="A354" s="41"/>
      <c r="B354" s="42"/>
      <c r="C354" s="43"/>
      <c r="D354" s="220" t="s">
        <v>169</v>
      </c>
      <c r="E354" s="43"/>
      <c r="F354" s="221" t="s">
        <v>4909</v>
      </c>
      <c r="G354" s="43"/>
      <c r="H354" s="43"/>
      <c r="I354" s="222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169</v>
      </c>
      <c r="AU354" s="20" t="s">
        <v>80</v>
      </c>
    </row>
    <row r="355" spans="1:51" s="13" customFormat="1" ht="12">
      <c r="A355" s="13"/>
      <c r="B355" s="225"/>
      <c r="C355" s="226"/>
      <c r="D355" s="227" t="s">
        <v>176</v>
      </c>
      <c r="E355" s="228" t="s">
        <v>19</v>
      </c>
      <c r="F355" s="229" t="s">
        <v>4910</v>
      </c>
      <c r="G355" s="226"/>
      <c r="H355" s="228" t="s">
        <v>19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176</v>
      </c>
      <c r="AU355" s="235" t="s">
        <v>80</v>
      </c>
      <c r="AV355" s="13" t="s">
        <v>80</v>
      </c>
      <c r="AW355" s="13" t="s">
        <v>34</v>
      </c>
      <c r="AX355" s="13" t="s">
        <v>72</v>
      </c>
      <c r="AY355" s="235" t="s">
        <v>155</v>
      </c>
    </row>
    <row r="356" spans="1:51" s="14" customFormat="1" ht="12">
      <c r="A356" s="14"/>
      <c r="B356" s="236"/>
      <c r="C356" s="237"/>
      <c r="D356" s="227" t="s">
        <v>176</v>
      </c>
      <c r="E356" s="238" t="s">
        <v>19</v>
      </c>
      <c r="F356" s="239" t="s">
        <v>4911</v>
      </c>
      <c r="G356" s="237"/>
      <c r="H356" s="240">
        <v>25.8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176</v>
      </c>
      <c r="AU356" s="246" t="s">
        <v>80</v>
      </c>
      <c r="AV356" s="14" t="s">
        <v>82</v>
      </c>
      <c r="AW356" s="14" t="s">
        <v>34</v>
      </c>
      <c r="AX356" s="14" t="s">
        <v>72</v>
      </c>
      <c r="AY356" s="246" t="s">
        <v>155</v>
      </c>
    </row>
    <row r="357" spans="1:51" s="15" customFormat="1" ht="12">
      <c r="A357" s="15"/>
      <c r="B357" s="255"/>
      <c r="C357" s="256"/>
      <c r="D357" s="227" t="s">
        <v>176</v>
      </c>
      <c r="E357" s="257" t="s">
        <v>19</v>
      </c>
      <c r="F357" s="258" t="s">
        <v>502</v>
      </c>
      <c r="G357" s="256"/>
      <c r="H357" s="259">
        <v>25.8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5" t="s">
        <v>176</v>
      </c>
      <c r="AU357" s="265" t="s">
        <v>80</v>
      </c>
      <c r="AV357" s="15" t="s">
        <v>252</v>
      </c>
      <c r="AW357" s="15" t="s">
        <v>34</v>
      </c>
      <c r="AX357" s="15" t="s">
        <v>80</v>
      </c>
      <c r="AY357" s="265" t="s">
        <v>155</v>
      </c>
    </row>
    <row r="358" spans="1:65" s="2" customFormat="1" ht="24.15" customHeight="1">
      <c r="A358" s="41"/>
      <c r="B358" s="42"/>
      <c r="C358" s="207" t="s">
        <v>391</v>
      </c>
      <c r="D358" s="207" t="s">
        <v>162</v>
      </c>
      <c r="E358" s="208" t="s">
        <v>4912</v>
      </c>
      <c r="F358" s="209" t="s">
        <v>4913</v>
      </c>
      <c r="G358" s="210" t="s">
        <v>356</v>
      </c>
      <c r="H358" s="211">
        <v>25.8</v>
      </c>
      <c r="I358" s="212"/>
      <c r="J358" s="213">
        <f>ROUND(I358*H358,2)</f>
        <v>0</v>
      </c>
      <c r="K358" s="209" t="s">
        <v>166</v>
      </c>
      <c r="L358" s="47"/>
      <c r="M358" s="214" t="s">
        <v>19</v>
      </c>
      <c r="N358" s="215" t="s">
        <v>43</v>
      </c>
      <c r="O358" s="87"/>
      <c r="P358" s="216">
        <f>O358*H358</f>
        <v>0</v>
      </c>
      <c r="Q358" s="216">
        <v>0.38</v>
      </c>
      <c r="R358" s="216">
        <f>Q358*H358</f>
        <v>9.804</v>
      </c>
      <c r="S358" s="216">
        <v>0</v>
      </c>
      <c r="T358" s="21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18" t="s">
        <v>252</v>
      </c>
      <c r="AT358" s="218" t="s">
        <v>162</v>
      </c>
      <c r="AU358" s="218" t="s">
        <v>80</v>
      </c>
      <c r="AY358" s="20" t="s">
        <v>155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20" t="s">
        <v>80</v>
      </c>
      <c r="BK358" s="219">
        <f>ROUND(I358*H358,2)</f>
        <v>0</v>
      </c>
      <c r="BL358" s="20" t="s">
        <v>252</v>
      </c>
      <c r="BM358" s="218" t="s">
        <v>1306</v>
      </c>
    </row>
    <row r="359" spans="1:47" s="2" customFormat="1" ht="12">
      <c r="A359" s="41"/>
      <c r="B359" s="42"/>
      <c r="C359" s="43"/>
      <c r="D359" s="220" t="s">
        <v>169</v>
      </c>
      <c r="E359" s="43"/>
      <c r="F359" s="221" t="s">
        <v>4914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169</v>
      </c>
      <c r="AU359" s="20" t="s">
        <v>80</v>
      </c>
    </row>
    <row r="360" spans="1:51" s="13" customFormat="1" ht="12">
      <c r="A360" s="13"/>
      <c r="B360" s="225"/>
      <c r="C360" s="226"/>
      <c r="D360" s="227" t="s">
        <v>176</v>
      </c>
      <c r="E360" s="228" t="s">
        <v>19</v>
      </c>
      <c r="F360" s="229" t="s">
        <v>4910</v>
      </c>
      <c r="G360" s="226"/>
      <c r="H360" s="228" t="s">
        <v>19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176</v>
      </c>
      <c r="AU360" s="235" t="s">
        <v>80</v>
      </c>
      <c r="AV360" s="13" t="s">
        <v>80</v>
      </c>
      <c r="AW360" s="13" t="s">
        <v>34</v>
      </c>
      <c r="AX360" s="13" t="s">
        <v>72</v>
      </c>
      <c r="AY360" s="235" t="s">
        <v>155</v>
      </c>
    </row>
    <row r="361" spans="1:51" s="14" customFormat="1" ht="12">
      <c r="A361" s="14"/>
      <c r="B361" s="236"/>
      <c r="C361" s="237"/>
      <c r="D361" s="227" t="s">
        <v>176</v>
      </c>
      <c r="E361" s="238" t="s">
        <v>19</v>
      </c>
      <c r="F361" s="239" t="s">
        <v>4911</v>
      </c>
      <c r="G361" s="237"/>
      <c r="H361" s="240">
        <v>25.8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176</v>
      </c>
      <c r="AU361" s="246" t="s">
        <v>80</v>
      </c>
      <c r="AV361" s="14" t="s">
        <v>82</v>
      </c>
      <c r="AW361" s="14" t="s">
        <v>34</v>
      </c>
      <c r="AX361" s="14" t="s">
        <v>72</v>
      </c>
      <c r="AY361" s="246" t="s">
        <v>155</v>
      </c>
    </row>
    <row r="362" spans="1:51" s="15" customFormat="1" ht="12">
      <c r="A362" s="15"/>
      <c r="B362" s="255"/>
      <c r="C362" s="256"/>
      <c r="D362" s="227" t="s">
        <v>176</v>
      </c>
      <c r="E362" s="257" t="s">
        <v>19</v>
      </c>
      <c r="F362" s="258" t="s">
        <v>502</v>
      </c>
      <c r="G362" s="256"/>
      <c r="H362" s="259">
        <v>25.8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5" t="s">
        <v>176</v>
      </c>
      <c r="AU362" s="265" t="s">
        <v>80</v>
      </c>
      <c r="AV362" s="15" t="s">
        <v>252</v>
      </c>
      <c r="AW362" s="15" t="s">
        <v>34</v>
      </c>
      <c r="AX362" s="15" t="s">
        <v>80</v>
      </c>
      <c r="AY362" s="265" t="s">
        <v>155</v>
      </c>
    </row>
    <row r="363" spans="1:65" s="2" customFormat="1" ht="24.15" customHeight="1">
      <c r="A363" s="41"/>
      <c r="B363" s="42"/>
      <c r="C363" s="207" t="s">
        <v>2970</v>
      </c>
      <c r="D363" s="207" t="s">
        <v>162</v>
      </c>
      <c r="E363" s="208" t="s">
        <v>4915</v>
      </c>
      <c r="F363" s="209" t="s">
        <v>4916</v>
      </c>
      <c r="G363" s="210" t="s">
        <v>356</v>
      </c>
      <c r="H363" s="211">
        <v>25.8</v>
      </c>
      <c r="I363" s="212"/>
      <c r="J363" s="213">
        <f>ROUND(I363*H363,2)</f>
        <v>0</v>
      </c>
      <c r="K363" s="209" t="s">
        <v>166</v>
      </c>
      <c r="L363" s="47"/>
      <c r="M363" s="214" t="s">
        <v>19</v>
      </c>
      <c r="N363" s="215" t="s">
        <v>43</v>
      </c>
      <c r="O363" s="87"/>
      <c r="P363" s="216">
        <f>O363*H363</f>
        <v>0</v>
      </c>
      <c r="Q363" s="216">
        <v>0.26376</v>
      </c>
      <c r="R363" s="216">
        <f>Q363*H363</f>
        <v>6.805008</v>
      </c>
      <c r="S363" s="216">
        <v>0</v>
      </c>
      <c r="T363" s="21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8" t="s">
        <v>252</v>
      </c>
      <c r="AT363" s="218" t="s">
        <v>162</v>
      </c>
      <c r="AU363" s="218" t="s">
        <v>80</v>
      </c>
      <c r="AY363" s="20" t="s">
        <v>155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20" t="s">
        <v>80</v>
      </c>
      <c r="BK363" s="219">
        <f>ROUND(I363*H363,2)</f>
        <v>0</v>
      </c>
      <c r="BL363" s="20" t="s">
        <v>252</v>
      </c>
      <c r="BM363" s="218" t="s">
        <v>1334</v>
      </c>
    </row>
    <row r="364" spans="1:47" s="2" customFormat="1" ht="12">
      <c r="A364" s="41"/>
      <c r="B364" s="42"/>
      <c r="C364" s="43"/>
      <c r="D364" s="220" t="s">
        <v>169</v>
      </c>
      <c r="E364" s="43"/>
      <c r="F364" s="221" t="s">
        <v>4917</v>
      </c>
      <c r="G364" s="43"/>
      <c r="H364" s="43"/>
      <c r="I364" s="222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169</v>
      </c>
      <c r="AU364" s="20" t="s">
        <v>80</v>
      </c>
    </row>
    <row r="365" spans="1:51" s="13" customFormat="1" ht="12">
      <c r="A365" s="13"/>
      <c r="B365" s="225"/>
      <c r="C365" s="226"/>
      <c r="D365" s="227" t="s">
        <v>176</v>
      </c>
      <c r="E365" s="228" t="s">
        <v>19</v>
      </c>
      <c r="F365" s="229" t="s">
        <v>4910</v>
      </c>
      <c r="G365" s="226"/>
      <c r="H365" s="228" t="s">
        <v>19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176</v>
      </c>
      <c r="AU365" s="235" t="s">
        <v>80</v>
      </c>
      <c r="AV365" s="13" t="s">
        <v>80</v>
      </c>
      <c r="AW365" s="13" t="s">
        <v>34</v>
      </c>
      <c r="AX365" s="13" t="s">
        <v>72</v>
      </c>
      <c r="AY365" s="235" t="s">
        <v>155</v>
      </c>
    </row>
    <row r="366" spans="1:51" s="14" customFormat="1" ht="12">
      <c r="A366" s="14"/>
      <c r="B366" s="236"/>
      <c r="C366" s="237"/>
      <c r="D366" s="227" t="s">
        <v>176</v>
      </c>
      <c r="E366" s="238" t="s">
        <v>19</v>
      </c>
      <c r="F366" s="239" t="s">
        <v>4911</v>
      </c>
      <c r="G366" s="237"/>
      <c r="H366" s="240">
        <v>25.8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176</v>
      </c>
      <c r="AU366" s="246" t="s">
        <v>80</v>
      </c>
      <c r="AV366" s="14" t="s">
        <v>82</v>
      </c>
      <c r="AW366" s="14" t="s">
        <v>34</v>
      </c>
      <c r="AX366" s="14" t="s">
        <v>72</v>
      </c>
      <c r="AY366" s="246" t="s">
        <v>155</v>
      </c>
    </row>
    <row r="367" spans="1:51" s="15" customFormat="1" ht="12">
      <c r="A367" s="15"/>
      <c r="B367" s="255"/>
      <c r="C367" s="256"/>
      <c r="D367" s="227" t="s">
        <v>176</v>
      </c>
      <c r="E367" s="257" t="s">
        <v>19</v>
      </c>
      <c r="F367" s="258" t="s">
        <v>502</v>
      </c>
      <c r="G367" s="256"/>
      <c r="H367" s="259">
        <v>25.8</v>
      </c>
      <c r="I367" s="260"/>
      <c r="J367" s="256"/>
      <c r="K367" s="256"/>
      <c r="L367" s="261"/>
      <c r="M367" s="262"/>
      <c r="N367" s="263"/>
      <c r="O367" s="263"/>
      <c r="P367" s="263"/>
      <c r="Q367" s="263"/>
      <c r="R367" s="263"/>
      <c r="S367" s="263"/>
      <c r="T367" s="26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5" t="s">
        <v>176</v>
      </c>
      <c r="AU367" s="265" t="s">
        <v>80</v>
      </c>
      <c r="AV367" s="15" t="s">
        <v>252</v>
      </c>
      <c r="AW367" s="15" t="s">
        <v>34</v>
      </c>
      <c r="AX367" s="15" t="s">
        <v>80</v>
      </c>
      <c r="AY367" s="265" t="s">
        <v>155</v>
      </c>
    </row>
    <row r="368" spans="1:65" s="2" customFormat="1" ht="24.15" customHeight="1">
      <c r="A368" s="41"/>
      <c r="B368" s="42"/>
      <c r="C368" s="207" t="s">
        <v>1416</v>
      </c>
      <c r="D368" s="207" t="s">
        <v>162</v>
      </c>
      <c r="E368" s="208" t="s">
        <v>4918</v>
      </c>
      <c r="F368" s="209" t="s">
        <v>4919</v>
      </c>
      <c r="G368" s="210" t="s">
        <v>356</v>
      </c>
      <c r="H368" s="211">
        <v>25.8</v>
      </c>
      <c r="I368" s="212"/>
      <c r="J368" s="213">
        <f>ROUND(I368*H368,2)</f>
        <v>0</v>
      </c>
      <c r="K368" s="209" t="s">
        <v>166</v>
      </c>
      <c r="L368" s="47"/>
      <c r="M368" s="214" t="s">
        <v>19</v>
      </c>
      <c r="N368" s="215" t="s">
        <v>43</v>
      </c>
      <c r="O368" s="87"/>
      <c r="P368" s="216">
        <f>O368*H368</f>
        <v>0</v>
      </c>
      <c r="Q368" s="216">
        <v>0.1562</v>
      </c>
      <c r="R368" s="216">
        <f>Q368*H368</f>
        <v>4.02996</v>
      </c>
      <c r="S368" s="216">
        <v>0</v>
      </c>
      <c r="T368" s="21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18" t="s">
        <v>252</v>
      </c>
      <c r="AT368" s="218" t="s">
        <v>162</v>
      </c>
      <c r="AU368" s="218" t="s">
        <v>80</v>
      </c>
      <c r="AY368" s="20" t="s">
        <v>155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20" t="s">
        <v>80</v>
      </c>
      <c r="BK368" s="219">
        <f>ROUND(I368*H368,2)</f>
        <v>0</v>
      </c>
      <c r="BL368" s="20" t="s">
        <v>252</v>
      </c>
      <c r="BM368" s="218" t="s">
        <v>1348</v>
      </c>
    </row>
    <row r="369" spans="1:47" s="2" customFormat="1" ht="12">
      <c r="A369" s="41"/>
      <c r="B369" s="42"/>
      <c r="C369" s="43"/>
      <c r="D369" s="220" t="s">
        <v>169</v>
      </c>
      <c r="E369" s="43"/>
      <c r="F369" s="221" t="s">
        <v>4920</v>
      </c>
      <c r="G369" s="43"/>
      <c r="H369" s="43"/>
      <c r="I369" s="222"/>
      <c r="J369" s="43"/>
      <c r="K369" s="43"/>
      <c r="L369" s="47"/>
      <c r="M369" s="223"/>
      <c r="N369" s="22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169</v>
      </c>
      <c r="AU369" s="20" t="s">
        <v>80</v>
      </c>
    </row>
    <row r="370" spans="1:51" s="13" customFormat="1" ht="12">
      <c r="A370" s="13"/>
      <c r="B370" s="225"/>
      <c r="C370" s="226"/>
      <c r="D370" s="227" t="s">
        <v>176</v>
      </c>
      <c r="E370" s="228" t="s">
        <v>19</v>
      </c>
      <c r="F370" s="229" t="s">
        <v>4910</v>
      </c>
      <c r="G370" s="226"/>
      <c r="H370" s="228" t="s">
        <v>19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176</v>
      </c>
      <c r="AU370" s="235" t="s">
        <v>80</v>
      </c>
      <c r="AV370" s="13" t="s">
        <v>80</v>
      </c>
      <c r="AW370" s="13" t="s">
        <v>34</v>
      </c>
      <c r="AX370" s="13" t="s">
        <v>72</v>
      </c>
      <c r="AY370" s="235" t="s">
        <v>155</v>
      </c>
    </row>
    <row r="371" spans="1:51" s="14" customFormat="1" ht="12">
      <c r="A371" s="14"/>
      <c r="B371" s="236"/>
      <c r="C371" s="237"/>
      <c r="D371" s="227" t="s">
        <v>176</v>
      </c>
      <c r="E371" s="238" t="s">
        <v>19</v>
      </c>
      <c r="F371" s="239" t="s">
        <v>4911</v>
      </c>
      <c r="G371" s="237"/>
      <c r="H371" s="240">
        <v>25.8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6" t="s">
        <v>176</v>
      </c>
      <c r="AU371" s="246" t="s">
        <v>80</v>
      </c>
      <c r="AV371" s="14" t="s">
        <v>82</v>
      </c>
      <c r="AW371" s="14" t="s">
        <v>34</v>
      </c>
      <c r="AX371" s="14" t="s">
        <v>72</v>
      </c>
      <c r="AY371" s="246" t="s">
        <v>155</v>
      </c>
    </row>
    <row r="372" spans="1:51" s="15" customFormat="1" ht="12">
      <c r="A372" s="15"/>
      <c r="B372" s="255"/>
      <c r="C372" s="256"/>
      <c r="D372" s="227" t="s">
        <v>176</v>
      </c>
      <c r="E372" s="257" t="s">
        <v>19</v>
      </c>
      <c r="F372" s="258" t="s">
        <v>502</v>
      </c>
      <c r="G372" s="256"/>
      <c r="H372" s="259">
        <v>25.8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5" t="s">
        <v>176</v>
      </c>
      <c r="AU372" s="265" t="s">
        <v>80</v>
      </c>
      <c r="AV372" s="15" t="s">
        <v>252</v>
      </c>
      <c r="AW372" s="15" t="s">
        <v>34</v>
      </c>
      <c r="AX372" s="15" t="s">
        <v>80</v>
      </c>
      <c r="AY372" s="265" t="s">
        <v>155</v>
      </c>
    </row>
    <row r="373" spans="1:63" s="12" customFormat="1" ht="25.9" customHeight="1">
      <c r="A373" s="12"/>
      <c r="B373" s="191"/>
      <c r="C373" s="192"/>
      <c r="D373" s="193" t="s">
        <v>71</v>
      </c>
      <c r="E373" s="194" t="s">
        <v>1389</v>
      </c>
      <c r="F373" s="194" t="s">
        <v>4921</v>
      </c>
      <c r="G373" s="192"/>
      <c r="H373" s="192"/>
      <c r="I373" s="195"/>
      <c r="J373" s="196">
        <f>BK373</f>
        <v>0</v>
      </c>
      <c r="K373" s="192"/>
      <c r="L373" s="197"/>
      <c r="M373" s="198"/>
      <c r="N373" s="199"/>
      <c r="O373" s="199"/>
      <c r="P373" s="200">
        <f>SUM(P374:P375)</f>
        <v>0</v>
      </c>
      <c r="Q373" s="199"/>
      <c r="R373" s="200">
        <f>SUM(R374:R375)</f>
        <v>0</v>
      </c>
      <c r="S373" s="199"/>
      <c r="T373" s="201">
        <f>SUM(T374:T375)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2" t="s">
        <v>80</v>
      </c>
      <c r="AT373" s="203" t="s">
        <v>71</v>
      </c>
      <c r="AU373" s="203" t="s">
        <v>72</v>
      </c>
      <c r="AY373" s="202" t="s">
        <v>155</v>
      </c>
      <c r="BK373" s="204">
        <f>SUM(BK374:BK375)</f>
        <v>0</v>
      </c>
    </row>
    <row r="374" spans="1:65" s="2" customFormat="1" ht="24.15" customHeight="1">
      <c r="A374" s="41"/>
      <c r="B374" s="42"/>
      <c r="C374" s="207" t="s">
        <v>1421</v>
      </c>
      <c r="D374" s="207" t="s">
        <v>162</v>
      </c>
      <c r="E374" s="208" t="s">
        <v>4922</v>
      </c>
      <c r="F374" s="209" t="s">
        <v>4923</v>
      </c>
      <c r="G374" s="210" t="s">
        <v>518</v>
      </c>
      <c r="H374" s="211">
        <v>736.315</v>
      </c>
      <c r="I374" s="212"/>
      <c r="J374" s="213">
        <f>ROUND(I374*H374,2)</f>
        <v>0</v>
      </c>
      <c r="K374" s="209" t="s">
        <v>166</v>
      </c>
      <c r="L374" s="47"/>
      <c r="M374" s="214" t="s">
        <v>19</v>
      </c>
      <c r="N374" s="215" t="s">
        <v>43</v>
      </c>
      <c r="O374" s="87"/>
      <c r="P374" s="216">
        <f>O374*H374</f>
        <v>0</v>
      </c>
      <c r="Q374" s="216">
        <v>0</v>
      </c>
      <c r="R374" s="216">
        <f>Q374*H374</f>
        <v>0</v>
      </c>
      <c r="S374" s="216">
        <v>0</v>
      </c>
      <c r="T374" s="21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8" t="s">
        <v>252</v>
      </c>
      <c r="AT374" s="218" t="s">
        <v>162</v>
      </c>
      <c r="AU374" s="218" t="s">
        <v>80</v>
      </c>
      <c r="AY374" s="20" t="s">
        <v>155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20" t="s">
        <v>80</v>
      </c>
      <c r="BK374" s="219">
        <f>ROUND(I374*H374,2)</f>
        <v>0</v>
      </c>
      <c r="BL374" s="20" t="s">
        <v>252</v>
      </c>
      <c r="BM374" s="218" t="s">
        <v>1366</v>
      </c>
    </row>
    <row r="375" spans="1:47" s="2" customFormat="1" ht="12">
      <c r="A375" s="41"/>
      <c r="B375" s="42"/>
      <c r="C375" s="43"/>
      <c r="D375" s="220" t="s">
        <v>169</v>
      </c>
      <c r="E375" s="43"/>
      <c r="F375" s="221" t="s">
        <v>4924</v>
      </c>
      <c r="G375" s="43"/>
      <c r="H375" s="43"/>
      <c r="I375" s="222"/>
      <c r="J375" s="43"/>
      <c r="K375" s="43"/>
      <c r="L375" s="47"/>
      <c r="M375" s="223"/>
      <c r="N375" s="22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169</v>
      </c>
      <c r="AU375" s="20" t="s">
        <v>80</v>
      </c>
    </row>
    <row r="376" spans="1:63" s="12" customFormat="1" ht="25.9" customHeight="1">
      <c r="A376" s="12"/>
      <c r="B376" s="191"/>
      <c r="C376" s="192"/>
      <c r="D376" s="193" t="s">
        <v>71</v>
      </c>
      <c r="E376" s="194" t="s">
        <v>760</v>
      </c>
      <c r="F376" s="194" t="s">
        <v>761</v>
      </c>
      <c r="G376" s="192"/>
      <c r="H376" s="192"/>
      <c r="I376" s="195"/>
      <c r="J376" s="196">
        <f>BK376</f>
        <v>0</v>
      </c>
      <c r="K376" s="192"/>
      <c r="L376" s="197"/>
      <c r="M376" s="198"/>
      <c r="N376" s="199"/>
      <c r="O376" s="199"/>
      <c r="P376" s="200">
        <f>SUM(P377:P380)</f>
        <v>0</v>
      </c>
      <c r="Q376" s="199"/>
      <c r="R376" s="200">
        <f>SUM(R377:R380)</f>
        <v>0.0033580000000000003</v>
      </c>
      <c r="S376" s="199"/>
      <c r="T376" s="201">
        <f>SUM(T377:T380)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2" t="s">
        <v>82</v>
      </c>
      <c r="AT376" s="203" t="s">
        <v>71</v>
      </c>
      <c r="AU376" s="203" t="s">
        <v>72</v>
      </c>
      <c r="AY376" s="202" t="s">
        <v>155</v>
      </c>
      <c r="BK376" s="204">
        <f>SUM(BK377:BK380)</f>
        <v>0</v>
      </c>
    </row>
    <row r="377" spans="1:65" s="2" customFormat="1" ht="24.15" customHeight="1">
      <c r="A377" s="41"/>
      <c r="B377" s="42"/>
      <c r="C377" s="207" t="s">
        <v>1018</v>
      </c>
      <c r="D377" s="207" t="s">
        <v>162</v>
      </c>
      <c r="E377" s="208" t="s">
        <v>4925</v>
      </c>
      <c r="F377" s="209" t="s">
        <v>4926</v>
      </c>
      <c r="G377" s="210" t="s">
        <v>356</v>
      </c>
      <c r="H377" s="211">
        <v>3.358</v>
      </c>
      <c r="I377" s="212"/>
      <c r="J377" s="213">
        <f>ROUND(I377*H377,2)</f>
        <v>0</v>
      </c>
      <c r="K377" s="209" t="s">
        <v>166</v>
      </c>
      <c r="L377" s="47"/>
      <c r="M377" s="214" t="s">
        <v>19</v>
      </c>
      <c r="N377" s="215" t="s">
        <v>43</v>
      </c>
      <c r="O377" s="87"/>
      <c r="P377" s="216">
        <f>O377*H377</f>
        <v>0</v>
      </c>
      <c r="Q377" s="216">
        <v>0.001</v>
      </c>
      <c r="R377" s="216">
        <f>Q377*H377</f>
        <v>0.0033580000000000003</v>
      </c>
      <c r="S377" s="216">
        <v>0</v>
      </c>
      <c r="T377" s="217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18" t="s">
        <v>196</v>
      </c>
      <c r="AT377" s="218" t="s">
        <v>162</v>
      </c>
      <c r="AU377" s="218" t="s">
        <v>80</v>
      </c>
      <c r="AY377" s="20" t="s">
        <v>155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20" t="s">
        <v>80</v>
      </c>
      <c r="BK377" s="219">
        <f>ROUND(I377*H377,2)</f>
        <v>0</v>
      </c>
      <c r="BL377" s="20" t="s">
        <v>196</v>
      </c>
      <c r="BM377" s="218" t="s">
        <v>1130</v>
      </c>
    </row>
    <row r="378" spans="1:47" s="2" customFormat="1" ht="12">
      <c r="A378" s="41"/>
      <c r="B378" s="42"/>
      <c r="C378" s="43"/>
      <c r="D378" s="220" t="s">
        <v>169</v>
      </c>
      <c r="E378" s="43"/>
      <c r="F378" s="221" t="s">
        <v>4927</v>
      </c>
      <c r="G378" s="43"/>
      <c r="H378" s="43"/>
      <c r="I378" s="222"/>
      <c r="J378" s="43"/>
      <c r="K378" s="43"/>
      <c r="L378" s="47"/>
      <c r="M378" s="223"/>
      <c r="N378" s="224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169</v>
      </c>
      <c r="AU378" s="20" t="s">
        <v>80</v>
      </c>
    </row>
    <row r="379" spans="1:65" s="2" customFormat="1" ht="24.15" customHeight="1">
      <c r="A379" s="41"/>
      <c r="B379" s="42"/>
      <c r="C379" s="207" t="s">
        <v>1028</v>
      </c>
      <c r="D379" s="207" t="s">
        <v>162</v>
      </c>
      <c r="E379" s="208" t="s">
        <v>4928</v>
      </c>
      <c r="F379" s="209" t="s">
        <v>4929</v>
      </c>
      <c r="G379" s="210" t="s">
        <v>3253</v>
      </c>
      <c r="H379" s="297"/>
      <c r="I379" s="212"/>
      <c r="J379" s="213">
        <f>ROUND(I379*H379,2)</f>
        <v>0</v>
      </c>
      <c r="K379" s="209" t="s">
        <v>166</v>
      </c>
      <c r="L379" s="47"/>
      <c r="M379" s="214" t="s">
        <v>19</v>
      </c>
      <c r="N379" s="215" t="s">
        <v>43</v>
      </c>
      <c r="O379" s="87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8" t="s">
        <v>196</v>
      </c>
      <c r="AT379" s="218" t="s">
        <v>162</v>
      </c>
      <c r="AU379" s="218" t="s">
        <v>80</v>
      </c>
      <c r="AY379" s="20" t="s">
        <v>155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20" t="s">
        <v>80</v>
      </c>
      <c r="BK379" s="219">
        <f>ROUND(I379*H379,2)</f>
        <v>0</v>
      </c>
      <c r="BL379" s="20" t="s">
        <v>196</v>
      </c>
      <c r="BM379" s="218" t="s">
        <v>1526</v>
      </c>
    </row>
    <row r="380" spans="1:47" s="2" customFormat="1" ht="12">
      <c r="A380" s="41"/>
      <c r="B380" s="42"/>
      <c r="C380" s="43"/>
      <c r="D380" s="220" t="s">
        <v>169</v>
      </c>
      <c r="E380" s="43"/>
      <c r="F380" s="221" t="s">
        <v>4930</v>
      </c>
      <c r="G380" s="43"/>
      <c r="H380" s="43"/>
      <c r="I380" s="222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169</v>
      </c>
      <c r="AU380" s="20" t="s">
        <v>80</v>
      </c>
    </row>
    <row r="381" spans="1:63" s="12" customFormat="1" ht="25.9" customHeight="1">
      <c r="A381" s="12"/>
      <c r="B381" s="191"/>
      <c r="C381" s="192"/>
      <c r="D381" s="193" t="s">
        <v>71</v>
      </c>
      <c r="E381" s="194" t="s">
        <v>4931</v>
      </c>
      <c r="F381" s="194" t="s">
        <v>4932</v>
      </c>
      <c r="G381" s="192"/>
      <c r="H381" s="192"/>
      <c r="I381" s="195"/>
      <c r="J381" s="196">
        <f>BK381</f>
        <v>0</v>
      </c>
      <c r="K381" s="192"/>
      <c r="L381" s="197"/>
      <c r="M381" s="198"/>
      <c r="N381" s="199"/>
      <c r="O381" s="199"/>
      <c r="P381" s="200">
        <f>SUM(P382:P395)</f>
        <v>0</v>
      </c>
      <c r="Q381" s="199"/>
      <c r="R381" s="200">
        <f>SUM(R382:R395)</f>
        <v>0</v>
      </c>
      <c r="S381" s="199"/>
      <c r="T381" s="201">
        <f>SUM(T382:T395)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2" t="s">
        <v>80</v>
      </c>
      <c r="AT381" s="203" t="s">
        <v>71</v>
      </c>
      <c r="AU381" s="203" t="s">
        <v>72</v>
      </c>
      <c r="AY381" s="202" t="s">
        <v>155</v>
      </c>
      <c r="BK381" s="204">
        <f>SUM(BK382:BK395)</f>
        <v>0</v>
      </c>
    </row>
    <row r="382" spans="1:65" s="2" customFormat="1" ht="16.5" customHeight="1">
      <c r="A382" s="41"/>
      <c r="B382" s="42"/>
      <c r="C382" s="207" t="s">
        <v>1034</v>
      </c>
      <c r="D382" s="207" t="s">
        <v>162</v>
      </c>
      <c r="E382" s="208" t="s">
        <v>2837</v>
      </c>
      <c r="F382" s="209" t="s">
        <v>2838</v>
      </c>
      <c r="G382" s="210" t="s">
        <v>518</v>
      </c>
      <c r="H382" s="211">
        <v>58.865</v>
      </c>
      <c r="I382" s="212"/>
      <c r="J382" s="213">
        <f>ROUND(I382*H382,2)</f>
        <v>0</v>
      </c>
      <c r="K382" s="209" t="s">
        <v>166</v>
      </c>
      <c r="L382" s="47"/>
      <c r="M382" s="214" t="s">
        <v>19</v>
      </c>
      <c r="N382" s="215" t="s">
        <v>43</v>
      </c>
      <c r="O382" s="87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18" t="s">
        <v>252</v>
      </c>
      <c r="AT382" s="218" t="s">
        <v>162</v>
      </c>
      <c r="AU382" s="218" t="s">
        <v>80</v>
      </c>
      <c r="AY382" s="20" t="s">
        <v>155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20" t="s">
        <v>80</v>
      </c>
      <c r="BK382" s="219">
        <f>ROUND(I382*H382,2)</f>
        <v>0</v>
      </c>
      <c r="BL382" s="20" t="s">
        <v>252</v>
      </c>
      <c r="BM382" s="218" t="s">
        <v>753</v>
      </c>
    </row>
    <row r="383" spans="1:47" s="2" customFormat="1" ht="12">
      <c r="A383" s="41"/>
      <c r="B383" s="42"/>
      <c r="C383" s="43"/>
      <c r="D383" s="220" t="s">
        <v>169</v>
      </c>
      <c r="E383" s="43"/>
      <c r="F383" s="221" t="s">
        <v>2839</v>
      </c>
      <c r="G383" s="43"/>
      <c r="H383" s="43"/>
      <c r="I383" s="222"/>
      <c r="J383" s="43"/>
      <c r="K383" s="43"/>
      <c r="L383" s="47"/>
      <c r="M383" s="223"/>
      <c r="N383" s="224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169</v>
      </c>
      <c r="AU383" s="20" t="s">
        <v>80</v>
      </c>
    </row>
    <row r="384" spans="1:51" s="14" customFormat="1" ht="12">
      <c r="A384" s="14"/>
      <c r="B384" s="236"/>
      <c r="C384" s="237"/>
      <c r="D384" s="227" t="s">
        <v>176</v>
      </c>
      <c r="E384" s="238" t="s">
        <v>19</v>
      </c>
      <c r="F384" s="239" t="s">
        <v>4933</v>
      </c>
      <c r="G384" s="237"/>
      <c r="H384" s="240">
        <v>58.865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176</v>
      </c>
      <c r="AU384" s="246" t="s">
        <v>80</v>
      </c>
      <c r="AV384" s="14" t="s">
        <v>82</v>
      </c>
      <c r="AW384" s="14" t="s">
        <v>34</v>
      </c>
      <c r="AX384" s="14" t="s">
        <v>72</v>
      </c>
      <c r="AY384" s="246" t="s">
        <v>155</v>
      </c>
    </row>
    <row r="385" spans="1:51" s="15" customFormat="1" ht="12">
      <c r="A385" s="15"/>
      <c r="B385" s="255"/>
      <c r="C385" s="256"/>
      <c r="D385" s="227" t="s">
        <v>176</v>
      </c>
      <c r="E385" s="257" t="s">
        <v>19</v>
      </c>
      <c r="F385" s="258" t="s">
        <v>502</v>
      </c>
      <c r="G385" s="256"/>
      <c r="H385" s="259">
        <v>58.865</v>
      </c>
      <c r="I385" s="260"/>
      <c r="J385" s="256"/>
      <c r="K385" s="256"/>
      <c r="L385" s="261"/>
      <c r="M385" s="262"/>
      <c r="N385" s="263"/>
      <c r="O385" s="263"/>
      <c r="P385" s="263"/>
      <c r="Q385" s="263"/>
      <c r="R385" s="263"/>
      <c r="S385" s="263"/>
      <c r="T385" s="26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5" t="s">
        <v>176</v>
      </c>
      <c r="AU385" s="265" t="s">
        <v>80</v>
      </c>
      <c r="AV385" s="15" t="s">
        <v>252</v>
      </c>
      <c r="AW385" s="15" t="s">
        <v>34</v>
      </c>
      <c r="AX385" s="15" t="s">
        <v>80</v>
      </c>
      <c r="AY385" s="265" t="s">
        <v>155</v>
      </c>
    </row>
    <row r="386" spans="1:65" s="2" customFormat="1" ht="24.15" customHeight="1">
      <c r="A386" s="41"/>
      <c r="B386" s="42"/>
      <c r="C386" s="207" t="s">
        <v>922</v>
      </c>
      <c r="D386" s="207" t="s">
        <v>162</v>
      </c>
      <c r="E386" s="208" t="s">
        <v>2825</v>
      </c>
      <c r="F386" s="209" t="s">
        <v>2826</v>
      </c>
      <c r="G386" s="210" t="s">
        <v>518</v>
      </c>
      <c r="H386" s="211">
        <v>51.108</v>
      </c>
      <c r="I386" s="212"/>
      <c r="J386" s="213">
        <f>ROUND(I386*H386,2)</f>
        <v>0</v>
      </c>
      <c r="K386" s="209" t="s">
        <v>166</v>
      </c>
      <c r="L386" s="47"/>
      <c r="M386" s="214" t="s">
        <v>19</v>
      </c>
      <c r="N386" s="215" t="s">
        <v>43</v>
      </c>
      <c r="O386" s="87"/>
      <c r="P386" s="216">
        <f>O386*H386</f>
        <v>0</v>
      </c>
      <c r="Q386" s="216">
        <v>0</v>
      </c>
      <c r="R386" s="216">
        <f>Q386*H386</f>
        <v>0</v>
      </c>
      <c r="S386" s="216">
        <v>0</v>
      </c>
      <c r="T386" s="21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8" t="s">
        <v>252</v>
      </c>
      <c r="AT386" s="218" t="s">
        <v>162</v>
      </c>
      <c r="AU386" s="218" t="s">
        <v>80</v>
      </c>
      <c r="AY386" s="20" t="s">
        <v>155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0" t="s">
        <v>80</v>
      </c>
      <c r="BK386" s="219">
        <f>ROUND(I386*H386,2)</f>
        <v>0</v>
      </c>
      <c r="BL386" s="20" t="s">
        <v>252</v>
      </c>
      <c r="BM386" s="218" t="s">
        <v>942</v>
      </c>
    </row>
    <row r="387" spans="1:47" s="2" customFormat="1" ht="12">
      <c r="A387" s="41"/>
      <c r="B387" s="42"/>
      <c r="C387" s="43"/>
      <c r="D387" s="220" t="s">
        <v>169</v>
      </c>
      <c r="E387" s="43"/>
      <c r="F387" s="221" t="s">
        <v>2827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169</v>
      </c>
      <c r="AU387" s="20" t="s">
        <v>80</v>
      </c>
    </row>
    <row r="388" spans="1:65" s="2" customFormat="1" ht="24.15" customHeight="1">
      <c r="A388" s="41"/>
      <c r="B388" s="42"/>
      <c r="C388" s="207" t="s">
        <v>827</v>
      </c>
      <c r="D388" s="207" t="s">
        <v>162</v>
      </c>
      <c r="E388" s="208" t="s">
        <v>2828</v>
      </c>
      <c r="F388" s="209" t="s">
        <v>2829</v>
      </c>
      <c r="G388" s="210" t="s">
        <v>518</v>
      </c>
      <c r="H388" s="211">
        <v>1825.416</v>
      </c>
      <c r="I388" s="212"/>
      <c r="J388" s="213">
        <f>ROUND(I388*H388,2)</f>
        <v>0</v>
      </c>
      <c r="K388" s="209" t="s">
        <v>166</v>
      </c>
      <c r="L388" s="47"/>
      <c r="M388" s="214" t="s">
        <v>19</v>
      </c>
      <c r="N388" s="215" t="s">
        <v>43</v>
      </c>
      <c r="O388" s="87"/>
      <c r="P388" s="216">
        <f>O388*H388</f>
        <v>0</v>
      </c>
      <c r="Q388" s="216">
        <v>0</v>
      </c>
      <c r="R388" s="216">
        <f>Q388*H388</f>
        <v>0</v>
      </c>
      <c r="S388" s="216">
        <v>0</v>
      </c>
      <c r="T388" s="21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8" t="s">
        <v>252</v>
      </c>
      <c r="AT388" s="218" t="s">
        <v>162</v>
      </c>
      <c r="AU388" s="218" t="s">
        <v>80</v>
      </c>
      <c r="AY388" s="20" t="s">
        <v>155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20" t="s">
        <v>80</v>
      </c>
      <c r="BK388" s="219">
        <f>ROUND(I388*H388,2)</f>
        <v>0</v>
      </c>
      <c r="BL388" s="20" t="s">
        <v>252</v>
      </c>
      <c r="BM388" s="218" t="s">
        <v>859</v>
      </c>
    </row>
    <row r="389" spans="1:47" s="2" customFormat="1" ht="12">
      <c r="A389" s="41"/>
      <c r="B389" s="42"/>
      <c r="C389" s="43"/>
      <c r="D389" s="220" t="s">
        <v>169</v>
      </c>
      <c r="E389" s="43"/>
      <c r="F389" s="221" t="s">
        <v>2830</v>
      </c>
      <c r="G389" s="43"/>
      <c r="H389" s="43"/>
      <c r="I389" s="222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169</v>
      </c>
      <c r="AU389" s="20" t="s">
        <v>80</v>
      </c>
    </row>
    <row r="390" spans="1:51" s="14" customFormat="1" ht="12">
      <c r="A390" s="14"/>
      <c r="B390" s="236"/>
      <c r="C390" s="237"/>
      <c r="D390" s="227" t="s">
        <v>176</v>
      </c>
      <c r="E390" s="238" t="s">
        <v>19</v>
      </c>
      <c r="F390" s="239" t="s">
        <v>4934</v>
      </c>
      <c r="G390" s="237"/>
      <c r="H390" s="240">
        <v>67.608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176</v>
      </c>
      <c r="AU390" s="246" t="s">
        <v>80</v>
      </c>
      <c r="AV390" s="14" t="s">
        <v>82</v>
      </c>
      <c r="AW390" s="14" t="s">
        <v>34</v>
      </c>
      <c r="AX390" s="14" t="s">
        <v>80</v>
      </c>
      <c r="AY390" s="246" t="s">
        <v>155</v>
      </c>
    </row>
    <row r="391" spans="1:51" s="14" customFormat="1" ht="12">
      <c r="A391" s="14"/>
      <c r="B391" s="236"/>
      <c r="C391" s="237"/>
      <c r="D391" s="227" t="s">
        <v>176</v>
      </c>
      <c r="E391" s="237"/>
      <c r="F391" s="239" t="s">
        <v>4935</v>
      </c>
      <c r="G391" s="237"/>
      <c r="H391" s="240">
        <v>1825.416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176</v>
      </c>
      <c r="AU391" s="246" t="s">
        <v>80</v>
      </c>
      <c r="AV391" s="14" t="s">
        <v>82</v>
      </c>
      <c r="AW391" s="14" t="s">
        <v>4</v>
      </c>
      <c r="AX391" s="14" t="s">
        <v>80</v>
      </c>
      <c r="AY391" s="246" t="s">
        <v>155</v>
      </c>
    </row>
    <row r="392" spans="1:65" s="2" customFormat="1" ht="24.15" customHeight="1">
      <c r="A392" s="41"/>
      <c r="B392" s="42"/>
      <c r="C392" s="207" t="s">
        <v>833</v>
      </c>
      <c r="D392" s="207" t="s">
        <v>162</v>
      </c>
      <c r="E392" s="208" t="s">
        <v>4936</v>
      </c>
      <c r="F392" s="209" t="s">
        <v>4603</v>
      </c>
      <c r="G392" s="210" t="s">
        <v>518</v>
      </c>
      <c r="H392" s="211">
        <v>67.608</v>
      </c>
      <c r="I392" s="212"/>
      <c r="J392" s="213">
        <f>ROUND(I392*H392,2)</f>
        <v>0</v>
      </c>
      <c r="K392" s="209" t="s">
        <v>166</v>
      </c>
      <c r="L392" s="47"/>
      <c r="M392" s="214" t="s">
        <v>19</v>
      </c>
      <c r="N392" s="215" t="s">
        <v>43</v>
      </c>
      <c r="O392" s="87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8" t="s">
        <v>252</v>
      </c>
      <c r="AT392" s="218" t="s">
        <v>162</v>
      </c>
      <c r="AU392" s="218" t="s">
        <v>80</v>
      </c>
      <c r="AY392" s="20" t="s">
        <v>155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20" t="s">
        <v>80</v>
      </c>
      <c r="BK392" s="219">
        <f>ROUND(I392*H392,2)</f>
        <v>0</v>
      </c>
      <c r="BL392" s="20" t="s">
        <v>252</v>
      </c>
      <c r="BM392" s="218" t="s">
        <v>879</v>
      </c>
    </row>
    <row r="393" spans="1:47" s="2" customFormat="1" ht="12">
      <c r="A393" s="41"/>
      <c r="B393" s="42"/>
      <c r="C393" s="43"/>
      <c r="D393" s="220" t="s">
        <v>169</v>
      </c>
      <c r="E393" s="43"/>
      <c r="F393" s="221" t="s">
        <v>4937</v>
      </c>
      <c r="G393" s="43"/>
      <c r="H393" s="43"/>
      <c r="I393" s="222"/>
      <c r="J393" s="43"/>
      <c r="K393" s="43"/>
      <c r="L393" s="47"/>
      <c r="M393" s="223"/>
      <c r="N393" s="22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169</v>
      </c>
      <c r="AU393" s="20" t="s">
        <v>80</v>
      </c>
    </row>
    <row r="394" spans="1:65" s="2" customFormat="1" ht="24.15" customHeight="1">
      <c r="A394" s="41"/>
      <c r="B394" s="42"/>
      <c r="C394" s="207" t="s">
        <v>3041</v>
      </c>
      <c r="D394" s="207" t="s">
        <v>162</v>
      </c>
      <c r="E394" s="208" t="s">
        <v>2846</v>
      </c>
      <c r="F394" s="209" t="s">
        <v>2847</v>
      </c>
      <c r="G394" s="210" t="s">
        <v>518</v>
      </c>
      <c r="H394" s="211">
        <v>18.15</v>
      </c>
      <c r="I394" s="212"/>
      <c r="J394" s="213">
        <f>ROUND(I394*H394,2)</f>
        <v>0</v>
      </c>
      <c r="K394" s="209" t="s">
        <v>166</v>
      </c>
      <c r="L394" s="47"/>
      <c r="M394" s="214" t="s">
        <v>19</v>
      </c>
      <c r="N394" s="215" t="s">
        <v>43</v>
      </c>
      <c r="O394" s="87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8" t="s">
        <v>252</v>
      </c>
      <c r="AT394" s="218" t="s">
        <v>162</v>
      </c>
      <c r="AU394" s="218" t="s">
        <v>80</v>
      </c>
      <c r="AY394" s="20" t="s">
        <v>155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20" t="s">
        <v>80</v>
      </c>
      <c r="BK394" s="219">
        <f>ROUND(I394*H394,2)</f>
        <v>0</v>
      </c>
      <c r="BL394" s="20" t="s">
        <v>252</v>
      </c>
      <c r="BM394" s="218" t="s">
        <v>3039</v>
      </c>
    </row>
    <row r="395" spans="1:47" s="2" customFormat="1" ht="12">
      <c r="A395" s="41"/>
      <c r="B395" s="42"/>
      <c r="C395" s="43"/>
      <c r="D395" s="220" t="s">
        <v>169</v>
      </c>
      <c r="E395" s="43"/>
      <c r="F395" s="221" t="s">
        <v>2849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169</v>
      </c>
      <c r="AU395" s="20" t="s">
        <v>80</v>
      </c>
    </row>
    <row r="396" spans="1:63" s="12" customFormat="1" ht="25.9" customHeight="1">
      <c r="A396" s="12"/>
      <c r="B396" s="191"/>
      <c r="C396" s="192"/>
      <c r="D396" s="193" t="s">
        <v>71</v>
      </c>
      <c r="E396" s="194" t="s">
        <v>3218</v>
      </c>
      <c r="F396" s="194" t="s">
        <v>3218</v>
      </c>
      <c r="G396" s="192"/>
      <c r="H396" s="192"/>
      <c r="I396" s="195"/>
      <c r="J396" s="196">
        <f>BK396</f>
        <v>0</v>
      </c>
      <c r="K396" s="192"/>
      <c r="L396" s="197"/>
      <c r="M396" s="293"/>
      <c r="N396" s="294"/>
      <c r="O396" s="294"/>
      <c r="P396" s="295">
        <v>0</v>
      </c>
      <c r="Q396" s="294"/>
      <c r="R396" s="295">
        <v>0</v>
      </c>
      <c r="S396" s="294"/>
      <c r="T396" s="296"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2" t="s">
        <v>80</v>
      </c>
      <c r="AT396" s="203" t="s">
        <v>71</v>
      </c>
      <c r="AU396" s="203" t="s">
        <v>72</v>
      </c>
      <c r="AY396" s="202" t="s">
        <v>155</v>
      </c>
      <c r="BK396" s="204">
        <v>0</v>
      </c>
    </row>
    <row r="397" spans="1:31" s="2" customFormat="1" ht="6.95" customHeight="1">
      <c r="A397" s="41"/>
      <c r="B397" s="62"/>
      <c r="C397" s="63"/>
      <c r="D397" s="63"/>
      <c r="E397" s="63"/>
      <c r="F397" s="63"/>
      <c r="G397" s="63"/>
      <c r="H397" s="63"/>
      <c r="I397" s="63"/>
      <c r="J397" s="63"/>
      <c r="K397" s="63"/>
      <c r="L397" s="47"/>
      <c r="M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</row>
  </sheetData>
  <sheetProtection password="CC35" sheet="1" objects="1" scenarios="1" formatColumns="0" formatRows="0" autoFilter="0"/>
  <autoFilter ref="C91:K39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5" r:id="rId1" display="https://podminky.urs.cz/item/CS_URS_2024_01/121151113"/>
    <hyperlink ref="F99" r:id="rId2" display="https://podminky.urs.cz/item/CS_URS_2024_01/919735113"/>
    <hyperlink ref="F101" r:id="rId3" display="https://podminky.urs.cz/item/CS_URS_2024_01/113107343"/>
    <hyperlink ref="F103" r:id="rId4" display="https://podminky.urs.cz/item/CS_URS_2024_01/113202111"/>
    <hyperlink ref="F105" r:id="rId5" display="https://podminky.urs.cz/item/CS_URS_2024_01/113107312"/>
    <hyperlink ref="F107" r:id="rId6" display="https://podminky.urs.cz/item/CS_URS_2024_01/963042819"/>
    <hyperlink ref="F109" r:id="rId7" display="https://podminky.urs.cz/item/CS_URS_2024_01/131551105"/>
    <hyperlink ref="F111" r:id="rId8" display="https://podminky.urs.cz/item/CS_URS_2024_01/132554204"/>
    <hyperlink ref="F113" r:id="rId9" display="https://podminky.urs.cz/item/CS_URS_2024_01/133551103"/>
    <hyperlink ref="F115" r:id="rId10" display="https://podminky.urs.cz/item/CS_URS_2024_01/162251142"/>
    <hyperlink ref="F117" r:id="rId11" display="https://podminky.urs.cz/item/CS_URS_2024_01/162751157"/>
    <hyperlink ref="F119" r:id="rId12" display="https://podminky.urs.cz/item/CS_URS_2024_01/162751159"/>
    <hyperlink ref="F121" r:id="rId13" display="https://podminky.urs.cz/item/CS_URS_2024_01/167151113"/>
    <hyperlink ref="F123" r:id="rId14" display="https://podminky.urs.cz/item/CS_URS_2024_01/171251201"/>
    <hyperlink ref="F125" r:id="rId15" display="https://podminky.urs.cz/item/CS_URS_2024_01/174151101"/>
    <hyperlink ref="F127" r:id="rId16" display="https://podminky.urs.cz/item/CS_URS_2024_01/181351103"/>
    <hyperlink ref="F129" r:id="rId17" display="https://podminky.urs.cz/item/CS_URS_2024_01/171201221"/>
    <hyperlink ref="F132" r:id="rId18" display="https://podminky.urs.cz/item/CS_URS_2024_01/180404111"/>
    <hyperlink ref="F136" r:id="rId19" display="https://podminky.urs.cz/item/CS_URS_2024_01/180405114"/>
    <hyperlink ref="F140" r:id="rId20" display="https://podminky.urs.cz/item/CS_URS_2024_01/181111111"/>
    <hyperlink ref="F142" r:id="rId21" display="https://podminky.urs.cz/item/CS_URS_2024_01/183403113"/>
    <hyperlink ref="F144" r:id="rId22" display="https://podminky.urs.cz/item/CS_URS_2024_01/183403153"/>
    <hyperlink ref="F146" r:id="rId23" display="https://podminky.urs.cz/item/CS_URS_2024_01/184102111"/>
    <hyperlink ref="F150" r:id="rId24" display="https://podminky.urs.cz/item/CS_URS_2024_01/184215113"/>
    <hyperlink ref="F156" r:id="rId25" display="https://podminky.urs.cz/item/CS_URS_2024_01/184813511"/>
    <hyperlink ref="F158" r:id="rId26" display="https://podminky.urs.cz/item/CS_URS_2024_01/184911311"/>
    <hyperlink ref="F162" r:id="rId27" display="https://podminky.urs.cz/item/CS_URS_2024_01/184911421"/>
    <hyperlink ref="F166" r:id="rId28" display="https://podminky.urs.cz/item/CS_URS_2024_01/185802113"/>
    <hyperlink ref="F171" r:id="rId29" display="https://podminky.urs.cz/item/CS_URS_2024_01/185851121"/>
    <hyperlink ref="F175" r:id="rId30" display="https://podminky.urs.cz/item/CS_URS_2024_01/171152501"/>
    <hyperlink ref="F177" r:id="rId31" display="https://podminky.urs.cz/item/CS_URS_2024_01/273311511"/>
    <hyperlink ref="F179" r:id="rId32" display="https://podminky.urs.cz/item/CS_URS_2024_01/273321411"/>
    <hyperlink ref="F181" r:id="rId33" display="https://podminky.urs.cz/item/CS_URS_2024_01/273351121"/>
    <hyperlink ref="F183" r:id="rId34" display="https://podminky.urs.cz/item/CS_URS_2024_01/273351122"/>
    <hyperlink ref="F185" r:id="rId35" display="https://podminky.urs.cz/item/CS_URS_2024_01/273361821"/>
    <hyperlink ref="F187" r:id="rId36" display="https://podminky.urs.cz/item/CS_URS_2024_01/279113144"/>
    <hyperlink ref="F189" r:id="rId37" display="https://podminky.urs.cz/item/CS_URS_2024_01/279113145"/>
    <hyperlink ref="F191" r:id="rId38" display="https://podminky.urs.cz/item/CS_URS_2024_01/279361821"/>
    <hyperlink ref="F195" r:id="rId39" display="https://podminky.urs.cz/item/CS_URS_2024_01/274321511"/>
    <hyperlink ref="F197" r:id="rId40" display="https://podminky.urs.cz/item/CS_URS_2024_01/274351121"/>
    <hyperlink ref="F199" r:id="rId41" display="https://podminky.urs.cz/item/CS_URS_2024_01/274351122"/>
    <hyperlink ref="F201" r:id="rId42" display="https://podminky.urs.cz/item/CS_URS_2024_01/274361821"/>
    <hyperlink ref="F203" r:id="rId43" display="https://podminky.urs.cz/item/CS_URS_2024_01/275321411"/>
    <hyperlink ref="F205" r:id="rId44" display="https://podminky.urs.cz/item/CS_URS_2024_01/275351121"/>
    <hyperlink ref="F207" r:id="rId45" display="https://podminky.urs.cz/item/CS_URS_2024_01/275351122"/>
    <hyperlink ref="F209" r:id="rId46" display="https://podminky.urs.cz/item/CS_URS_2024_01/275362021"/>
    <hyperlink ref="F220" r:id="rId47" display="https://podminky.urs.cz/item/CS_URS_2024_01/211971110"/>
    <hyperlink ref="F224" r:id="rId48" display="https://podminky.urs.cz/item/CS_URS_2024_01/212312111"/>
    <hyperlink ref="F226" r:id="rId49" display="https://podminky.urs.cz/item/CS_URS_2024_01/212572111"/>
    <hyperlink ref="F228" r:id="rId50" display="https://podminky.urs.cz/item/CS_URS_2024_01/211511111"/>
    <hyperlink ref="F230" r:id="rId51" display="https://podminky.urs.cz/item/CS_URS_2024_01/212755214"/>
    <hyperlink ref="F232" r:id="rId52" display="https://podminky.urs.cz/item/CS_URS_2024_01/894812155"/>
    <hyperlink ref="F242" r:id="rId53" display="https://podminky.urs.cz/item/CS_URS_2024_01/380326131"/>
    <hyperlink ref="F249" r:id="rId54" display="https://podminky.urs.cz/item/CS_URS_2024_01/380356231"/>
    <hyperlink ref="F255" r:id="rId55" display="https://podminky.urs.cz/item/CS_URS_2024_01/380356232"/>
    <hyperlink ref="F257" r:id="rId56" display="https://podminky.urs.cz/item/CS_URS_2024_01/380361006"/>
    <hyperlink ref="F261" r:id="rId57" display="https://podminky.urs.cz/item/CS_URS_2024_01/899623141"/>
    <hyperlink ref="F263" r:id="rId58" display="https://podminky.urs.cz/item/CS_URS_2024_01/962052211"/>
    <hyperlink ref="F268" r:id="rId59" display="https://podminky.urs.cz/item/CS_URS_2024_01/411121232"/>
    <hyperlink ref="F271" r:id="rId60" display="https://podminky.urs.cz/item/CS_URS_2024_01/430321616"/>
    <hyperlink ref="F273" r:id="rId61" display="https://podminky.urs.cz/item/CS_URS_2024_01/430362021"/>
    <hyperlink ref="F275" r:id="rId62" display="https://podminky.urs.cz/item/CS_URS_2024_01/434351141"/>
    <hyperlink ref="F277" r:id="rId63" display="https://podminky.urs.cz/item/CS_URS_2024_01/434351142"/>
    <hyperlink ref="F281" r:id="rId64" display="https://podminky.urs.cz/item/CS_URS_2024_01/457311116"/>
    <hyperlink ref="F283" r:id="rId65" display="https://podminky.urs.cz/item/CS_URS_2024_01/564740101"/>
    <hyperlink ref="F285" r:id="rId66" display="https://podminky.urs.cz/item/CS_URS_2024_01/564750111"/>
    <hyperlink ref="F307" r:id="rId67" display="https://podminky.urs.cz/item/CS_URS_2024_01/919726122"/>
    <hyperlink ref="F319" r:id="rId68" display="https://podminky.urs.cz/item/CS_URS_2024_01/581124112"/>
    <hyperlink ref="F321" r:id="rId69" display="https://podminky.urs.cz/item/CS_URS_2024_01/596811321"/>
    <hyperlink ref="F325" r:id="rId70" display="https://podminky.urs.cz/item/CS_URS_2024_01/596841120"/>
    <hyperlink ref="F333" r:id="rId71" display="https://podminky.urs.cz/item/CS_URS_2024_01/561121101"/>
    <hyperlink ref="F342" r:id="rId72" display="https://podminky.urs.cz/item/CS_URS_2024_01/637311131"/>
    <hyperlink ref="F346" r:id="rId73" display="https://podminky.urs.cz/item/CS_URS_2024_01/916131112"/>
    <hyperlink ref="F350" r:id="rId74" display="https://podminky.urs.cz/item/CS_URS_2024_01/936124112"/>
    <hyperlink ref="F354" r:id="rId75" display="https://podminky.urs.cz/item/CS_URS_2024_01/566901232"/>
    <hyperlink ref="F359" r:id="rId76" display="https://podminky.urs.cz/item/CS_URS_2024_01/566901243"/>
    <hyperlink ref="F364" r:id="rId77" display="https://podminky.urs.cz/item/CS_URS_2024_01/566901261"/>
    <hyperlink ref="F369" r:id="rId78" display="https://podminky.urs.cz/item/CS_URS_2024_01/572141112"/>
    <hyperlink ref="F375" r:id="rId79" display="https://podminky.urs.cz/item/CS_URS_2024_01/998225111"/>
    <hyperlink ref="F378" r:id="rId80" display="https://podminky.urs.cz/item/CS_URS_2024_01/711113111"/>
    <hyperlink ref="F380" r:id="rId81" display="https://podminky.urs.cz/item/CS_URS_2024_01/998711202"/>
    <hyperlink ref="F383" r:id="rId82" display="https://podminky.urs.cz/item/CS_URS_2024_01/997221611"/>
    <hyperlink ref="F387" r:id="rId83" display="https://podminky.urs.cz/item/CS_URS_2024_01/997221551"/>
    <hyperlink ref="F389" r:id="rId84" display="https://podminky.urs.cz/item/CS_URS_2024_01/997221559"/>
    <hyperlink ref="F393" r:id="rId85" display="https://podminky.urs.cz/item/CS_URS_2024_01/997221655"/>
    <hyperlink ref="F395" r:id="rId86" display="https://podminky.urs.cz/item/CS_URS_2024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4938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ROUND(J89,2)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ROUND((SUM(BE89:BE188)),2)</f>
        <v>0</v>
      </c>
      <c r="G33" s="41"/>
      <c r="H33" s="41"/>
      <c r="I33" s="151">
        <v>0.21</v>
      </c>
      <c r="J33" s="150">
        <f>ROUND(((SUM(BE89:BE188))*I33),2)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ROUND((SUM(BF89:BF188)),2)</f>
        <v>0</v>
      </c>
      <c r="G34" s="41"/>
      <c r="H34" s="41"/>
      <c r="I34" s="151">
        <v>0.12</v>
      </c>
      <c r="J34" s="150">
        <f>ROUND(((SUM(BF89:BF188))*I34),2)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ROUND((SUM(BG89:BG188)),2)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ROUND((SUM(BH89:BH188)),2)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ROUND((SUM(BI89:BI188)),2)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SO02-2 - SPODNÍ STAVBA OPĚRNÁ STĚNA-SKŘ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460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4939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4940</v>
      </c>
      <c r="E62" s="177"/>
      <c r="F62" s="177"/>
      <c r="G62" s="177"/>
      <c r="H62" s="177"/>
      <c r="I62" s="177"/>
      <c r="J62" s="178">
        <f>J107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4941</v>
      </c>
      <c r="E63" s="177"/>
      <c r="F63" s="177"/>
      <c r="G63" s="177"/>
      <c r="H63" s="177"/>
      <c r="I63" s="177"/>
      <c r="J63" s="178">
        <f>J114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4942</v>
      </c>
      <c r="E64" s="177"/>
      <c r="F64" s="177"/>
      <c r="G64" s="177"/>
      <c r="H64" s="177"/>
      <c r="I64" s="177"/>
      <c r="J64" s="178">
        <f>J126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4943</v>
      </c>
      <c r="E65" s="177"/>
      <c r="F65" s="177"/>
      <c r="G65" s="177"/>
      <c r="H65" s="177"/>
      <c r="I65" s="177"/>
      <c r="J65" s="178">
        <f>J132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463</v>
      </c>
      <c r="E66" s="177"/>
      <c r="F66" s="177"/>
      <c r="G66" s="177"/>
      <c r="H66" s="177"/>
      <c r="I66" s="177"/>
      <c r="J66" s="178">
        <f>J167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4944</v>
      </c>
      <c r="E67" s="177"/>
      <c r="F67" s="177"/>
      <c r="G67" s="177"/>
      <c r="H67" s="177"/>
      <c r="I67" s="177"/>
      <c r="J67" s="178">
        <f>J172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464</v>
      </c>
      <c r="E68" s="177"/>
      <c r="F68" s="177"/>
      <c r="G68" s="177"/>
      <c r="H68" s="177"/>
      <c r="I68" s="177"/>
      <c r="J68" s="178">
        <f>J175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2678</v>
      </c>
      <c r="E69" s="171"/>
      <c r="F69" s="171"/>
      <c r="G69" s="171"/>
      <c r="H69" s="171"/>
      <c r="I69" s="171"/>
      <c r="J69" s="172">
        <f>J188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140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63" t="str">
        <f>E7</f>
        <v>Novostavba modulární Zš JINOTAJ ZLÍN</v>
      </c>
      <c r="F79" s="35"/>
      <c r="G79" s="35"/>
      <c r="H79" s="35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126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E9</f>
        <v>SO02-2 - SPODNÍ STAVBA OPĚRNÁ STĚNA-SKŘ</v>
      </c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21</v>
      </c>
      <c r="D83" s="43"/>
      <c r="E83" s="43"/>
      <c r="F83" s="30" t="str">
        <f>F12</f>
        <v xml:space="preserve">Areál filmových ateliérů Kudlov, Filmová 174, 760 </v>
      </c>
      <c r="G83" s="43"/>
      <c r="H83" s="43"/>
      <c r="I83" s="35" t="s">
        <v>23</v>
      </c>
      <c r="J83" s="75" t="str">
        <f>IF(J12="","",J12)</f>
        <v>6. 4. 2024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25</v>
      </c>
      <c r="D85" s="43"/>
      <c r="E85" s="43"/>
      <c r="F85" s="30" t="str">
        <f>E15</f>
        <v>Základní škola JINOTAJ Zlín, s.r.o.</v>
      </c>
      <c r="G85" s="43"/>
      <c r="H85" s="43"/>
      <c r="I85" s="35" t="s">
        <v>32</v>
      </c>
      <c r="J85" s="39" t="str">
        <f>E21</f>
        <v xml:space="preserve"> 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30</v>
      </c>
      <c r="D86" s="43"/>
      <c r="E86" s="43"/>
      <c r="F86" s="30" t="str">
        <f>IF(E18="","",E18)</f>
        <v>Vyplň údaj</v>
      </c>
      <c r="G86" s="43"/>
      <c r="H86" s="43"/>
      <c r="I86" s="35" t="s">
        <v>35</v>
      </c>
      <c r="J86" s="39" t="str">
        <f>E24</f>
        <v xml:space="preserve"> 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0"/>
      <c r="B88" s="181"/>
      <c r="C88" s="182" t="s">
        <v>141</v>
      </c>
      <c r="D88" s="183" t="s">
        <v>57</v>
      </c>
      <c r="E88" s="183" t="s">
        <v>53</v>
      </c>
      <c r="F88" s="183" t="s">
        <v>54</v>
      </c>
      <c r="G88" s="183" t="s">
        <v>142</v>
      </c>
      <c r="H88" s="183" t="s">
        <v>143</v>
      </c>
      <c r="I88" s="183" t="s">
        <v>144</v>
      </c>
      <c r="J88" s="183" t="s">
        <v>130</v>
      </c>
      <c r="K88" s="184" t="s">
        <v>145</v>
      </c>
      <c r="L88" s="185"/>
      <c r="M88" s="95" t="s">
        <v>19</v>
      </c>
      <c r="N88" s="96" t="s">
        <v>42</v>
      </c>
      <c r="O88" s="96" t="s">
        <v>146</v>
      </c>
      <c r="P88" s="96" t="s">
        <v>147</v>
      </c>
      <c r="Q88" s="96" t="s">
        <v>148</v>
      </c>
      <c r="R88" s="96" t="s">
        <v>149</v>
      </c>
      <c r="S88" s="96" t="s">
        <v>150</v>
      </c>
      <c r="T88" s="97" t="s">
        <v>151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1"/>
      <c r="B89" s="42"/>
      <c r="C89" s="102" t="s">
        <v>152</v>
      </c>
      <c r="D89" s="43"/>
      <c r="E89" s="43"/>
      <c r="F89" s="43"/>
      <c r="G89" s="43"/>
      <c r="H89" s="43"/>
      <c r="I89" s="43"/>
      <c r="J89" s="186">
        <f>BK89</f>
        <v>0</v>
      </c>
      <c r="K89" s="43"/>
      <c r="L89" s="47"/>
      <c r="M89" s="98"/>
      <c r="N89" s="187"/>
      <c r="O89" s="99"/>
      <c r="P89" s="188">
        <f>P90+P188</f>
        <v>0</v>
      </c>
      <c r="Q89" s="99"/>
      <c r="R89" s="188">
        <f>R90+R188</f>
        <v>608.4700691200001</v>
      </c>
      <c r="S89" s="99"/>
      <c r="T89" s="189">
        <f>T90+T188</f>
        <v>10.848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71</v>
      </c>
      <c r="AU89" s="20" t="s">
        <v>131</v>
      </c>
      <c r="BK89" s="190">
        <f>BK90+BK188</f>
        <v>0</v>
      </c>
    </row>
    <row r="90" spans="1:63" s="12" customFormat="1" ht="25.9" customHeight="1">
      <c r="A90" s="12"/>
      <c r="B90" s="191"/>
      <c r="C90" s="192"/>
      <c r="D90" s="193" t="s">
        <v>71</v>
      </c>
      <c r="E90" s="194" t="s">
        <v>482</v>
      </c>
      <c r="F90" s="194" t="s">
        <v>483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P91+P107+P114+P126+P132+P167+P172+P175</f>
        <v>0</v>
      </c>
      <c r="Q90" s="199"/>
      <c r="R90" s="200">
        <f>R91+R107+R114+R126+R132+R167+R172+R175</f>
        <v>608.4700691200001</v>
      </c>
      <c r="S90" s="199"/>
      <c r="T90" s="201">
        <f>T91+T107+T114+T126+T132+T167+T172+T175</f>
        <v>10.848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155</v>
      </c>
      <c r="BK90" s="204">
        <f>BK91+BK107+BK114+BK126+BK132+BK167+BK172+BK175</f>
        <v>0</v>
      </c>
    </row>
    <row r="91" spans="1:63" s="12" customFormat="1" ht="22.8" customHeight="1">
      <c r="A91" s="12"/>
      <c r="B91" s="191"/>
      <c r="C91" s="192"/>
      <c r="D91" s="193" t="s">
        <v>71</v>
      </c>
      <c r="E91" s="205" t="s">
        <v>80</v>
      </c>
      <c r="F91" s="205" t="s">
        <v>2679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SUM(P92:P106)</f>
        <v>0</v>
      </c>
      <c r="Q91" s="199"/>
      <c r="R91" s="200">
        <f>SUM(R92:R106)</f>
        <v>0</v>
      </c>
      <c r="S91" s="199"/>
      <c r="T91" s="201">
        <f>SUM(T92:T106)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80</v>
      </c>
      <c r="AT91" s="203" t="s">
        <v>71</v>
      </c>
      <c r="AU91" s="203" t="s">
        <v>80</v>
      </c>
      <c r="AY91" s="202" t="s">
        <v>155</v>
      </c>
      <c r="BK91" s="204">
        <f>SUM(BK92:BK106)</f>
        <v>0</v>
      </c>
    </row>
    <row r="92" spans="1:65" s="2" customFormat="1" ht="24.15" customHeight="1">
      <c r="A92" s="41"/>
      <c r="B92" s="42"/>
      <c r="C92" s="207" t="s">
        <v>776</v>
      </c>
      <c r="D92" s="207" t="s">
        <v>162</v>
      </c>
      <c r="E92" s="208" t="s">
        <v>4593</v>
      </c>
      <c r="F92" s="209" t="s">
        <v>4594</v>
      </c>
      <c r="G92" s="210" t="s">
        <v>488</v>
      </c>
      <c r="H92" s="211">
        <v>155.842</v>
      </c>
      <c r="I92" s="212"/>
      <c r="J92" s="213">
        <f>ROUND(I92*H92,2)</f>
        <v>0</v>
      </c>
      <c r="K92" s="209" t="s">
        <v>166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252</v>
      </c>
      <c r="AT92" s="218" t="s">
        <v>162</v>
      </c>
      <c r="AU92" s="218" t="s">
        <v>82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252</v>
      </c>
      <c r="BM92" s="218" t="s">
        <v>4945</v>
      </c>
    </row>
    <row r="93" spans="1:47" s="2" customFormat="1" ht="12">
      <c r="A93" s="41"/>
      <c r="B93" s="42"/>
      <c r="C93" s="43"/>
      <c r="D93" s="220" t="s">
        <v>169</v>
      </c>
      <c r="E93" s="43"/>
      <c r="F93" s="221" t="s">
        <v>4595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169</v>
      </c>
      <c r="AU93" s="20" t="s">
        <v>82</v>
      </c>
    </row>
    <row r="94" spans="1:51" s="13" customFormat="1" ht="12">
      <c r="A94" s="13"/>
      <c r="B94" s="225"/>
      <c r="C94" s="226"/>
      <c r="D94" s="227" t="s">
        <v>176</v>
      </c>
      <c r="E94" s="228" t="s">
        <v>19</v>
      </c>
      <c r="F94" s="229" t="s">
        <v>4946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176</v>
      </c>
      <c r="AU94" s="235" t="s">
        <v>82</v>
      </c>
      <c r="AV94" s="13" t="s">
        <v>80</v>
      </c>
      <c r="AW94" s="13" t="s">
        <v>34</v>
      </c>
      <c r="AX94" s="13" t="s">
        <v>72</v>
      </c>
      <c r="AY94" s="235" t="s">
        <v>155</v>
      </c>
    </row>
    <row r="95" spans="1:51" s="14" customFormat="1" ht="12">
      <c r="A95" s="14"/>
      <c r="B95" s="236"/>
      <c r="C95" s="237"/>
      <c r="D95" s="227" t="s">
        <v>176</v>
      </c>
      <c r="E95" s="238" t="s">
        <v>19</v>
      </c>
      <c r="F95" s="239" t="s">
        <v>4947</v>
      </c>
      <c r="G95" s="237"/>
      <c r="H95" s="240">
        <v>155.842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176</v>
      </c>
      <c r="AU95" s="246" t="s">
        <v>82</v>
      </c>
      <c r="AV95" s="14" t="s">
        <v>82</v>
      </c>
      <c r="AW95" s="14" t="s">
        <v>34</v>
      </c>
      <c r="AX95" s="14" t="s">
        <v>80</v>
      </c>
      <c r="AY95" s="246" t="s">
        <v>155</v>
      </c>
    </row>
    <row r="96" spans="1:65" s="2" customFormat="1" ht="37.8" customHeight="1">
      <c r="A96" s="41"/>
      <c r="B96" s="42"/>
      <c r="C96" s="207" t="s">
        <v>272</v>
      </c>
      <c r="D96" s="207" t="s">
        <v>162</v>
      </c>
      <c r="E96" s="208" t="s">
        <v>4587</v>
      </c>
      <c r="F96" s="209" t="s">
        <v>4588</v>
      </c>
      <c r="G96" s="210" t="s">
        <v>488</v>
      </c>
      <c r="H96" s="211">
        <v>155.842</v>
      </c>
      <c r="I96" s="212"/>
      <c r="J96" s="213">
        <f>ROUND(I96*H96,2)</f>
        <v>0</v>
      </c>
      <c r="K96" s="209" t="s">
        <v>166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82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4948</v>
      </c>
    </row>
    <row r="97" spans="1:47" s="2" customFormat="1" ht="12">
      <c r="A97" s="41"/>
      <c r="B97" s="42"/>
      <c r="C97" s="43"/>
      <c r="D97" s="220" t="s">
        <v>169</v>
      </c>
      <c r="E97" s="43"/>
      <c r="F97" s="221" t="s">
        <v>4589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169</v>
      </c>
      <c r="AU97" s="20" t="s">
        <v>82</v>
      </c>
    </row>
    <row r="98" spans="1:65" s="2" customFormat="1" ht="37.8" customHeight="1">
      <c r="A98" s="41"/>
      <c r="B98" s="42"/>
      <c r="C98" s="207" t="s">
        <v>305</v>
      </c>
      <c r="D98" s="207" t="s">
        <v>162</v>
      </c>
      <c r="E98" s="208" t="s">
        <v>4590</v>
      </c>
      <c r="F98" s="209" t="s">
        <v>4591</v>
      </c>
      <c r="G98" s="210" t="s">
        <v>488</v>
      </c>
      <c r="H98" s="211">
        <v>2805.158</v>
      </c>
      <c r="I98" s="212"/>
      <c r="J98" s="213">
        <f>ROUND(I98*H98,2)</f>
        <v>0</v>
      </c>
      <c r="K98" s="209" t="s">
        <v>166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82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4949</v>
      </c>
    </row>
    <row r="99" spans="1:47" s="2" customFormat="1" ht="12">
      <c r="A99" s="41"/>
      <c r="B99" s="42"/>
      <c r="C99" s="43"/>
      <c r="D99" s="220" t="s">
        <v>169</v>
      </c>
      <c r="E99" s="43"/>
      <c r="F99" s="221" t="s">
        <v>4592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169</v>
      </c>
      <c r="AU99" s="20" t="s">
        <v>82</v>
      </c>
    </row>
    <row r="100" spans="1:51" s="13" customFormat="1" ht="12">
      <c r="A100" s="13"/>
      <c r="B100" s="225"/>
      <c r="C100" s="226"/>
      <c r="D100" s="227" t="s">
        <v>176</v>
      </c>
      <c r="E100" s="228" t="s">
        <v>19</v>
      </c>
      <c r="F100" s="229" t="s">
        <v>4950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176</v>
      </c>
      <c r="AU100" s="235" t="s">
        <v>82</v>
      </c>
      <c r="AV100" s="13" t="s">
        <v>80</v>
      </c>
      <c r="AW100" s="13" t="s">
        <v>34</v>
      </c>
      <c r="AX100" s="13" t="s">
        <v>72</v>
      </c>
      <c r="AY100" s="235" t="s">
        <v>155</v>
      </c>
    </row>
    <row r="101" spans="1:51" s="14" customFormat="1" ht="12">
      <c r="A101" s="14"/>
      <c r="B101" s="236"/>
      <c r="C101" s="237"/>
      <c r="D101" s="227" t="s">
        <v>176</v>
      </c>
      <c r="E101" s="238" t="s">
        <v>19</v>
      </c>
      <c r="F101" s="239" t="s">
        <v>4951</v>
      </c>
      <c r="G101" s="237"/>
      <c r="H101" s="240">
        <v>2805.158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176</v>
      </c>
      <c r="AU101" s="246" t="s">
        <v>82</v>
      </c>
      <c r="AV101" s="14" t="s">
        <v>82</v>
      </c>
      <c r="AW101" s="14" t="s">
        <v>34</v>
      </c>
      <c r="AX101" s="14" t="s">
        <v>80</v>
      </c>
      <c r="AY101" s="246" t="s">
        <v>155</v>
      </c>
    </row>
    <row r="102" spans="1:65" s="2" customFormat="1" ht="24.15" customHeight="1">
      <c r="A102" s="41"/>
      <c r="B102" s="42"/>
      <c r="C102" s="207" t="s">
        <v>331</v>
      </c>
      <c r="D102" s="207" t="s">
        <v>162</v>
      </c>
      <c r="E102" s="208" t="s">
        <v>4596</v>
      </c>
      <c r="F102" s="209" t="s">
        <v>4597</v>
      </c>
      <c r="G102" s="210" t="s">
        <v>488</v>
      </c>
      <c r="H102" s="211">
        <v>155.842</v>
      </c>
      <c r="I102" s="212"/>
      <c r="J102" s="213">
        <f>ROUND(I102*H102,2)</f>
        <v>0</v>
      </c>
      <c r="K102" s="209" t="s">
        <v>166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82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4952</v>
      </c>
    </row>
    <row r="103" spans="1:47" s="2" customFormat="1" ht="12">
      <c r="A103" s="41"/>
      <c r="B103" s="42"/>
      <c r="C103" s="43"/>
      <c r="D103" s="220" t="s">
        <v>169</v>
      </c>
      <c r="E103" s="43"/>
      <c r="F103" s="221" t="s">
        <v>4598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169</v>
      </c>
      <c r="AU103" s="20" t="s">
        <v>82</v>
      </c>
    </row>
    <row r="104" spans="1:65" s="2" customFormat="1" ht="24.15" customHeight="1">
      <c r="A104" s="41"/>
      <c r="B104" s="42"/>
      <c r="C104" s="207" t="s">
        <v>336</v>
      </c>
      <c r="D104" s="207" t="s">
        <v>162</v>
      </c>
      <c r="E104" s="208" t="s">
        <v>4602</v>
      </c>
      <c r="F104" s="209" t="s">
        <v>4603</v>
      </c>
      <c r="G104" s="210" t="s">
        <v>518</v>
      </c>
      <c r="H104" s="211">
        <v>280.516</v>
      </c>
      <c r="I104" s="212"/>
      <c r="J104" s="213">
        <f>ROUND(I104*H104,2)</f>
        <v>0</v>
      </c>
      <c r="K104" s="209" t="s">
        <v>166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82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4953</v>
      </c>
    </row>
    <row r="105" spans="1:47" s="2" customFormat="1" ht="12">
      <c r="A105" s="41"/>
      <c r="B105" s="42"/>
      <c r="C105" s="43"/>
      <c r="D105" s="220" t="s">
        <v>169</v>
      </c>
      <c r="E105" s="43"/>
      <c r="F105" s="221" t="s">
        <v>4604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169</v>
      </c>
      <c r="AU105" s="20" t="s">
        <v>82</v>
      </c>
    </row>
    <row r="106" spans="1:51" s="14" customFormat="1" ht="12">
      <c r="A106" s="14"/>
      <c r="B106" s="236"/>
      <c r="C106" s="237"/>
      <c r="D106" s="227" t="s">
        <v>176</v>
      </c>
      <c r="E106" s="237"/>
      <c r="F106" s="239" t="s">
        <v>4954</v>
      </c>
      <c r="G106" s="237"/>
      <c r="H106" s="240">
        <v>280.516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176</v>
      </c>
      <c r="AU106" s="246" t="s">
        <v>82</v>
      </c>
      <c r="AV106" s="14" t="s">
        <v>82</v>
      </c>
      <c r="AW106" s="14" t="s">
        <v>4</v>
      </c>
      <c r="AX106" s="14" t="s">
        <v>80</v>
      </c>
      <c r="AY106" s="246" t="s">
        <v>155</v>
      </c>
    </row>
    <row r="107" spans="1:63" s="12" customFormat="1" ht="22.8" customHeight="1">
      <c r="A107" s="12"/>
      <c r="B107" s="191"/>
      <c r="C107" s="192"/>
      <c r="D107" s="193" t="s">
        <v>71</v>
      </c>
      <c r="E107" s="205" t="s">
        <v>298</v>
      </c>
      <c r="F107" s="205" t="s">
        <v>4726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SUM(P108:P113)</f>
        <v>0</v>
      </c>
      <c r="Q107" s="199"/>
      <c r="R107" s="200">
        <f>SUM(R108:R113)</f>
        <v>0.06839215</v>
      </c>
      <c r="S107" s="199"/>
      <c r="T107" s="201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80</v>
      </c>
      <c r="AT107" s="203" t="s">
        <v>71</v>
      </c>
      <c r="AU107" s="203" t="s">
        <v>80</v>
      </c>
      <c r="AY107" s="202" t="s">
        <v>155</v>
      </c>
      <c r="BK107" s="204">
        <f>SUM(BK108:BK113)</f>
        <v>0</v>
      </c>
    </row>
    <row r="108" spans="1:65" s="2" customFormat="1" ht="24.15" customHeight="1">
      <c r="A108" s="41"/>
      <c r="B108" s="42"/>
      <c r="C108" s="207" t="s">
        <v>80</v>
      </c>
      <c r="D108" s="207" t="s">
        <v>162</v>
      </c>
      <c r="E108" s="208" t="s">
        <v>4727</v>
      </c>
      <c r="F108" s="209" t="s">
        <v>4728</v>
      </c>
      <c r="G108" s="210" t="s">
        <v>356</v>
      </c>
      <c r="H108" s="211">
        <v>41.625</v>
      </c>
      <c r="I108" s="212"/>
      <c r="J108" s="213">
        <f>ROUND(I108*H108,2)</f>
        <v>0</v>
      </c>
      <c r="K108" s="209" t="s">
        <v>166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0.00017</v>
      </c>
      <c r="R108" s="216">
        <f>Q108*H108</f>
        <v>0.007076250000000001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82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82</v>
      </c>
    </row>
    <row r="109" spans="1:47" s="2" customFormat="1" ht="12">
      <c r="A109" s="41"/>
      <c r="B109" s="42"/>
      <c r="C109" s="43"/>
      <c r="D109" s="220" t="s">
        <v>169</v>
      </c>
      <c r="E109" s="43"/>
      <c r="F109" s="221" t="s">
        <v>4729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169</v>
      </c>
      <c r="AU109" s="20" t="s">
        <v>82</v>
      </c>
    </row>
    <row r="110" spans="1:65" s="2" customFormat="1" ht="16.5" customHeight="1">
      <c r="A110" s="41"/>
      <c r="B110" s="42"/>
      <c r="C110" s="266" t="s">
        <v>186</v>
      </c>
      <c r="D110" s="266" t="s">
        <v>560</v>
      </c>
      <c r="E110" s="267" t="s">
        <v>828</v>
      </c>
      <c r="F110" s="268" t="s">
        <v>829</v>
      </c>
      <c r="G110" s="269" t="s">
        <v>356</v>
      </c>
      <c r="H110" s="270">
        <v>53.303</v>
      </c>
      <c r="I110" s="271"/>
      <c r="J110" s="272">
        <f>ROUND(I110*H110,2)</f>
        <v>0</v>
      </c>
      <c r="K110" s="268" t="s">
        <v>166</v>
      </c>
      <c r="L110" s="273"/>
      <c r="M110" s="274" t="s">
        <v>19</v>
      </c>
      <c r="N110" s="275" t="s">
        <v>43</v>
      </c>
      <c r="O110" s="87"/>
      <c r="P110" s="216">
        <f>O110*H110</f>
        <v>0</v>
      </c>
      <c r="Q110" s="216">
        <v>0.0003</v>
      </c>
      <c r="R110" s="216">
        <f>Q110*H110</f>
        <v>0.0159909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563</v>
      </c>
      <c r="AT110" s="218" t="s">
        <v>560</v>
      </c>
      <c r="AU110" s="218" t="s">
        <v>82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4955</v>
      </c>
    </row>
    <row r="111" spans="1:51" s="14" customFormat="1" ht="12">
      <c r="A111" s="14"/>
      <c r="B111" s="236"/>
      <c r="C111" s="237"/>
      <c r="D111" s="227" t="s">
        <v>176</v>
      </c>
      <c r="E111" s="237"/>
      <c r="F111" s="239" t="s">
        <v>4956</v>
      </c>
      <c r="G111" s="237"/>
      <c r="H111" s="240">
        <v>53.303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176</v>
      </c>
      <c r="AU111" s="246" t="s">
        <v>82</v>
      </c>
      <c r="AV111" s="14" t="s">
        <v>82</v>
      </c>
      <c r="AW111" s="14" t="s">
        <v>4</v>
      </c>
      <c r="AX111" s="14" t="s">
        <v>80</v>
      </c>
      <c r="AY111" s="246" t="s">
        <v>155</v>
      </c>
    </row>
    <row r="112" spans="1:65" s="2" customFormat="1" ht="16.5" customHeight="1">
      <c r="A112" s="41"/>
      <c r="B112" s="42"/>
      <c r="C112" s="207" t="s">
        <v>82</v>
      </c>
      <c r="D112" s="207" t="s">
        <v>162</v>
      </c>
      <c r="E112" s="208" t="s">
        <v>4743</v>
      </c>
      <c r="F112" s="209" t="s">
        <v>4744</v>
      </c>
      <c r="G112" s="210" t="s">
        <v>653</v>
      </c>
      <c r="H112" s="211">
        <v>92.5</v>
      </c>
      <c r="I112" s="212"/>
      <c r="J112" s="213">
        <f>ROUND(I112*H112,2)</f>
        <v>0</v>
      </c>
      <c r="K112" s="209" t="s">
        <v>166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0.00049</v>
      </c>
      <c r="R112" s="216">
        <f>Q112*H112</f>
        <v>0.045325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82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252</v>
      </c>
    </row>
    <row r="113" spans="1:47" s="2" customFormat="1" ht="12">
      <c r="A113" s="41"/>
      <c r="B113" s="42"/>
      <c r="C113" s="43"/>
      <c r="D113" s="220" t="s">
        <v>169</v>
      </c>
      <c r="E113" s="43"/>
      <c r="F113" s="221" t="s">
        <v>4745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169</v>
      </c>
      <c r="AU113" s="20" t="s">
        <v>82</v>
      </c>
    </row>
    <row r="114" spans="1:63" s="12" customFormat="1" ht="22.8" customHeight="1">
      <c r="A114" s="12"/>
      <c r="B114" s="191"/>
      <c r="C114" s="192"/>
      <c r="D114" s="193" t="s">
        <v>71</v>
      </c>
      <c r="E114" s="205" t="s">
        <v>310</v>
      </c>
      <c r="F114" s="205" t="s">
        <v>4957</v>
      </c>
      <c r="G114" s="192"/>
      <c r="H114" s="192"/>
      <c r="I114" s="195"/>
      <c r="J114" s="206">
        <f>BK114</f>
        <v>0</v>
      </c>
      <c r="K114" s="192"/>
      <c r="L114" s="197"/>
      <c r="M114" s="198"/>
      <c r="N114" s="199"/>
      <c r="O114" s="199"/>
      <c r="P114" s="200">
        <f>SUM(P115:P125)</f>
        <v>0</v>
      </c>
      <c r="Q114" s="199"/>
      <c r="R114" s="200">
        <f>SUM(R115:R125)</f>
        <v>509.36446535</v>
      </c>
      <c r="S114" s="199"/>
      <c r="T114" s="201">
        <f>SUM(T115:T125)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2" t="s">
        <v>80</v>
      </c>
      <c r="AT114" s="203" t="s">
        <v>71</v>
      </c>
      <c r="AU114" s="203" t="s">
        <v>80</v>
      </c>
      <c r="AY114" s="202" t="s">
        <v>155</v>
      </c>
      <c r="BK114" s="204">
        <f>SUM(BK115:BK125)</f>
        <v>0</v>
      </c>
    </row>
    <row r="115" spans="1:65" s="2" customFormat="1" ht="24.15" customHeight="1">
      <c r="A115" s="41"/>
      <c r="B115" s="42"/>
      <c r="C115" s="207" t="s">
        <v>252</v>
      </c>
      <c r="D115" s="207" t="s">
        <v>162</v>
      </c>
      <c r="E115" s="208" t="s">
        <v>4958</v>
      </c>
      <c r="F115" s="209" t="s">
        <v>4959</v>
      </c>
      <c r="G115" s="210" t="s">
        <v>653</v>
      </c>
      <c r="H115" s="211">
        <v>454.5</v>
      </c>
      <c r="I115" s="212"/>
      <c r="J115" s="213">
        <f>ROUND(I115*H115,2)</f>
        <v>0</v>
      </c>
      <c r="K115" s="209" t="s">
        <v>166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0.0001</v>
      </c>
      <c r="R115" s="216">
        <f>Q115*H115</f>
        <v>0.045450000000000004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82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563</v>
      </c>
    </row>
    <row r="116" spans="1:47" s="2" customFormat="1" ht="12">
      <c r="A116" s="41"/>
      <c r="B116" s="42"/>
      <c r="C116" s="43"/>
      <c r="D116" s="220" t="s">
        <v>169</v>
      </c>
      <c r="E116" s="43"/>
      <c r="F116" s="221" t="s">
        <v>4960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169</v>
      </c>
      <c r="AU116" s="20" t="s">
        <v>82</v>
      </c>
    </row>
    <row r="117" spans="1:65" s="2" customFormat="1" ht="24.15" customHeight="1">
      <c r="A117" s="41"/>
      <c r="B117" s="42"/>
      <c r="C117" s="207" t="s">
        <v>158</v>
      </c>
      <c r="D117" s="207" t="s">
        <v>162</v>
      </c>
      <c r="E117" s="208" t="s">
        <v>4961</v>
      </c>
      <c r="F117" s="209" t="s">
        <v>4962</v>
      </c>
      <c r="G117" s="210" t="s">
        <v>653</v>
      </c>
      <c r="H117" s="211">
        <v>454.5</v>
      </c>
      <c r="I117" s="212"/>
      <c r="J117" s="213">
        <f>ROUND(I117*H117,2)</f>
        <v>0</v>
      </c>
      <c r="K117" s="209" t="s">
        <v>166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252</v>
      </c>
      <c r="AT117" s="218" t="s">
        <v>162</v>
      </c>
      <c r="AU117" s="218" t="s">
        <v>82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252</v>
      </c>
      <c r="BM117" s="218" t="s">
        <v>277</v>
      </c>
    </row>
    <row r="118" spans="1:47" s="2" customFormat="1" ht="12">
      <c r="A118" s="41"/>
      <c r="B118" s="42"/>
      <c r="C118" s="43"/>
      <c r="D118" s="220" t="s">
        <v>169</v>
      </c>
      <c r="E118" s="43"/>
      <c r="F118" s="221" t="s">
        <v>4963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169</v>
      </c>
      <c r="AU118" s="20" t="s">
        <v>82</v>
      </c>
    </row>
    <row r="119" spans="1:65" s="2" customFormat="1" ht="16.5" customHeight="1">
      <c r="A119" s="41"/>
      <c r="B119" s="42"/>
      <c r="C119" s="266" t="s">
        <v>1170</v>
      </c>
      <c r="D119" s="266" t="s">
        <v>560</v>
      </c>
      <c r="E119" s="267" t="s">
        <v>4964</v>
      </c>
      <c r="F119" s="268" t="s">
        <v>4965</v>
      </c>
      <c r="G119" s="269" t="s">
        <v>488</v>
      </c>
      <c r="H119" s="270">
        <v>155.842</v>
      </c>
      <c r="I119" s="271"/>
      <c r="J119" s="272">
        <f>ROUND(I119*H119,2)</f>
        <v>0</v>
      </c>
      <c r="K119" s="268" t="s">
        <v>166</v>
      </c>
      <c r="L119" s="273"/>
      <c r="M119" s="274" t="s">
        <v>19</v>
      </c>
      <c r="N119" s="275" t="s">
        <v>43</v>
      </c>
      <c r="O119" s="87"/>
      <c r="P119" s="216">
        <f>O119*H119</f>
        <v>0</v>
      </c>
      <c r="Q119" s="216">
        <v>2.429</v>
      </c>
      <c r="R119" s="216">
        <f>Q119*H119</f>
        <v>378.540218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563</v>
      </c>
      <c r="AT119" s="218" t="s">
        <v>560</v>
      </c>
      <c r="AU119" s="218" t="s">
        <v>82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4966</v>
      </c>
    </row>
    <row r="120" spans="1:65" s="2" customFormat="1" ht="16.5" customHeight="1">
      <c r="A120" s="41"/>
      <c r="B120" s="42"/>
      <c r="C120" s="207" t="s">
        <v>522</v>
      </c>
      <c r="D120" s="207" t="s">
        <v>162</v>
      </c>
      <c r="E120" s="208" t="s">
        <v>4967</v>
      </c>
      <c r="F120" s="209" t="s">
        <v>4968</v>
      </c>
      <c r="G120" s="210" t="s">
        <v>518</v>
      </c>
      <c r="H120" s="211">
        <v>9.435</v>
      </c>
      <c r="I120" s="212"/>
      <c r="J120" s="213">
        <f>ROUND(I120*H120,2)</f>
        <v>0</v>
      </c>
      <c r="K120" s="209" t="s">
        <v>166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1.11381</v>
      </c>
      <c r="R120" s="216">
        <f>Q120*H120</f>
        <v>10.50879735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82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8</v>
      </c>
    </row>
    <row r="121" spans="1:47" s="2" customFormat="1" ht="12">
      <c r="A121" s="41"/>
      <c r="B121" s="42"/>
      <c r="C121" s="43"/>
      <c r="D121" s="220" t="s">
        <v>169</v>
      </c>
      <c r="E121" s="43"/>
      <c r="F121" s="221" t="s">
        <v>4969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169</v>
      </c>
      <c r="AU121" s="20" t="s">
        <v>82</v>
      </c>
    </row>
    <row r="122" spans="1:65" s="2" customFormat="1" ht="24.15" customHeight="1">
      <c r="A122" s="41"/>
      <c r="B122" s="42"/>
      <c r="C122" s="207" t="s">
        <v>277</v>
      </c>
      <c r="D122" s="207" t="s">
        <v>162</v>
      </c>
      <c r="E122" s="208" t="s">
        <v>4970</v>
      </c>
      <c r="F122" s="209" t="s">
        <v>4971</v>
      </c>
      <c r="G122" s="210" t="s">
        <v>356</v>
      </c>
      <c r="H122" s="211">
        <v>422</v>
      </c>
      <c r="I122" s="212"/>
      <c r="J122" s="213">
        <f>ROUND(I122*H122,2)</f>
        <v>0</v>
      </c>
      <c r="K122" s="209" t="s">
        <v>166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0.285</v>
      </c>
      <c r="R122" s="216">
        <f>Q122*H122</f>
        <v>120.27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82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298</v>
      </c>
    </row>
    <row r="123" spans="1:47" s="2" customFormat="1" ht="12">
      <c r="A123" s="41"/>
      <c r="B123" s="42"/>
      <c r="C123" s="43"/>
      <c r="D123" s="220" t="s">
        <v>169</v>
      </c>
      <c r="E123" s="43"/>
      <c r="F123" s="221" t="s">
        <v>4972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169</v>
      </c>
      <c r="AU123" s="20" t="s">
        <v>82</v>
      </c>
    </row>
    <row r="124" spans="1:51" s="13" customFormat="1" ht="12">
      <c r="A124" s="13"/>
      <c r="B124" s="225"/>
      <c r="C124" s="226"/>
      <c r="D124" s="227" t="s">
        <v>176</v>
      </c>
      <c r="E124" s="228" t="s">
        <v>19</v>
      </c>
      <c r="F124" s="229" t="s">
        <v>4973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176</v>
      </c>
      <c r="AU124" s="235" t="s">
        <v>82</v>
      </c>
      <c r="AV124" s="13" t="s">
        <v>80</v>
      </c>
      <c r="AW124" s="13" t="s">
        <v>34</v>
      </c>
      <c r="AX124" s="13" t="s">
        <v>72</v>
      </c>
      <c r="AY124" s="235" t="s">
        <v>155</v>
      </c>
    </row>
    <row r="125" spans="1:51" s="14" customFormat="1" ht="12">
      <c r="A125" s="14"/>
      <c r="B125" s="236"/>
      <c r="C125" s="237"/>
      <c r="D125" s="227" t="s">
        <v>176</v>
      </c>
      <c r="E125" s="238" t="s">
        <v>19</v>
      </c>
      <c r="F125" s="239" t="s">
        <v>4974</v>
      </c>
      <c r="G125" s="237"/>
      <c r="H125" s="240">
        <v>422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176</v>
      </c>
      <c r="AU125" s="246" t="s">
        <v>82</v>
      </c>
      <c r="AV125" s="14" t="s">
        <v>82</v>
      </c>
      <c r="AW125" s="14" t="s">
        <v>34</v>
      </c>
      <c r="AX125" s="14" t="s">
        <v>80</v>
      </c>
      <c r="AY125" s="246" t="s">
        <v>155</v>
      </c>
    </row>
    <row r="126" spans="1:63" s="12" customFormat="1" ht="22.8" customHeight="1">
      <c r="A126" s="12"/>
      <c r="B126" s="191"/>
      <c r="C126" s="192"/>
      <c r="D126" s="193" t="s">
        <v>71</v>
      </c>
      <c r="E126" s="205" t="s">
        <v>323</v>
      </c>
      <c r="F126" s="205" t="s">
        <v>4975</v>
      </c>
      <c r="G126" s="192"/>
      <c r="H126" s="192"/>
      <c r="I126" s="195"/>
      <c r="J126" s="206">
        <f>BK126</f>
        <v>0</v>
      </c>
      <c r="K126" s="192"/>
      <c r="L126" s="197"/>
      <c r="M126" s="198"/>
      <c r="N126" s="199"/>
      <c r="O126" s="199"/>
      <c r="P126" s="200">
        <f>SUM(P127:P131)</f>
        <v>0</v>
      </c>
      <c r="Q126" s="199"/>
      <c r="R126" s="200">
        <f>SUM(R127:R131)</f>
        <v>2.846034</v>
      </c>
      <c r="S126" s="199"/>
      <c r="T126" s="201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2" t="s">
        <v>80</v>
      </c>
      <c r="AT126" s="203" t="s">
        <v>71</v>
      </c>
      <c r="AU126" s="203" t="s">
        <v>80</v>
      </c>
      <c r="AY126" s="202" t="s">
        <v>155</v>
      </c>
      <c r="BK126" s="204">
        <f>SUM(BK127:BK131)</f>
        <v>0</v>
      </c>
    </row>
    <row r="127" spans="1:65" s="2" customFormat="1" ht="16.5" customHeight="1">
      <c r="A127" s="41"/>
      <c r="B127" s="42"/>
      <c r="C127" s="207" t="s">
        <v>219</v>
      </c>
      <c r="D127" s="207" t="s">
        <v>162</v>
      </c>
      <c r="E127" s="208" t="s">
        <v>4976</v>
      </c>
      <c r="F127" s="209" t="s">
        <v>4977</v>
      </c>
      <c r="G127" s="210" t="s">
        <v>356</v>
      </c>
      <c r="H127" s="211">
        <v>203.5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252</v>
      </c>
      <c r="AT127" s="218" t="s">
        <v>162</v>
      </c>
      <c r="AU127" s="218" t="s">
        <v>82</v>
      </c>
      <c r="AY127" s="20" t="s">
        <v>155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252</v>
      </c>
      <c r="BM127" s="218" t="s">
        <v>310</v>
      </c>
    </row>
    <row r="128" spans="1:65" s="2" customFormat="1" ht="24.15" customHeight="1">
      <c r="A128" s="41"/>
      <c r="B128" s="42"/>
      <c r="C128" s="207" t="s">
        <v>284</v>
      </c>
      <c r="D128" s="207" t="s">
        <v>162</v>
      </c>
      <c r="E128" s="208" t="s">
        <v>4978</v>
      </c>
      <c r="F128" s="209" t="s">
        <v>4979</v>
      </c>
      <c r="G128" s="210" t="s">
        <v>721</v>
      </c>
      <c r="H128" s="211">
        <v>192</v>
      </c>
      <c r="I128" s="212"/>
      <c r="J128" s="213">
        <f>ROUND(I128*H128,2)</f>
        <v>0</v>
      </c>
      <c r="K128" s="209" t="s">
        <v>166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0.00033</v>
      </c>
      <c r="R128" s="216">
        <f>Q128*H128</f>
        <v>0.06336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82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256</v>
      </c>
    </row>
    <row r="129" spans="1:47" s="2" customFormat="1" ht="12">
      <c r="A129" s="41"/>
      <c r="B129" s="42"/>
      <c r="C129" s="43"/>
      <c r="D129" s="220" t="s">
        <v>169</v>
      </c>
      <c r="E129" s="43"/>
      <c r="F129" s="221" t="s">
        <v>4980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169</v>
      </c>
      <c r="AU129" s="20" t="s">
        <v>82</v>
      </c>
    </row>
    <row r="130" spans="1:65" s="2" customFormat="1" ht="24.15" customHeight="1">
      <c r="A130" s="41"/>
      <c r="B130" s="42"/>
      <c r="C130" s="207" t="s">
        <v>292</v>
      </c>
      <c r="D130" s="207" t="s">
        <v>162</v>
      </c>
      <c r="E130" s="208" t="s">
        <v>4981</v>
      </c>
      <c r="F130" s="209" t="s">
        <v>4982</v>
      </c>
      <c r="G130" s="210" t="s">
        <v>356</v>
      </c>
      <c r="H130" s="211">
        <v>521.1</v>
      </c>
      <c r="I130" s="212"/>
      <c r="J130" s="213">
        <f>ROUND(I130*H130,2)</f>
        <v>0</v>
      </c>
      <c r="K130" s="209" t="s">
        <v>166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0.00534</v>
      </c>
      <c r="R130" s="216">
        <f>Q130*H130</f>
        <v>2.782674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82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350</v>
      </c>
    </row>
    <row r="131" spans="1:47" s="2" customFormat="1" ht="12">
      <c r="A131" s="41"/>
      <c r="B131" s="42"/>
      <c r="C131" s="43"/>
      <c r="D131" s="220" t="s">
        <v>169</v>
      </c>
      <c r="E131" s="43"/>
      <c r="F131" s="221" t="s">
        <v>4983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169</v>
      </c>
      <c r="AU131" s="20" t="s">
        <v>82</v>
      </c>
    </row>
    <row r="132" spans="1:63" s="12" customFormat="1" ht="22.8" customHeight="1">
      <c r="A132" s="12"/>
      <c r="B132" s="191"/>
      <c r="C132" s="192"/>
      <c r="D132" s="193" t="s">
        <v>71</v>
      </c>
      <c r="E132" s="205" t="s">
        <v>776</v>
      </c>
      <c r="F132" s="205" t="s">
        <v>4984</v>
      </c>
      <c r="G132" s="192"/>
      <c r="H132" s="192"/>
      <c r="I132" s="195"/>
      <c r="J132" s="206">
        <f>BK132</f>
        <v>0</v>
      </c>
      <c r="K132" s="192"/>
      <c r="L132" s="197"/>
      <c r="M132" s="198"/>
      <c r="N132" s="199"/>
      <c r="O132" s="199"/>
      <c r="P132" s="200">
        <f>SUM(P133:P166)</f>
        <v>0</v>
      </c>
      <c r="Q132" s="199"/>
      <c r="R132" s="200">
        <f>SUM(R133:R166)</f>
        <v>96.19117762000002</v>
      </c>
      <c r="S132" s="199"/>
      <c r="T132" s="201">
        <f>SUM(T133:T166)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80</v>
      </c>
      <c r="AT132" s="203" t="s">
        <v>71</v>
      </c>
      <c r="AU132" s="203" t="s">
        <v>80</v>
      </c>
      <c r="AY132" s="202" t="s">
        <v>155</v>
      </c>
      <c r="BK132" s="204">
        <f>SUM(BK133:BK166)</f>
        <v>0</v>
      </c>
    </row>
    <row r="133" spans="1:65" s="2" customFormat="1" ht="16.5" customHeight="1">
      <c r="A133" s="41"/>
      <c r="B133" s="42"/>
      <c r="C133" s="207" t="s">
        <v>190</v>
      </c>
      <c r="D133" s="207" t="s">
        <v>162</v>
      </c>
      <c r="E133" s="208" t="s">
        <v>4676</v>
      </c>
      <c r="F133" s="209" t="s">
        <v>4677</v>
      </c>
      <c r="G133" s="210" t="s">
        <v>488</v>
      </c>
      <c r="H133" s="211">
        <v>6.995</v>
      </c>
      <c r="I133" s="212"/>
      <c r="J133" s="213">
        <f>ROUND(I133*H133,2)</f>
        <v>0</v>
      </c>
      <c r="K133" s="209" t="s">
        <v>166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2.47214</v>
      </c>
      <c r="R133" s="216">
        <f>Q133*H133</f>
        <v>17.292619300000002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252</v>
      </c>
      <c r="AT133" s="218" t="s">
        <v>162</v>
      </c>
      <c r="AU133" s="218" t="s">
        <v>82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252</v>
      </c>
      <c r="BM133" s="218" t="s">
        <v>1983</v>
      </c>
    </row>
    <row r="134" spans="1:47" s="2" customFormat="1" ht="12">
      <c r="A134" s="41"/>
      <c r="B134" s="42"/>
      <c r="C134" s="43"/>
      <c r="D134" s="220" t="s">
        <v>169</v>
      </c>
      <c r="E134" s="43"/>
      <c r="F134" s="221" t="s">
        <v>4678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169</v>
      </c>
      <c r="AU134" s="20" t="s">
        <v>82</v>
      </c>
    </row>
    <row r="135" spans="1:65" s="2" customFormat="1" ht="21.75" customHeight="1">
      <c r="A135" s="41"/>
      <c r="B135" s="42"/>
      <c r="C135" s="207" t="s">
        <v>196</v>
      </c>
      <c r="D135" s="207" t="s">
        <v>162</v>
      </c>
      <c r="E135" s="208" t="s">
        <v>4985</v>
      </c>
      <c r="F135" s="209" t="s">
        <v>4986</v>
      </c>
      <c r="G135" s="210" t="s">
        <v>488</v>
      </c>
      <c r="H135" s="211">
        <v>7.795</v>
      </c>
      <c r="I135" s="212"/>
      <c r="J135" s="213">
        <f>ROUND(I135*H135,2)</f>
        <v>0</v>
      </c>
      <c r="K135" s="209" t="s">
        <v>166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2.50187</v>
      </c>
      <c r="R135" s="216">
        <f>Q135*H135</f>
        <v>19.50207665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252</v>
      </c>
      <c r="AT135" s="218" t="s">
        <v>162</v>
      </c>
      <c r="AU135" s="218" t="s">
        <v>82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252</v>
      </c>
      <c r="BM135" s="218" t="s">
        <v>776</v>
      </c>
    </row>
    <row r="136" spans="1:47" s="2" customFormat="1" ht="12">
      <c r="A136" s="41"/>
      <c r="B136" s="42"/>
      <c r="C136" s="43"/>
      <c r="D136" s="220" t="s">
        <v>169</v>
      </c>
      <c r="E136" s="43"/>
      <c r="F136" s="221" t="s">
        <v>4987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169</v>
      </c>
      <c r="AU136" s="20" t="s">
        <v>82</v>
      </c>
    </row>
    <row r="137" spans="1:65" s="2" customFormat="1" ht="16.5" customHeight="1">
      <c r="A137" s="41"/>
      <c r="B137" s="42"/>
      <c r="C137" s="207" t="s">
        <v>202</v>
      </c>
      <c r="D137" s="207" t="s">
        <v>162</v>
      </c>
      <c r="E137" s="208" t="s">
        <v>4698</v>
      </c>
      <c r="F137" s="209" t="s">
        <v>4699</v>
      </c>
      <c r="G137" s="210" t="s">
        <v>356</v>
      </c>
      <c r="H137" s="211">
        <v>19.488</v>
      </c>
      <c r="I137" s="212"/>
      <c r="J137" s="213">
        <f>ROUND(I137*H137,2)</f>
        <v>0</v>
      </c>
      <c r="K137" s="209" t="s">
        <v>166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0.00269</v>
      </c>
      <c r="R137" s="216">
        <f>Q137*H137</f>
        <v>0.05242272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252</v>
      </c>
      <c r="AT137" s="218" t="s">
        <v>162</v>
      </c>
      <c r="AU137" s="218" t="s">
        <v>82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252</v>
      </c>
      <c r="BM137" s="218" t="s">
        <v>305</v>
      </c>
    </row>
    <row r="138" spans="1:47" s="2" customFormat="1" ht="12">
      <c r="A138" s="41"/>
      <c r="B138" s="42"/>
      <c r="C138" s="43"/>
      <c r="D138" s="220" t="s">
        <v>169</v>
      </c>
      <c r="E138" s="43"/>
      <c r="F138" s="221" t="s">
        <v>4700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169</v>
      </c>
      <c r="AU138" s="20" t="s">
        <v>82</v>
      </c>
    </row>
    <row r="139" spans="1:65" s="2" customFormat="1" ht="16.5" customHeight="1">
      <c r="A139" s="41"/>
      <c r="B139" s="42"/>
      <c r="C139" s="207" t="s">
        <v>208</v>
      </c>
      <c r="D139" s="207" t="s">
        <v>162</v>
      </c>
      <c r="E139" s="208" t="s">
        <v>4701</v>
      </c>
      <c r="F139" s="209" t="s">
        <v>4702</v>
      </c>
      <c r="G139" s="210" t="s">
        <v>356</v>
      </c>
      <c r="H139" s="211">
        <v>19.488</v>
      </c>
      <c r="I139" s="212"/>
      <c r="J139" s="213">
        <f>ROUND(I139*H139,2)</f>
        <v>0</v>
      </c>
      <c r="K139" s="209" t="s">
        <v>166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252</v>
      </c>
      <c r="AT139" s="218" t="s">
        <v>162</v>
      </c>
      <c r="AU139" s="218" t="s">
        <v>82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252</v>
      </c>
      <c r="BM139" s="218" t="s">
        <v>336</v>
      </c>
    </row>
    <row r="140" spans="1:47" s="2" customFormat="1" ht="12">
      <c r="A140" s="41"/>
      <c r="B140" s="42"/>
      <c r="C140" s="43"/>
      <c r="D140" s="220" t="s">
        <v>169</v>
      </c>
      <c r="E140" s="43"/>
      <c r="F140" s="221" t="s">
        <v>4703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169</v>
      </c>
      <c r="AU140" s="20" t="s">
        <v>82</v>
      </c>
    </row>
    <row r="141" spans="1:65" s="2" customFormat="1" ht="16.5" customHeight="1">
      <c r="A141" s="41"/>
      <c r="B141" s="42"/>
      <c r="C141" s="207" t="s">
        <v>214</v>
      </c>
      <c r="D141" s="207" t="s">
        <v>162</v>
      </c>
      <c r="E141" s="208" t="s">
        <v>4988</v>
      </c>
      <c r="F141" s="209" t="s">
        <v>4989</v>
      </c>
      <c r="G141" s="210" t="s">
        <v>488</v>
      </c>
      <c r="H141" s="211">
        <v>14.089</v>
      </c>
      <c r="I141" s="212"/>
      <c r="J141" s="213">
        <f>ROUND(I141*H141,2)</f>
        <v>0</v>
      </c>
      <c r="K141" s="209" t="s">
        <v>166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2.50215</v>
      </c>
      <c r="R141" s="216">
        <f>Q141*H141</f>
        <v>35.25279135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252</v>
      </c>
      <c r="AT141" s="218" t="s">
        <v>162</v>
      </c>
      <c r="AU141" s="218" t="s">
        <v>82</v>
      </c>
      <c r="AY141" s="20" t="s">
        <v>155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252</v>
      </c>
      <c r="BM141" s="218" t="s">
        <v>161</v>
      </c>
    </row>
    <row r="142" spans="1:47" s="2" customFormat="1" ht="12">
      <c r="A142" s="41"/>
      <c r="B142" s="42"/>
      <c r="C142" s="43"/>
      <c r="D142" s="220" t="s">
        <v>169</v>
      </c>
      <c r="E142" s="43"/>
      <c r="F142" s="221" t="s">
        <v>4990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169</v>
      </c>
      <c r="AU142" s="20" t="s">
        <v>82</v>
      </c>
    </row>
    <row r="143" spans="1:65" s="2" customFormat="1" ht="21.75" customHeight="1">
      <c r="A143" s="41"/>
      <c r="B143" s="42"/>
      <c r="C143" s="207" t="s">
        <v>298</v>
      </c>
      <c r="D143" s="207" t="s">
        <v>162</v>
      </c>
      <c r="E143" s="208" t="s">
        <v>4991</v>
      </c>
      <c r="F143" s="209" t="s">
        <v>4992</v>
      </c>
      <c r="G143" s="210" t="s">
        <v>356</v>
      </c>
      <c r="H143" s="211">
        <v>79.05</v>
      </c>
      <c r="I143" s="212"/>
      <c r="J143" s="213">
        <f>ROUND(I143*H143,2)</f>
        <v>0</v>
      </c>
      <c r="K143" s="209" t="s">
        <v>166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0.02519</v>
      </c>
      <c r="R143" s="216">
        <f>Q143*H143</f>
        <v>1.9912695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252</v>
      </c>
      <c r="AT143" s="218" t="s">
        <v>162</v>
      </c>
      <c r="AU143" s="218" t="s">
        <v>82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252</v>
      </c>
      <c r="BM143" s="218" t="s">
        <v>178</v>
      </c>
    </row>
    <row r="144" spans="1:47" s="2" customFormat="1" ht="12">
      <c r="A144" s="41"/>
      <c r="B144" s="42"/>
      <c r="C144" s="43"/>
      <c r="D144" s="220" t="s">
        <v>169</v>
      </c>
      <c r="E144" s="43"/>
      <c r="F144" s="221" t="s">
        <v>4993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169</v>
      </c>
      <c r="AU144" s="20" t="s">
        <v>82</v>
      </c>
    </row>
    <row r="145" spans="1:65" s="2" customFormat="1" ht="21.75" customHeight="1">
      <c r="A145" s="41"/>
      <c r="B145" s="42"/>
      <c r="C145" s="207" t="s">
        <v>7</v>
      </c>
      <c r="D145" s="207" t="s">
        <v>162</v>
      </c>
      <c r="E145" s="208" t="s">
        <v>4994</v>
      </c>
      <c r="F145" s="209" t="s">
        <v>4995</v>
      </c>
      <c r="G145" s="210" t="s">
        <v>356</v>
      </c>
      <c r="H145" s="211">
        <v>79.05</v>
      </c>
      <c r="I145" s="212"/>
      <c r="J145" s="213">
        <f>ROUND(I145*H145,2)</f>
        <v>0</v>
      </c>
      <c r="K145" s="209" t="s">
        <v>166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82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237</v>
      </c>
    </row>
    <row r="146" spans="1:47" s="2" customFormat="1" ht="12">
      <c r="A146" s="41"/>
      <c r="B146" s="42"/>
      <c r="C146" s="43"/>
      <c r="D146" s="220" t="s">
        <v>169</v>
      </c>
      <c r="E146" s="43"/>
      <c r="F146" s="221" t="s">
        <v>4996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169</v>
      </c>
      <c r="AU146" s="20" t="s">
        <v>82</v>
      </c>
    </row>
    <row r="147" spans="1:65" s="2" customFormat="1" ht="16.5" customHeight="1">
      <c r="A147" s="41"/>
      <c r="B147" s="42"/>
      <c r="C147" s="207" t="s">
        <v>310</v>
      </c>
      <c r="D147" s="207" t="s">
        <v>162</v>
      </c>
      <c r="E147" s="208" t="s">
        <v>4997</v>
      </c>
      <c r="F147" s="209" t="s">
        <v>4998</v>
      </c>
      <c r="G147" s="210" t="s">
        <v>653</v>
      </c>
      <c r="H147" s="211">
        <v>75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252</v>
      </c>
      <c r="AT147" s="218" t="s">
        <v>162</v>
      </c>
      <c r="AU147" s="218" t="s">
        <v>82</v>
      </c>
      <c r="AY147" s="20" t="s">
        <v>155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252</v>
      </c>
      <c r="BM147" s="218" t="s">
        <v>247</v>
      </c>
    </row>
    <row r="148" spans="1:51" s="13" customFormat="1" ht="12">
      <c r="A148" s="13"/>
      <c r="B148" s="225"/>
      <c r="C148" s="226"/>
      <c r="D148" s="227" t="s">
        <v>176</v>
      </c>
      <c r="E148" s="228" t="s">
        <v>19</v>
      </c>
      <c r="F148" s="229" t="s">
        <v>4999</v>
      </c>
      <c r="G148" s="226"/>
      <c r="H148" s="228" t="s">
        <v>19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176</v>
      </c>
      <c r="AU148" s="235" t="s">
        <v>82</v>
      </c>
      <c r="AV148" s="13" t="s">
        <v>80</v>
      </c>
      <c r="AW148" s="13" t="s">
        <v>34</v>
      </c>
      <c r="AX148" s="13" t="s">
        <v>72</v>
      </c>
      <c r="AY148" s="235" t="s">
        <v>155</v>
      </c>
    </row>
    <row r="149" spans="1:51" s="13" customFormat="1" ht="12">
      <c r="A149" s="13"/>
      <c r="B149" s="225"/>
      <c r="C149" s="226"/>
      <c r="D149" s="227" t="s">
        <v>176</v>
      </c>
      <c r="E149" s="228" t="s">
        <v>19</v>
      </c>
      <c r="F149" s="229" t="s">
        <v>5000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176</v>
      </c>
      <c r="AU149" s="235" t="s">
        <v>82</v>
      </c>
      <c r="AV149" s="13" t="s">
        <v>80</v>
      </c>
      <c r="AW149" s="13" t="s">
        <v>34</v>
      </c>
      <c r="AX149" s="13" t="s">
        <v>72</v>
      </c>
      <c r="AY149" s="235" t="s">
        <v>155</v>
      </c>
    </row>
    <row r="150" spans="1:51" s="13" customFormat="1" ht="12">
      <c r="A150" s="13"/>
      <c r="B150" s="225"/>
      <c r="C150" s="226"/>
      <c r="D150" s="227" t="s">
        <v>176</v>
      </c>
      <c r="E150" s="228" t="s">
        <v>19</v>
      </c>
      <c r="F150" s="229" t="s">
        <v>5001</v>
      </c>
      <c r="G150" s="226"/>
      <c r="H150" s="228" t="s">
        <v>19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176</v>
      </c>
      <c r="AU150" s="235" t="s">
        <v>82</v>
      </c>
      <c r="AV150" s="13" t="s">
        <v>80</v>
      </c>
      <c r="AW150" s="13" t="s">
        <v>34</v>
      </c>
      <c r="AX150" s="13" t="s">
        <v>72</v>
      </c>
      <c r="AY150" s="235" t="s">
        <v>155</v>
      </c>
    </row>
    <row r="151" spans="1:51" s="14" customFormat="1" ht="12">
      <c r="A151" s="14"/>
      <c r="B151" s="236"/>
      <c r="C151" s="237"/>
      <c r="D151" s="227" t="s">
        <v>176</v>
      </c>
      <c r="E151" s="238" t="s">
        <v>19</v>
      </c>
      <c r="F151" s="239" t="s">
        <v>5002</v>
      </c>
      <c r="G151" s="237"/>
      <c r="H151" s="240">
        <v>75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176</v>
      </c>
      <c r="AU151" s="246" t="s">
        <v>82</v>
      </c>
      <c r="AV151" s="14" t="s">
        <v>82</v>
      </c>
      <c r="AW151" s="14" t="s">
        <v>34</v>
      </c>
      <c r="AX151" s="14" t="s">
        <v>72</v>
      </c>
      <c r="AY151" s="246" t="s">
        <v>155</v>
      </c>
    </row>
    <row r="152" spans="1:51" s="15" customFormat="1" ht="12">
      <c r="A152" s="15"/>
      <c r="B152" s="255"/>
      <c r="C152" s="256"/>
      <c r="D152" s="227" t="s">
        <v>176</v>
      </c>
      <c r="E152" s="257" t="s">
        <v>19</v>
      </c>
      <c r="F152" s="258" t="s">
        <v>502</v>
      </c>
      <c r="G152" s="256"/>
      <c r="H152" s="259">
        <v>75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176</v>
      </c>
      <c r="AU152" s="265" t="s">
        <v>82</v>
      </c>
      <c r="AV152" s="15" t="s">
        <v>252</v>
      </c>
      <c r="AW152" s="15" t="s">
        <v>34</v>
      </c>
      <c r="AX152" s="15" t="s">
        <v>80</v>
      </c>
      <c r="AY152" s="265" t="s">
        <v>155</v>
      </c>
    </row>
    <row r="153" spans="1:65" s="2" customFormat="1" ht="16.5" customHeight="1">
      <c r="A153" s="41"/>
      <c r="B153" s="42"/>
      <c r="C153" s="207" t="s">
        <v>323</v>
      </c>
      <c r="D153" s="207" t="s">
        <v>162</v>
      </c>
      <c r="E153" s="208" t="s">
        <v>5003</v>
      </c>
      <c r="F153" s="209" t="s">
        <v>5004</v>
      </c>
      <c r="G153" s="210" t="s">
        <v>165</v>
      </c>
      <c r="H153" s="211">
        <v>1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252</v>
      </c>
      <c r="AT153" s="218" t="s">
        <v>162</v>
      </c>
      <c r="AU153" s="218" t="s">
        <v>82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1039</v>
      </c>
    </row>
    <row r="154" spans="1:65" s="2" customFormat="1" ht="16.5" customHeight="1">
      <c r="A154" s="41"/>
      <c r="B154" s="42"/>
      <c r="C154" s="207" t="s">
        <v>327</v>
      </c>
      <c r="D154" s="207" t="s">
        <v>162</v>
      </c>
      <c r="E154" s="208" t="s">
        <v>5005</v>
      </c>
      <c r="F154" s="209" t="s">
        <v>5006</v>
      </c>
      <c r="G154" s="210" t="s">
        <v>488</v>
      </c>
      <c r="H154" s="211">
        <v>7.37</v>
      </c>
      <c r="I154" s="212"/>
      <c r="J154" s="213">
        <f>ROUND(I154*H154,2)</f>
        <v>0</v>
      </c>
      <c r="K154" s="209" t="s">
        <v>166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2.50187</v>
      </c>
      <c r="R154" s="216">
        <f>Q154*H154</f>
        <v>18.4387819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252</v>
      </c>
      <c r="AT154" s="218" t="s">
        <v>162</v>
      </c>
      <c r="AU154" s="218" t="s">
        <v>82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252</v>
      </c>
      <c r="BM154" s="218" t="s">
        <v>1082</v>
      </c>
    </row>
    <row r="155" spans="1:47" s="2" customFormat="1" ht="12">
      <c r="A155" s="41"/>
      <c r="B155" s="42"/>
      <c r="C155" s="43"/>
      <c r="D155" s="220" t="s">
        <v>169</v>
      </c>
      <c r="E155" s="43"/>
      <c r="F155" s="221" t="s">
        <v>5007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169</v>
      </c>
      <c r="AU155" s="20" t="s">
        <v>82</v>
      </c>
    </row>
    <row r="156" spans="1:65" s="2" customFormat="1" ht="16.5" customHeight="1">
      <c r="A156" s="41"/>
      <c r="B156" s="42"/>
      <c r="C156" s="207" t="s">
        <v>1988</v>
      </c>
      <c r="D156" s="207" t="s">
        <v>162</v>
      </c>
      <c r="E156" s="208" t="s">
        <v>5008</v>
      </c>
      <c r="F156" s="209" t="s">
        <v>5009</v>
      </c>
      <c r="G156" s="210" t="s">
        <v>356</v>
      </c>
      <c r="H156" s="211">
        <v>49.312</v>
      </c>
      <c r="I156" s="212"/>
      <c r="J156" s="213">
        <f>ROUND(I156*H156,2)</f>
        <v>0</v>
      </c>
      <c r="K156" s="209" t="s">
        <v>166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0.0025</v>
      </c>
      <c r="R156" s="216">
        <f>Q156*H156</f>
        <v>0.12328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252</v>
      </c>
      <c r="AT156" s="218" t="s">
        <v>162</v>
      </c>
      <c r="AU156" s="218" t="s">
        <v>82</v>
      </c>
      <c r="AY156" s="20" t="s">
        <v>155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252</v>
      </c>
      <c r="BM156" s="218" t="s">
        <v>5010</v>
      </c>
    </row>
    <row r="157" spans="1:47" s="2" customFormat="1" ht="12">
      <c r="A157" s="41"/>
      <c r="B157" s="42"/>
      <c r="C157" s="43"/>
      <c r="D157" s="220" t="s">
        <v>169</v>
      </c>
      <c r="E157" s="43"/>
      <c r="F157" s="221" t="s">
        <v>5011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169</v>
      </c>
      <c r="AU157" s="20" t="s">
        <v>82</v>
      </c>
    </row>
    <row r="158" spans="1:51" s="14" customFormat="1" ht="12">
      <c r="A158" s="14"/>
      <c r="B158" s="236"/>
      <c r="C158" s="237"/>
      <c r="D158" s="227" t="s">
        <v>176</v>
      </c>
      <c r="E158" s="238" t="s">
        <v>19</v>
      </c>
      <c r="F158" s="239" t="s">
        <v>5012</v>
      </c>
      <c r="G158" s="237"/>
      <c r="H158" s="240">
        <v>49.312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176</v>
      </c>
      <c r="AU158" s="246" t="s">
        <v>82</v>
      </c>
      <c r="AV158" s="14" t="s">
        <v>82</v>
      </c>
      <c r="AW158" s="14" t="s">
        <v>34</v>
      </c>
      <c r="AX158" s="14" t="s">
        <v>80</v>
      </c>
      <c r="AY158" s="246" t="s">
        <v>155</v>
      </c>
    </row>
    <row r="159" spans="1:65" s="2" customFormat="1" ht="16.5" customHeight="1">
      <c r="A159" s="41"/>
      <c r="B159" s="42"/>
      <c r="C159" s="207" t="s">
        <v>1962</v>
      </c>
      <c r="D159" s="207" t="s">
        <v>162</v>
      </c>
      <c r="E159" s="208" t="s">
        <v>5013</v>
      </c>
      <c r="F159" s="209" t="s">
        <v>5014</v>
      </c>
      <c r="G159" s="210" t="s">
        <v>356</v>
      </c>
      <c r="H159" s="211">
        <v>49.132</v>
      </c>
      <c r="I159" s="212"/>
      <c r="J159" s="213">
        <f>ROUND(I159*H159,2)</f>
        <v>0</v>
      </c>
      <c r="K159" s="209" t="s">
        <v>166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0.00335</v>
      </c>
      <c r="R159" s="216">
        <f>Q159*H159</f>
        <v>0.1645922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252</v>
      </c>
      <c r="AT159" s="218" t="s">
        <v>162</v>
      </c>
      <c r="AU159" s="218" t="s">
        <v>82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252</v>
      </c>
      <c r="BM159" s="218" t="s">
        <v>1083</v>
      </c>
    </row>
    <row r="160" spans="1:47" s="2" customFormat="1" ht="12">
      <c r="A160" s="41"/>
      <c r="B160" s="42"/>
      <c r="C160" s="43"/>
      <c r="D160" s="220" t="s">
        <v>169</v>
      </c>
      <c r="E160" s="43"/>
      <c r="F160" s="221" t="s">
        <v>5015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169</v>
      </c>
      <c r="AU160" s="20" t="s">
        <v>82</v>
      </c>
    </row>
    <row r="161" spans="1:65" s="2" customFormat="1" ht="16.5" customHeight="1">
      <c r="A161" s="41"/>
      <c r="B161" s="42"/>
      <c r="C161" s="207" t="s">
        <v>256</v>
      </c>
      <c r="D161" s="207" t="s">
        <v>162</v>
      </c>
      <c r="E161" s="208" t="s">
        <v>5016</v>
      </c>
      <c r="F161" s="209" t="s">
        <v>5017</v>
      </c>
      <c r="G161" s="210" t="s">
        <v>356</v>
      </c>
      <c r="H161" s="211">
        <v>49.132</v>
      </c>
      <c r="I161" s="212"/>
      <c r="J161" s="213">
        <f>ROUND(I161*H161,2)</f>
        <v>0</v>
      </c>
      <c r="K161" s="209" t="s">
        <v>166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252</v>
      </c>
      <c r="AT161" s="218" t="s">
        <v>162</v>
      </c>
      <c r="AU161" s="218" t="s">
        <v>82</v>
      </c>
      <c r="AY161" s="20" t="s">
        <v>155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252</v>
      </c>
      <c r="BM161" s="218" t="s">
        <v>1211</v>
      </c>
    </row>
    <row r="162" spans="1:47" s="2" customFormat="1" ht="12">
      <c r="A162" s="41"/>
      <c r="B162" s="42"/>
      <c r="C162" s="43"/>
      <c r="D162" s="220" t="s">
        <v>169</v>
      </c>
      <c r="E162" s="43"/>
      <c r="F162" s="221" t="s">
        <v>5018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169</v>
      </c>
      <c r="AU162" s="20" t="s">
        <v>82</v>
      </c>
    </row>
    <row r="163" spans="1:65" s="2" customFormat="1" ht="16.5" customHeight="1">
      <c r="A163" s="41"/>
      <c r="B163" s="42"/>
      <c r="C163" s="207" t="s">
        <v>346</v>
      </c>
      <c r="D163" s="207" t="s">
        <v>162</v>
      </c>
      <c r="E163" s="208" t="s">
        <v>5019</v>
      </c>
      <c r="F163" s="209" t="s">
        <v>5020</v>
      </c>
      <c r="G163" s="210" t="s">
        <v>518</v>
      </c>
      <c r="H163" s="211">
        <v>3.2</v>
      </c>
      <c r="I163" s="212"/>
      <c r="J163" s="213">
        <f>ROUND(I163*H163,2)</f>
        <v>0</v>
      </c>
      <c r="K163" s="209" t="s">
        <v>166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1.05417</v>
      </c>
      <c r="R163" s="216">
        <f>Q163*H163</f>
        <v>3.3733440000000003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252</v>
      </c>
      <c r="AT163" s="218" t="s">
        <v>162</v>
      </c>
      <c r="AU163" s="218" t="s">
        <v>82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1092</v>
      </c>
    </row>
    <row r="164" spans="1:47" s="2" customFormat="1" ht="12">
      <c r="A164" s="41"/>
      <c r="B164" s="42"/>
      <c r="C164" s="43"/>
      <c r="D164" s="220" t="s">
        <v>169</v>
      </c>
      <c r="E164" s="43"/>
      <c r="F164" s="221" t="s">
        <v>5021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169</v>
      </c>
      <c r="AU164" s="20" t="s">
        <v>82</v>
      </c>
    </row>
    <row r="165" spans="1:65" s="2" customFormat="1" ht="16.5" customHeight="1">
      <c r="A165" s="41"/>
      <c r="B165" s="42"/>
      <c r="C165" s="207" t="s">
        <v>350</v>
      </c>
      <c r="D165" s="207" t="s">
        <v>162</v>
      </c>
      <c r="E165" s="208" t="s">
        <v>5022</v>
      </c>
      <c r="F165" s="209" t="s">
        <v>5023</v>
      </c>
      <c r="G165" s="210" t="s">
        <v>4176</v>
      </c>
      <c r="H165" s="211">
        <v>7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82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2382</v>
      </c>
    </row>
    <row r="166" spans="1:65" s="2" customFormat="1" ht="16.5" customHeight="1">
      <c r="A166" s="41"/>
      <c r="B166" s="42"/>
      <c r="C166" s="207" t="s">
        <v>224</v>
      </c>
      <c r="D166" s="207" t="s">
        <v>162</v>
      </c>
      <c r="E166" s="208" t="s">
        <v>5024</v>
      </c>
      <c r="F166" s="209" t="s">
        <v>5025</v>
      </c>
      <c r="G166" s="210" t="s">
        <v>653</v>
      </c>
      <c r="H166" s="211">
        <v>3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252</v>
      </c>
      <c r="AT166" s="218" t="s">
        <v>162</v>
      </c>
      <c r="AU166" s="218" t="s">
        <v>82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252</v>
      </c>
      <c r="BM166" s="218" t="s">
        <v>1109</v>
      </c>
    </row>
    <row r="167" spans="1:63" s="12" customFormat="1" ht="22.8" customHeight="1">
      <c r="A167" s="12"/>
      <c r="B167" s="191"/>
      <c r="C167" s="192"/>
      <c r="D167" s="193" t="s">
        <v>71</v>
      </c>
      <c r="E167" s="205" t="s">
        <v>265</v>
      </c>
      <c r="F167" s="205" t="s">
        <v>581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SUM(P168:P171)</f>
        <v>0</v>
      </c>
      <c r="Q167" s="199"/>
      <c r="R167" s="200">
        <f>SUM(R168:R171)</f>
        <v>0</v>
      </c>
      <c r="S167" s="199"/>
      <c r="T167" s="201">
        <f>SUM(T168:T171)</f>
        <v>10.848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80</v>
      </c>
      <c r="AT167" s="203" t="s">
        <v>71</v>
      </c>
      <c r="AU167" s="203" t="s">
        <v>80</v>
      </c>
      <c r="AY167" s="202" t="s">
        <v>155</v>
      </c>
      <c r="BK167" s="204">
        <f>SUM(BK168:BK171)</f>
        <v>0</v>
      </c>
    </row>
    <row r="168" spans="1:65" s="2" customFormat="1" ht="16.5" customHeight="1">
      <c r="A168" s="41"/>
      <c r="B168" s="42"/>
      <c r="C168" s="207" t="s">
        <v>341</v>
      </c>
      <c r="D168" s="207" t="s">
        <v>162</v>
      </c>
      <c r="E168" s="208" t="s">
        <v>5026</v>
      </c>
      <c r="F168" s="209" t="s">
        <v>5027</v>
      </c>
      <c r="G168" s="210" t="s">
        <v>488</v>
      </c>
      <c r="H168" s="211">
        <v>5.424</v>
      </c>
      <c r="I168" s="212"/>
      <c r="J168" s="213">
        <f>ROUND(I168*H168,2)</f>
        <v>0</v>
      </c>
      <c r="K168" s="209" t="s">
        <v>166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2</v>
      </c>
      <c r="T168" s="217">
        <f>S168*H168</f>
        <v>10.848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252</v>
      </c>
      <c r="AT168" s="218" t="s">
        <v>162</v>
      </c>
      <c r="AU168" s="218" t="s">
        <v>82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252</v>
      </c>
      <c r="BM168" s="218" t="s">
        <v>5028</v>
      </c>
    </row>
    <row r="169" spans="1:47" s="2" customFormat="1" ht="12">
      <c r="A169" s="41"/>
      <c r="B169" s="42"/>
      <c r="C169" s="43"/>
      <c r="D169" s="220" t="s">
        <v>169</v>
      </c>
      <c r="E169" s="43"/>
      <c r="F169" s="221" t="s">
        <v>5029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169</v>
      </c>
      <c r="AU169" s="20" t="s">
        <v>82</v>
      </c>
    </row>
    <row r="170" spans="1:51" s="13" customFormat="1" ht="12">
      <c r="A170" s="13"/>
      <c r="B170" s="225"/>
      <c r="C170" s="226"/>
      <c r="D170" s="227" t="s">
        <v>176</v>
      </c>
      <c r="E170" s="228" t="s">
        <v>19</v>
      </c>
      <c r="F170" s="229" t="s">
        <v>5030</v>
      </c>
      <c r="G170" s="226"/>
      <c r="H170" s="228" t="s">
        <v>19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176</v>
      </c>
      <c r="AU170" s="235" t="s">
        <v>82</v>
      </c>
      <c r="AV170" s="13" t="s">
        <v>80</v>
      </c>
      <c r="AW170" s="13" t="s">
        <v>34</v>
      </c>
      <c r="AX170" s="13" t="s">
        <v>72</v>
      </c>
      <c r="AY170" s="235" t="s">
        <v>155</v>
      </c>
    </row>
    <row r="171" spans="1:51" s="14" customFormat="1" ht="12">
      <c r="A171" s="14"/>
      <c r="B171" s="236"/>
      <c r="C171" s="237"/>
      <c r="D171" s="227" t="s">
        <v>176</v>
      </c>
      <c r="E171" s="238" t="s">
        <v>19</v>
      </c>
      <c r="F171" s="239" t="s">
        <v>5031</v>
      </c>
      <c r="G171" s="237"/>
      <c r="H171" s="240">
        <v>5.424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176</v>
      </c>
      <c r="AU171" s="246" t="s">
        <v>82</v>
      </c>
      <c r="AV171" s="14" t="s">
        <v>82</v>
      </c>
      <c r="AW171" s="14" t="s">
        <v>34</v>
      </c>
      <c r="AX171" s="14" t="s">
        <v>80</v>
      </c>
      <c r="AY171" s="246" t="s">
        <v>155</v>
      </c>
    </row>
    <row r="172" spans="1:63" s="12" customFormat="1" ht="22.8" customHeight="1">
      <c r="A172" s="12"/>
      <c r="B172" s="191"/>
      <c r="C172" s="192"/>
      <c r="D172" s="193" t="s">
        <v>71</v>
      </c>
      <c r="E172" s="205" t="s">
        <v>1389</v>
      </c>
      <c r="F172" s="205" t="s">
        <v>4921</v>
      </c>
      <c r="G172" s="192"/>
      <c r="H172" s="192"/>
      <c r="I172" s="195"/>
      <c r="J172" s="206">
        <f>BK172</f>
        <v>0</v>
      </c>
      <c r="K172" s="192"/>
      <c r="L172" s="197"/>
      <c r="M172" s="198"/>
      <c r="N172" s="199"/>
      <c r="O172" s="199"/>
      <c r="P172" s="200">
        <f>SUM(P173:P174)</f>
        <v>0</v>
      </c>
      <c r="Q172" s="199"/>
      <c r="R172" s="200">
        <f>SUM(R173:R174)</f>
        <v>0</v>
      </c>
      <c r="S172" s="199"/>
      <c r="T172" s="201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80</v>
      </c>
      <c r="AT172" s="203" t="s">
        <v>71</v>
      </c>
      <c r="AU172" s="203" t="s">
        <v>80</v>
      </c>
      <c r="AY172" s="202" t="s">
        <v>155</v>
      </c>
      <c r="BK172" s="204">
        <f>SUM(BK173:BK174)</f>
        <v>0</v>
      </c>
    </row>
    <row r="173" spans="1:65" s="2" customFormat="1" ht="16.5" customHeight="1">
      <c r="A173" s="41"/>
      <c r="B173" s="42"/>
      <c r="C173" s="207" t="s">
        <v>1983</v>
      </c>
      <c r="D173" s="207" t="s">
        <v>162</v>
      </c>
      <c r="E173" s="208" t="s">
        <v>5032</v>
      </c>
      <c r="F173" s="209" t="s">
        <v>5033</v>
      </c>
      <c r="G173" s="210" t="s">
        <v>518</v>
      </c>
      <c r="H173" s="211">
        <v>795.686</v>
      </c>
      <c r="I173" s="212"/>
      <c r="J173" s="213">
        <f>ROUND(I173*H173,2)</f>
        <v>0</v>
      </c>
      <c r="K173" s="209" t="s">
        <v>166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252</v>
      </c>
      <c r="AT173" s="218" t="s">
        <v>162</v>
      </c>
      <c r="AU173" s="218" t="s">
        <v>82</v>
      </c>
      <c r="AY173" s="20" t="s">
        <v>155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252</v>
      </c>
      <c r="BM173" s="218" t="s">
        <v>1119</v>
      </c>
    </row>
    <row r="174" spans="1:47" s="2" customFormat="1" ht="12">
      <c r="A174" s="41"/>
      <c r="B174" s="42"/>
      <c r="C174" s="43"/>
      <c r="D174" s="220" t="s">
        <v>169</v>
      </c>
      <c r="E174" s="43"/>
      <c r="F174" s="221" t="s">
        <v>5034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169</v>
      </c>
      <c r="AU174" s="20" t="s">
        <v>82</v>
      </c>
    </row>
    <row r="175" spans="1:63" s="12" customFormat="1" ht="22.8" customHeight="1">
      <c r="A175" s="12"/>
      <c r="B175" s="191"/>
      <c r="C175" s="192"/>
      <c r="D175" s="193" t="s">
        <v>71</v>
      </c>
      <c r="E175" s="205" t="s">
        <v>728</v>
      </c>
      <c r="F175" s="205" t="s">
        <v>729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SUM(P176:P187)</f>
        <v>0</v>
      </c>
      <c r="Q175" s="199"/>
      <c r="R175" s="200">
        <f>SUM(R176:R187)</f>
        <v>0</v>
      </c>
      <c r="S175" s="199"/>
      <c r="T175" s="201">
        <f>SUM(T176:T187)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80</v>
      </c>
      <c r="AT175" s="203" t="s">
        <v>71</v>
      </c>
      <c r="AU175" s="203" t="s">
        <v>80</v>
      </c>
      <c r="AY175" s="202" t="s">
        <v>155</v>
      </c>
      <c r="BK175" s="204">
        <f>SUM(BK176:BK187)</f>
        <v>0</v>
      </c>
    </row>
    <row r="176" spans="1:65" s="2" customFormat="1" ht="24.15" customHeight="1">
      <c r="A176" s="41"/>
      <c r="B176" s="42"/>
      <c r="C176" s="207" t="s">
        <v>182</v>
      </c>
      <c r="D176" s="207" t="s">
        <v>162</v>
      </c>
      <c r="E176" s="208" t="s">
        <v>5035</v>
      </c>
      <c r="F176" s="209" t="s">
        <v>5036</v>
      </c>
      <c r="G176" s="210" t="s">
        <v>518</v>
      </c>
      <c r="H176" s="211">
        <v>10.848</v>
      </c>
      <c r="I176" s="212"/>
      <c r="J176" s="213">
        <f>ROUND(I176*H176,2)</f>
        <v>0</v>
      </c>
      <c r="K176" s="209" t="s">
        <v>166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252</v>
      </c>
      <c r="AT176" s="218" t="s">
        <v>162</v>
      </c>
      <c r="AU176" s="218" t="s">
        <v>82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252</v>
      </c>
      <c r="BM176" s="218" t="s">
        <v>5037</v>
      </c>
    </row>
    <row r="177" spans="1:47" s="2" customFormat="1" ht="12">
      <c r="A177" s="41"/>
      <c r="B177" s="42"/>
      <c r="C177" s="43"/>
      <c r="D177" s="220" t="s">
        <v>169</v>
      </c>
      <c r="E177" s="43"/>
      <c r="F177" s="221" t="s">
        <v>5038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169</v>
      </c>
      <c r="AU177" s="20" t="s">
        <v>82</v>
      </c>
    </row>
    <row r="178" spans="1:65" s="2" customFormat="1" ht="21.75" customHeight="1">
      <c r="A178" s="41"/>
      <c r="B178" s="42"/>
      <c r="C178" s="207" t="s">
        <v>161</v>
      </c>
      <c r="D178" s="207" t="s">
        <v>162</v>
      </c>
      <c r="E178" s="208" t="s">
        <v>5039</v>
      </c>
      <c r="F178" s="209" t="s">
        <v>5040</v>
      </c>
      <c r="G178" s="210" t="s">
        <v>518</v>
      </c>
      <c r="H178" s="211">
        <v>10.848</v>
      </c>
      <c r="I178" s="212"/>
      <c r="J178" s="213">
        <f>ROUND(I178*H178,2)</f>
        <v>0</v>
      </c>
      <c r="K178" s="209" t="s">
        <v>166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252</v>
      </c>
      <c r="AT178" s="218" t="s">
        <v>162</v>
      </c>
      <c r="AU178" s="218" t="s">
        <v>82</v>
      </c>
      <c r="AY178" s="20" t="s">
        <v>155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252</v>
      </c>
      <c r="BM178" s="218" t="s">
        <v>5041</v>
      </c>
    </row>
    <row r="179" spans="1:47" s="2" customFormat="1" ht="12">
      <c r="A179" s="41"/>
      <c r="B179" s="42"/>
      <c r="C179" s="43"/>
      <c r="D179" s="220" t="s">
        <v>169</v>
      </c>
      <c r="E179" s="43"/>
      <c r="F179" s="221" t="s">
        <v>5042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169</v>
      </c>
      <c r="AU179" s="20" t="s">
        <v>82</v>
      </c>
    </row>
    <row r="180" spans="1:65" s="2" customFormat="1" ht="24.15" customHeight="1">
      <c r="A180" s="41"/>
      <c r="B180" s="42"/>
      <c r="C180" s="207" t="s">
        <v>171</v>
      </c>
      <c r="D180" s="207" t="s">
        <v>162</v>
      </c>
      <c r="E180" s="208" t="s">
        <v>5043</v>
      </c>
      <c r="F180" s="209" t="s">
        <v>5044</v>
      </c>
      <c r="G180" s="210" t="s">
        <v>518</v>
      </c>
      <c r="H180" s="211">
        <v>292.896</v>
      </c>
      <c r="I180" s="212"/>
      <c r="J180" s="213">
        <f>ROUND(I180*H180,2)</f>
        <v>0</v>
      </c>
      <c r="K180" s="209" t="s">
        <v>166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252</v>
      </c>
      <c r="AT180" s="218" t="s">
        <v>162</v>
      </c>
      <c r="AU180" s="218" t="s">
        <v>82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252</v>
      </c>
      <c r="BM180" s="218" t="s">
        <v>5045</v>
      </c>
    </row>
    <row r="181" spans="1:47" s="2" customFormat="1" ht="12">
      <c r="A181" s="41"/>
      <c r="B181" s="42"/>
      <c r="C181" s="43"/>
      <c r="D181" s="220" t="s">
        <v>169</v>
      </c>
      <c r="E181" s="43"/>
      <c r="F181" s="221" t="s">
        <v>5046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169</v>
      </c>
      <c r="AU181" s="20" t="s">
        <v>82</v>
      </c>
    </row>
    <row r="182" spans="1:51" s="13" customFormat="1" ht="12">
      <c r="A182" s="13"/>
      <c r="B182" s="225"/>
      <c r="C182" s="226"/>
      <c r="D182" s="227" t="s">
        <v>176</v>
      </c>
      <c r="E182" s="228" t="s">
        <v>19</v>
      </c>
      <c r="F182" s="229" t="s">
        <v>5047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176</v>
      </c>
      <c r="AU182" s="235" t="s">
        <v>82</v>
      </c>
      <c r="AV182" s="13" t="s">
        <v>80</v>
      </c>
      <c r="AW182" s="13" t="s">
        <v>34</v>
      </c>
      <c r="AX182" s="13" t="s">
        <v>72</v>
      </c>
      <c r="AY182" s="235" t="s">
        <v>155</v>
      </c>
    </row>
    <row r="183" spans="1:51" s="14" customFormat="1" ht="12">
      <c r="A183" s="14"/>
      <c r="B183" s="236"/>
      <c r="C183" s="237"/>
      <c r="D183" s="227" t="s">
        <v>176</v>
      </c>
      <c r="E183" s="238" t="s">
        <v>19</v>
      </c>
      <c r="F183" s="239" t="s">
        <v>5048</v>
      </c>
      <c r="G183" s="237"/>
      <c r="H183" s="240">
        <v>10.848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176</v>
      </c>
      <c r="AU183" s="246" t="s">
        <v>82</v>
      </c>
      <c r="AV183" s="14" t="s">
        <v>82</v>
      </c>
      <c r="AW183" s="14" t="s">
        <v>34</v>
      </c>
      <c r="AX183" s="14" t="s">
        <v>80</v>
      </c>
      <c r="AY183" s="246" t="s">
        <v>155</v>
      </c>
    </row>
    <row r="184" spans="1:51" s="14" customFormat="1" ht="12">
      <c r="A184" s="14"/>
      <c r="B184" s="236"/>
      <c r="C184" s="237"/>
      <c r="D184" s="227" t="s">
        <v>176</v>
      </c>
      <c r="E184" s="237"/>
      <c r="F184" s="239" t="s">
        <v>5049</v>
      </c>
      <c r="G184" s="237"/>
      <c r="H184" s="240">
        <v>292.896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176</v>
      </c>
      <c r="AU184" s="246" t="s">
        <v>82</v>
      </c>
      <c r="AV184" s="14" t="s">
        <v>82</v>
      </c>
      <c r="AW184" s="14" t="s">
        <v>4</v>
      </c>
      <c r="AX184" s="14" t="s">
        <v>80</v>
      </c>
      <c r="AY184" s="246" t="s">
        <v>155</v>
      </c>
    </row>
    <row r="185" spans="1:65" s="2" customFormat="1" ht="24.15" customHeight="1">
      <c r="A185" s="41"/>
      <c r="B185" s="42"/>
      <c r="C185" s="207" t="s">
        <v>178</v>
      </c>
      <c r="D185" s="207" t="s">
        <v>162</v>
      </c>
      <c r="E185" s="208" t="s">
        <v>5050</v>
      </c>
      <c r="F185" s="209" t="s">
        <v>5051</v>
      </c>
      <c r="G185" s="210" t="s">
        <v>518</v>
      </c>
      <c r="H185" s="211">
        <v>10.848</v>
      </c>
      <c r="I185" s="212"/>
      <c r="J185" s="213">
        <f>ROUND(I185*H185,2)</f>
        <v>0</v>
      </c>
      <c r="K185" s="209" t="s">
        <v>166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252</v>
      </c>
      <c r="AT185" s="218" t="s">
        <v>162</v>
      </c>
      <c r="AU185" s="218" t="s">
        <v>82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252</v>
      </c>
      <c r="BM185" s="218" t="s">
        <v>5052</v>
      </c>
    </row>
    <row r="186" spans="1:47" s="2" customFormat="1" ht="12">
      <c r="A186" s="41"/>
      <c r="B186" s="42"/>
      <c r="C186" s="43"/>
      <c r="D186" s="220" t="s">
        <v>169</v>
      </c>
      <c r="E186" s="43"/>
      <c r="F186" s="221" t="s">
        <v>5053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169</v>
      </c>
      <c r="AU186" s="20" t="s">
        <v>82</v>
      </c>
    </row>
    <row r="187" spans="1:51" s="14" customFormat="1" ht="12">
      <c r="A187" s="14"/>
      <c r="B187" s="236"/>
      <c r="C187" s="237"/>
      <c r="D187" s="227" t="s">
        <v>176</v>
      </c>
      <c r="E187" s="238" t="s">
        <v>19</v>
      </c>
      <c r="F187" s="239" t="s">
        <v>5048</v>
      </c>
      <c r="G187" s="237"/>
      <c r="H187" s="240">
        <v>10.848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176</v>
      </c>
      <c r="AU187" s="246" t="s">
        <v>82</v>
      </c>
      <c r="AV187" s="14" t="s">
        <v>82</v>
      </c>
      <c r="AW187" s="14" t="s">
        <v>34</v>
      </c>
      <c r="AX187" s="14" t="s">
        <v>80</v>
      </c>
      <c r="AY187" s="246" t="s">
        <v>155</v>
      </c>
    </row>
    <row r="188" spans="1:63" s="12" customFormat="1" ht="25.9" customHeight="1">
      <c r="A188" s="12"/>
      <c r="B188" s="191"/>
      <c r="C188" s="192"/>
      <c r="D188" s="193" t="s">
        <v>71</v>
      </c>
      <c r="E188" s="194" t="s">
        <v>3218</v>
      </c>
      <c r="F188" s="194" t="s">
        <v>3218</v>
      </c>
      <c r="G188" s="192"/>
      <c r="H188" s="192"/>
      <c r="I188" s="195"/>
      <c r="J188" s="196">
        <f>BK188</f>
        <v>0</v>
      </c>
      <c r="K188" s="192"/>
      <c r="L188" s="197"/>
      <c r="M188" s="293"/>
      <c r="N188" s="294"/>
      <c r="O188" s="294"/>
      <c r="P188" s="295">
        <v>0</v>
      </c>
      <c r="Q188" s="294"/>
      <c r="R188" s="295">
        <v>0</v>
      </c>
      <c r="S188" s="294"/>
      <c r="T188" s="296"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80</v>
      </c>
      <c r="AT188" s="203" t="s">
        <v>71</v>
      </c>
      <c r="AU188" s="203" t="s">
        <v>72</v>
      </c>
      <c r="AY188" s="202" t="s">
        <v>155</v>
      </c>
      <c r="BK188" s="204">
        <v>0</v>
      </c>
    </row>
    <row r="189" spans="1:31" s="2" customFormat="1" ht="6.95" customHeight="1">
      <c r="A189" s="4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47"/>
      <c r="M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</sheetData>
  <sheetProtection password="CC35" sheet="1" objects="1" scenarios="1" formatColumns="0" formatRows="0" autoFilter="0"/>
  <autoFilter ref="C88:K18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167151113"/>
    <hyperlink ref="F97" r:id="rId2" display="https://podminky.urs.cz/item/CS_URS_2024_01/162751157"/>
    <hyperlink ref="F99" r:id="rId3" display="https://podminky.urs.cz/item/CS_URS_2024_01/162751159"/>
    <hyperlink ref="F103" r:id="rId4" display="https://podminky.urs.cz/item/CS_URS_2024_01/171251201"/>
    <hyperlink ref="F105" r:id="rId5" display="https://podminky.urs.cz/item/CS_URS_2024_01/171201221"/>
    <hyperlink ref="F109" r:id="rId6" display="https://podminky.urs.cz/item/CS_URS_2024_01/211971110"/>
    <hyperlink ref="F113" r:id="rId7" display="https://podminky.urs.cz/item/CS_URS_2024_01/212755214"/>
    <hyperlink ref="F116" r:id="rId8" display="https://podminky.urs.cz/item/CS_URS_2024_01/226212113"/>
    <hyperlink ref="F118" r:id="rId9" display="https://podminky.urs.cz/item/CS_URS_2024_01/231212112"/>
    <hyperlink ref="F121" r:id="rId10" display="https://podminky.urs.cz/item/CS_URS_2024_01/231611114"/>
    <hyperlink ref="F123" r:id="rId11" display="https://podminky.urs.cz/item/CS_URS_2024_01/564950313"/>
    <hyperlink ref="F129" r:id="rId12" display="https://podminky.urs.cz/item/CS_URS_2024_01/153271111"/>
    <hyperlink ref="F131" r:id="rId13" display="https://podminky.urs.cz/item/CS_URS_2024_01/153273112"/>
    <hyperlink ref="F134" r:id="rId14" display="https://podminky.urs.cz/item/CS_URS_2024_01/273311511"/>
    <hyperlink ref="F136" r:id="rId15" display="https://podminky.urs.cz/item/CS_URS_2024_01/274321411"/>
    <hyperlink ref="F138" r:id="rId16" display="https://podminky.urs.cz/item/CS_URS_2024_01/274351121"/>
    <hyperlink ref="F140" r:id="rId17" display="https://podminky.urs.cz/item/CS_URS_2024_01/274351122"/>
    <hyperlink ref="F142" r:id="rId18" display="https://podminky.urs.cz/item/CS_URS_2024_01/317321017"/>
    <hyperlink ref="F144" r:id="rId19" display="https://podminky.urs.cz/item/CS_URS_2024_01/317353111"/>
    <hyperlink ref="F146" r:id="rId20" display="https://podminky.urs.cz/item/CS_URS_2024_01/317353112"/>
    <hyperlink ref="F155" r:id="rId21" display="https://podminky.urs.cz/item/CS_URS_2024_01/327323127"/>
    <hyperlink ref="F157" r:id="rId22" display="https://podminky.urs.cz/item/CS_URS_2024_01/311351911"/>
    <hyperlink ref="F160" r:id="rId23" display="https://podminky.urs.cz/item/CS_URS_2024_01/327351211"/>
    <hyperlink ref="F162" r:id="rId24" display="https://podminky.urs.cz/item/CS_URS_2024_01/327351221"/>
    <hyperlink ref="F164" r:id="rId25" display="https://podminky.urs.cz/item/CS_URS_2024_01/327361016"/>
    <hyperlink ref="F169" r:id="rId26" display="https://podminky.urs.cz/item/CS_URS_2024_01/961044111"/>
    <hyperlink ref="F174" r:id="rId27" display="https://podminky.urs.cz/item/CS_URS_2024_01/998001011"/>
    <hyperlink ref="F177" r:id="rId28" display="https://podminky.urs.cz/item/CS_URS_2024_01/997013111"/>
    <hyperlink ref="F179" r:id="rId29" display="https://podminky.urs.cz/item/CS_URS_2024_01/997013501"/>
    <hyperlink ref="F181" r:id="rId30" display="https://podminky.urs.cz/item/CS_URS_2024_01/997013509"/>
    <hyperlink ref="F186" r:id="rId31" display="https://podminky.urs.cz/item/CS_URS_2024_01/9970136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3"/>
    </row>
    <row r="4" spans="2:8" s="1" customFormat="1" ht="24.95" customHeight="1">
      <c r="B4" s="23"/>
      <c r="C4" s="133" t="s">
        <v>5054</v>
      </c>
      <c r="H4" s="23"/>
    </row>
    <row r="5" spans="2:8" s="1" customFormat="1" ht="12" customHeight="1">
      <c r="B5" s="23"/>
      <c r="C5" s="298" t="s">
        <v>13</v>
      </c>
      <c r="D5" s="143" t="s">
        <v>14</v>
      </c>
      <c r="E5" s="1"/>
      <c r="F5" s="1"/>
      <c r="H5" s="23"/>
    </row>
    <row r="6" spans="2:8" s="1" customFormat="1" ht="36.95" customHeight="1">
      <c r="B6" s="23"/>
      <c r="C6" s="299" t="s">
        <v>16</v>
      </c>
      <c r="D6" s="300" t="s">
        <v>17</v>
      </c>
      <c r="E6" s="1"/>
      <c r="F6" s="1"/>
      <c r="H6" s="23"/>
    </row>
    <row r="7" spans="2:8" s="1" customFormat="1" ht="16.5" customHeight="1">
      <c r="B7" s="23"/>
      <c r="C7" s="135" t="s">
        <v>23</v>
      </c>
      <c r="D7" s="140" t="str">
        <f>'Rekapitulace stavby'!AN8</f>
        <v>6. 4. 2024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0"/>
      <c r="B9" s="301"/>
      <c r="C9" s="302" t="s">
        <v>53</v>
      </c>
      <c r="D9" s="303" t="s">
        <v>54</v>
      </c>
      <c r="E9" s="303" t="s">
        <v>142</v>
      </c>
      <c r="F9" s="304" t="s">
        <v>5055</v>
      </c>
      <c r="G9" s="180"/>
      <c r="H9" s="301"/>
    </row>
    <row r="10" spans="1:8" s="2" customFormat="1" ht="26.4" customHeight="1">
      <c r="A10" s="41"/>
      <c r="B10" s="47"/>
      <c r="C10" s="305" t="s">
        <v>5056</v>
      </c>
      <c r="D10" s="305" t="s">
        <v>84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6" t="s">
        <v>449</v>
      </c>
      <c r="D11" s="307" t="s">
        <v>450</v>
      </c>
      <c r="E11" s="308" t="s">
        <v>19</v>
      </c>
      <c r="F11" s="309">
        <v>183.148</v>
      </c>
      <c r="G11" s="41"/>
      <c r="H11" s="47"/>
    </row>
    <row r="12" spans="1:8" s="2" customFormat="1" ht="16.8" customHeight="1">
      <c r="A12" s="41"/>
      <c r="B12" s="47"/>
      <c r="C12" s="310" t="s">
        <v>19</v>
      </c>
      <c r="D12" s="310" t="s">
        <v>598</v>
      </c>
      <c r="E12" s="20" t="s">
        <v>19</v>
      </c>
      <c r="F12" s="311">
        <v>0</v>
      </c>
      <c r="G12" s="41"/>
      <c r="H12" s="47"/>
    </row>
    <row r="13" spans="1:8" s="2" customFormat="1" ht="16.8" customHeight="1">
      <c r="A13" s="41"/>
      <c r="B13" s="47"/>
      <c r="C13" s="310" t="s">
        <v>19</v>
      </c>
      <c r="D13" s="310" t="s">
        <v>2206</v>
      </c>
      <c r="E13" s="20" t="s">
        <v>19</v>
      </c>
      <c r="F13" s="311">
        <v>0</v>
      </c>
      <c r="G13" s="41"/>
      <c r="H13" s="47"/>
    </row>
    <row r="14" spans="1:8" s="2" customFormat="1" ht="16.8" customHeight="1">
      <c r="A14" s="41"/>
      <c r="B14" s="47"/>
      <c r="C14" s="310" t="s">
        <v>19</v>
      </c>
      <c r="D14" s="310" t="s">
        <v>2207</v>
      </c>
      <c r="E14" s="20" t="s">
        <v>19</v>
      </c>
      <c r="F14" s="311">
        <v>26.28</v>
      </c>
      <c r="G14" s="41"/>
      <c r="H14" s="47"/>
    </row>
    <row r="15" spans="1:8" s="2" customFormat="1" ht="16.8" customHeight="1">
      <c r="A15" s="41"/>
      <c r="B15" s="47"/>
      <c r="C15" s="310" t="s">
        <v>19</v>
      </c>
      <c r="D15" s="310" t="s">
        <v>2208</v>
      </c>
      <c r="E15" s="20" t="s">
        <v>19</v>
      </c>
      <c r="F15" s="311">
        <v>-1.62</v>
      </c>
      <c r="G15" s="41"/>
      <c r="H15" s="47"/>
    </row>
    <row r="16" spans="1:8" s="2" customFormat="1" ht="16.8" customHeight="1">
      <c r="A16" s="41"/>
      <c r="B16" s="47"/>
      <c r="C16" s="310" t="s">
        <v>19</v>
      </c>
      <c r="D16" s="310" t="s">
        <v>1222</v>
      </c>
      <c r="E16" s="20" t="s">
        <v>19</v>
      </c>
      <c r="F16" s="311">
        <v>0</v>
      </c>
      <c r="G16" s="41"/>
      <c r="H16" s="47"/>
    </row>
    <row r="17" spans="1:8" s="2" customFormat="1" ht="16.8" customHeight="1">
      <c r="A17" s="41"/>
      <c r="B17" s="47"/>
      <c r="C17" s="310" t="s">
        <v>19</v>
      </c>
      <c r="D17" s="310" t="s">
        <v>2209</v>
      </c>
      <c r="E17" s="20" t="s">
        <v>19</v>
      </c>
      <c r="F17" s="311">
        <v>17.226</v>
      </c>
      <c r="G17" s="41"/>
      <c r="H17" s="47"/>
    </row>
    <row r="18" spans="1:8" s="2" customFormat="1" ht="16.8" customHeight="1">
      <c r="A18" s="41"/>
      <c r="B18" s="47"/>
      <c r="C18" s="310" t="s">
        <v>19</v>
      </c>
      <c r="D18" s="310" t="s">
        <v>2208</v>
      </c>
      <c r="E18" s="20" t="s">
        <v>19</v>
      </c>
      <c r="F18" s="311">
        <v>-1.62</v>
      </c>
      <c r="G18" s="41"/>
      <c r="H18" s="47"/>
    </row>
    <row r="19" spans="1:8" s="2" customFormat="1" ht="16.8" customHeight="1">
      <c r="A19" s="41"/>
      <c r="B19" s="47"/>
      <c r="C19" s="310" t="s">
        <v>19</v>
      </c>
      <c r="D19" s="310" t="s">
        <v>2210</v>
      </c>
      <c r="E19" s="20" t="s">
        <v>19</v>
      </c>
      <c r="F19" s="311">
        <v>0</v>
      </c>
      <c r="G19" s="41"/>
      <c r="H19" s="47"/>
    </row>
    <row r="20" spans="1:8" s="2" customFormat="1" ht="16.8" customHeight="1">
      <c r="A20" s="41"/>
      <c r="B20" s="47"/>
      <c r="C20" s="310" t="s">
        <v>19</v>
      </c>
      <c r="D20" s="310" t="s">
        <v>2211</v>
      </c>
      <c r="E20" s="20" t="s">
        <v>19</v>
      </c>
      <c r="F20" s="311">
        <v>14.094</v>
      </c>
      <c r="G20" s="41"/>
      <c r="H20" s="47"/>
    </row>
    <row r="21" spans="1:8" s="2" customFormat="1" ht="16.8" customHeight="1">
      <c r="A21" s="41"/>
      <c r="B21" s="47"/>
      <c r="C21" s="310" t="s">
        <v>19</v>
      </c>
      <c r="D21" s="310" t="s">
        <v>2208</v>
      </c>
      <c r="E21" s="20" t="s">
        <v>19</v>
      </c>
      <c r="F21" s="311">
        <v>-1.62</v>
      </c>
      <c r="G21" s="41"/>
      <c r="H21" s="47"/>
    </row>
    <row r="22" spans="1:8" s="2" customFormat="1" ht="16.8" customHeight="1">
      <c r="A22" s="41"/>
      <c r="B22" s="47"/>
      <c r="C22" s="310" t="s">
        <v>19</v>
      </c>
      <c r="D22" s="310" t="s">
        <v>2212</v>
      </c>
      <c r="E22" s="20" t="s">
        <v>19</v>
      </c>
      <c r="F22" s="311">
        <v>0</v>
      </c>
      <c r="G22" s="41"/>
      <c r="H22" s="47"/>
    </row>
    <row r="23" spans="1:8" s="2" customFormat="1" ht="16.8" customHeight="1">
      <c r="A23" s="41"/>
      <c r="B23" s="47"/>
      <c r="C23" s="310" t="s">
        <v>19</v>
      </c>
      <c r="D23" s="310" t="s">
        <v>2213</v>
      </c>
      <c r="E23" s="20" t="s">
        <v>19</v>
      </c>
      <c r="F23" s="311">
        <v>7.92</v>
      </c>
      <c r="G23" s="41"/>
      <c r="H23" s="47"/>
    </row>
    <row r="24" spans="1:8" s="2" customFormat="1" ht="16.8" customHeight="1">
      <c r="A24" s="41"/>
      <c r="B24" s="47"/>
      <c r="C24" s="310" t="s">
        <v>19</v>
      </c>
      <c r="D24" s="310" t="s">
        <v>2214</v>
      </c>
      <c r="E24" s="20" t="s">
        <v>19</v>
      </c>
      <c r="F24" s="311">
        <v>-3.24</v>
      </c>
      <c r="G24" s="41"/>
      <c r="H24" s="47"/>
    </row>
    <row r="25" spans="1:8" s="2" customFormat="1" ht="16.8" customHeight="1">
      <c r="A25" s="41"/>
      <c r="B25" s="47"/>
      <c r="C25" s="310" t="s">
        <v>19</v>
      </c>
      <c r="D25" s="310" t="s">
        <v>2215</v>
      </c>
      <c r="E25" s="20" t="s">
        <v>19</v>
      </c>
      <c r="F25" s="311">
        <v>0</v>
      </c>
      <c r="G25" s="41"/>
      <c r="H25" s="47"/>
    </row>
    <row r="26" spans="1:8" s="2" customFormat="1" ht="16.8" customHeight="1">
      <c r="A26" s="41"/>
      <c r="B26" s="47"/>
      <c r="C26" s="310" t="s">
        <v>19</v>
      </c>
      <c r="D26" s="310" t="s">
        <v>2216</v>
      </c>
      <c r="E26" s="20" t="s">
        <v>19</v>
      </c>
      <c r="F26" s="311">
        <v>8.1</v>
      </c>
      <c r="G26" s="41"/>
      <c r="H26" s="47"/>
    </row>
    <row r="27" spans="1:8" s="2" customFormat="1" ht="16.8" customHeight="1">
      <c r="A27" s="41"/>
      <c r="B27" s="47"/>
      <c r="C27" s="310" t="s">
        <v>19</v>
      </c>
      <c r="D27" s="310" t="s">
        <v>2208</v>
      </c>
      <c r="E27" s="20" t="s">
        <v>19</v>
      </c>
      <c r="F27" s="311">
        <v>-1.62</v>
      </c>
      <c r="G27" s="41"/>
      <c r="H27" s="47"/>
    </row>
    <row r="28" spans="1:8" s="2" customFormat="1" ht="16.8" customHeight="1">
      <c r="A28" s="41"/>
      <c r="B28" s="47"/>
      <c r="C28" s="310" t="s">
        <v>19</v>
      </c>
      <c r="D28" s="310" t="s">
        <v>2217</v>
      </c>
      <c r="E28" s="20" t="s">
        <v>19</v>
      </c>
      <c r="F28" s="311">
        <v>0</v>
      </c>
      <c r="G28" s="41"/>
      <c r="H28" s="47"/>
    </row>
    <row r="29" spans="1:8" s="2" customFormat="1" ht="16.8" customHeight="1">
      <c r="A29" s="41"/>
      <c r="B29" s="47"/>
      <c r="C29" s="310" t="s">
        <v>19</v>
      </c>
      <c r="D29" s="310" t="s">
        <v>2211</v>
      </c>
      <c r="E29" s="20" t="s">
        <v>19</v>
      </c>
      <c r="F29" s="311">
        <v>14.094</v>
      </c>
      <c r="G29" s="41"/>
      <c r="H29" s="47"/>
    </row>
    <row r="30" spans="1:8" s="2" customFormat="1" ht="16.8" customHeight="1">
      <c r="A30" s="41"/>
      <c r="B30" s="47"/>
      <c r="C30" s="310" t="s">
        <v>19</v>
      </c>
      <c r="D30" s="310" t="s">
        <v>2208</v>
      </c>
      <c r="E30" s="20" t="s">
        <v>19</v>
      </c>
      <c r="F30" s="311">
        <v>-1.62</v>
      </c>
      <c r="G30" s="41"/>
      <c r="H30" s="47"/>
    </row>
    <row r="31" spans="1:8" s="2" customFormat="1" ht="16.8" customHeight="1">
      <c r="A31" s="41"/>
      <c r="B31" s="47"/>
      <c r="C31" s="310" t="s">
        <v>19</v>
      </c>
      <c r="D31" s="310" t="s">
        <v>2218</v>
      </c>
      <c r="E31" s="20" t="s">
        <v>19</v>
      </c>
      <c r="F31" s="311">
        <v>0</v>
      </c>
      <c r="G31" s="41"/>
      <c r="H31" s="47"/>
    </row>
    <row r="32" spans="1:8" s="2" customFormat="1" ht="16.8" customHeight="1">
      <c r="A32" s="41"/>
      <c r="B32" s="47"/>
      <c r="C32" s="310" t="s">
        <v>19</v>
      </c>
      <c r="D32" s="310" t="s">
        <v>2219</v>
      </c>
      <c r="E32" s="20" t="s">
        <v>19</v>
      </c>
      <c r="F32" s="311">
        <v>7.2</v>
      </c>
      <c r="G32" s="41"/>
      <c r="H32" s="47"/>
    </row>
    <row r="33" spans="1:8" s="2" customFormat="1" ht="16.8" customHeight="1">
      <c r="A33" s="41"/>
      <c r="B33" s="47"/>
      <c r="C33" s="310" t="s">
        <v>19</v>
      </c>
      <c r="D33" s="310" t="s">
        <v>545</v>
      </c>
      <c r="E33" s="20" t="s">
        <v>19</v>
      </c>
      <c r="F33" s="311">
        <v>83.574</v>
      </c>
      <c r="G33" s="41"/>
      <c r="H33" s="47"/>
    </row>
    <row r="34" spans="1:8" s="2" customFormat="1" ht="16.8" customHeight="1">
      <c r="A34" s="41"/>
      <c r="B34" s="47"/>
      <c r="C34" s="310" t="s">
        <v>19</v>
      </c>
      <c r="D34" s="310" t="s">
        <v>604</v>
      </c>
      <c r="E34" s="20" t="s">
        <v>19</v>
      </c>
      <c r="F34" s="311">
        <v>0</v>
      </c>
      <c r="G34" s="41"/>
      <c r="H34" s="47"/>
    </row>
    <row r="35" spans="1:8" s="2" customFormat="1" ht="16.8" customHeight="1">
      <c r="A35" s="41"/>
      <c r="B35" s="47"/>
      <c r="C35" s="310" t="s">
        <v>19</v>
      </c>
      <c r="D35" s="310" t="s">
        <v>2220</v>
      </c>
      <c r="E35" s="20" t="s">
        <v>19</v>
      </c>
      <c r="F35" s="311">
        <v>83.574</v>
      </c>
      <c r="G35" s="41"/>
      <c r="H35" s="47"/>
    </row>
    <row r="36" spans="1:8" s="2" customFormat="1" ht="16.8" customHeight="1">
      <c r="A36" s="41"/>
      <c r="B36" s="47"/>
      <c r="C36" s="310" t="s">
        <v>19</v>
      </c>
      <c r="D36" s="310" t="s">
        <v>1321</v>
      </c>
      <c r="E36" s="20" t="s">
        <v>19</v>
      </c>
      <c r="F36" s="311">
        <v>0</v>
      </c>
      <c r="G36" s="41"/>
      <c r="H36" s="47"/>
    </row>
    <row r="37" spans="1:8" s="2" customFormat="1" ht="16.8" customHeight="1">
      <c r="A37" s="41"/>
      <c r="B37" s="47"/>
      <c r="C37" s="310" t="s">
        <v>19</v>
      </c>
      <c r="D37" s="310" t="s">
        <v>2221</v>
      </c>
      <c r="E37" s="20" t="s">
        <v>19</v>
      </c>
      <c r="F37" s="311">
        <v>4</v>
      </c>
      <c r="G37" s="41"/>
      <c r="H37" s="47"/>
    </row>
    <row r="38" spans="1:8" s="2" customFormat="1" ht="16.8" customHeight="1">
      <c r="A38" s="41"/>
      <c r="B38" s="47"/>
      <c r="C38" s="310" t="s">
        <v>19</v>
      </c>
      <c r="D38" s="310" t="s">
        <v>2222</v>
      </c>
      <c r="E38" s="20" t="s">
        <v>19</v>
      </c>
      <c r="F38" s="311">
        <v>0</v>
      </c>
      <c r="G38" s="41"/>
      <c r="H38" s="47"/>
    </row>
    <row r="39" spans="1:8" s="2" customFormat="1" ht="16.8" customHeight="1">
      <c r="A39" s="41"/>
      <c r="B39" s="47"/>
      <c r="C39" s="310" t="s">
        <v>19</v>
      </c>
      <c r="D39" s="310" t="s">
        <v>2223</v>
      </c>
      <c r="E39" s="20" t="s">
        <v>19</v>
      </c>
      <c r="F39" s="311">
        <v>12</v>
      </c>
      <c r="G39" s="41"/>
      <c r="H39" s="47"/>
    </row>
    <row r="40" spans="1:8" s="2" customFormat="1" ht="16.8" customHeight="1">
      <c r="A40" s="41"/>
      <c r="B40" s="47"/>
      <c r="C40" s="310" t="s">
        <v>19</v>
      </c>
      <c r="D40" s="310" t="s">
        <v>502</v>
      </c>
      <c r="E40" s="20" t="s">
        <v>19</v>
      </c>
      <c r="F40" s="311">
        <v>183.148</v>
      </c>
      <c r="G40" s="41"/>
      <c r="H40" s="47"/>
    </row>
    <row r="41" spans="1:8" s="2" customFormat="1" ht="16.8" customHeight="1">
      <c r="A41" s="41"/>
      <c r="B41" s="47"/>
      <c r="C41" s="312" t="s">
        <v>5057</v>
      </c>
      <c r="D41" s="41"/>
      <c r="E41" s="41"/>
      <c r="F41" s="41"/>
      <c r="G41" s="41"/>
      <c r="H41" s="47"/>
    </row>
    <row r="42" spans="1:8" s="2" customFormat="1" ht="16.8" customHeight="1">
      <c r="A42" s="41"/>
      <c r="B42" s="47"/>
      <c r="C42" s="310" t="s">
        <v>2201</v>
      </c>
      <c r="D42" s="310" t="s">
        <v>5058</v>
      </c>
      <c r="E42" s="20" t="s">
        <v>356</v>
      </c>
      <c r="F42" s="311">
        <v>183.148</v>
      </c>
      <c r="G42" s="41"/>
      <c r="H42" s="47"/>
    </row>
    <row r="43" spans="1:8" s="2" customFormat="1" ht="16.8" customHeight="1">
      <c r="A43" s="41"/>
      <c r="B43" s="47"/>
      <c r="C43" s="310" t="s">
        <v>2230</v>
      </c>
      <c r="D43" s="310" t="s">
        <v>5059</v>
      </c>
      <c r="E43" s="20" t="s">
        <v>356</v>
      </c>
      <c r="F43" s="311">
        <v>30.525</v>
      </c>
      <c r="G43" s="41"/>
      <c r="H43" s="47"/>
    </row>
    <row r="44" spans="1:8" s="2" customFormat="1" ht="16.8" customHeight="1">
      <c r="A44" s="41"/>
      <c r="B44" s="47"/>
      <c r="C44" s="306" t="s">
        <v>389</v>
      </c>
      <c r="D44" s="307" t="s">
        <v>390</v>
      </c>
      <c r="E44" s="308" t="s">
        <v>356</v>
      </c>
      <c r="F44" s="309">
        <v>102</v>
      </c>
      <c r="G44" s="41"/>
      <c r="H44" s="47"/>
    </row>
    <row r="45" spans="1:8" s="2" customFormat="1" ht="16.8" customHeight="1">
      <c r="A45" s="41"/>
      <c r="B45" s="47"/>
      <c r="C45" s="310" t="s">
        <v>19</v>
      </c>
      <c r="D45" s="310" t="s">
        <v>709</v>
      </c>
      <c r="E45" s="20" t="s">
        <v>19</v>
      </c>
      <c r="F45" s="311">
        <v>0</v>
      </c>
      <c r="G45" s="41"/>
      <c r="H45" s="47"/>
    </row>
    <row r="46" spans="1:8" s="2" customFormat="1" ht="16.8" customHeight="1">
      <c r="A46" s="41"/>
      <c r="B46" s="47"/>
      <c r="C46" s="310" t="s">
        <v>19</v>
      </c>
      <c r="D46" s="310" t="s">
        <v>710</v>
      </c>
      <c r="E46" s="20" t="s">
        <v>19</v>
      </c>
      <c r="F46" s="311">
        <v>51</v>
      </c>
      <c r="G46" s="41"/>
      <c r="H46" s="47"/>
    </row>
    <row r="47" spans="1:8" s="2" customFormat="1" ht="16.8" customHeight="1">
      <c r="A47" s="41"/>
      <c r="B47" s="47"/>
      <c r="C47" s="310" t="s">
        <v>19</v>
      </c>
      <c r="D47" s="310" t="s">
        <v>711</v>
      </c>
      <c r="E47" s="20" t="s">
        <v>19</v>
      </c>
      <c r="F47" s="311">
        <v>0</v>
      </c>
      <c r="G47" s="41"/>
      <c r="H47" s="47"/>
    </row>
    <row r="48" spans="1:8" s="2" customFormat="1" ht="16.8" customHeight="1">
      <c r="A48" s="41"/>
      <c r="B48" s="47"/>
      <c r="C48" s="310" t="s">
        <v>19</v>
      </c>
      <c r="D48" s="310" t="s">
        <v>710</v>
      </c>
      <c r="E48" s="20" t="s">
        <v>19</v>
      </c>
      <c r="F48" s="311">
        <v>51</v>
      </c>
      <c r="G48" s="41"/>
      <c r="H48" s="47"/>
    </row>
    <row r="49" spans="1:8" s="2" customFormat="1" ht="16.8" customHeight="1">
      <c r="A49" s="41"/>
      <c r="B49" s="47"/>
      <c r="C49" s="310" t="s">
        <v>19</v>
      </c>
      <c r="D49" s="310" t="s">
        <v>502</v>
      </c>
      <c r="E49" s="20" t="s">
        <v>19</v>
      </c>
      <c r="F49" s="311">
        <v>102</v>
      </c>
      <c r="G49" s="41"/>
      <c r="H49" s="47"/>
    </row>
    <row r="50" spans="1:8" s="2" customFormat="1" ht="16.8" customHeight="1">
      <c r="A50" s="41"/>
      <c r="B50" s="47"/>
      <c r="C50" s="312" t="s">
        <v>5057</v>
      </c>
      <c r="D50" s="41"/>
      <c r="E50" s="41"/>
      <c r="F50" s="41"/>
      <c r="G50" s="41"/>
      <c r="H50" s="47"/>
    </row>
    <row r="51" spans="1:8" s="2" customFormat="1" ht="16.8" customHeight="1">
      <c r="A51" s="41"/>
      <c r="B51" s="47"/>
      <c r="C51" s="310" t="s">
        <v>1197</v>
      </c>
      <c r="D51" s="310" t="s">
        <v>5060</v>
      </c>
      <c r="E51" s="20" t="s">
        <v>356</v>
      </c>
      <c r="F51" s="311">
        <v>684.78</v>
      </c>
      <c r="G51" s="41"/>
      <c r="H51" s="47"/>
    </row>
    <row r="52" spans="1:8" s="2" customFormat="1" ht="16.8" customHeight="1">
      <c r="A52" s="41"/>
      <c r="B52" s="47"/>
      <c r="C52" s="310" t="s">
        <v>1417</v>
      </c>
      <c r="D52" s="310" t="s">
        <v>5061</v>
      </c>
      <c r="E52" s="20" t="s">
        <v>356</v>
      </c>
      <c r="F52" s="311">
        <v>102</v>
      </c>
      <c r="G52" s="41"/>
      <c r="H52" s="47"/>
    </row>
    <row r="53" spans="1:8" s="2" customFormat="1" ht="16.8" customHeight="1">
      <c r="A53" s="41"/>
      <c r="B53" s="47"/>
      <c r="C53" s="310" t="s">
        <v>669</v>
      </c>
      <c r="D53" s="310" t="s">
        <v>5062</v>
      </c>
      <c r="E53" s="20" t="s">
        <v>356</v>
      </c>
      <c r="F53" s="311">
        <v>684.78</v>
      </c>
      <c r="G53" s="41"/>
      <c r="H53" s="47"/>
    </row>
    <row r="54" spans="1:8" s="2" customFormat="1" ht="16.8" customHeight="1">
      <c r="A54" s="41"/>
      <c r="B54" s="47"/>
      <c r="C54" s="306" t="s">
        <v>392</v>
      </c>
      <c r="D54" s="307" t="s">
        <v>393</v>
      </c>
      <c r="E54" s="308" t="s">
        <v>356</v>
      </c>
      <c r="F54" s="309">
        <v>599.201</v>
      </c>
      <c r="G54" s="41"/>
      <c r="H54" s="47"/>
    </row>
    <row r="55" spans="1:8" s="2" customFormat="1" ht="16.8" customHeight="1">
      <c r="A55" s="41"/>
      <c r="B55" s="47"/>
      <c r="C55" s="310" t="s">
        <v>19</v>
      </c>
      <c r="D55" s="310" t="s">
        <v>535</v>
      </c>
      <c r="E55" s="20" t="s">
        <v>19</v>
      </c>
      <c r="F55" s="311">
        <v>0</v>
      </c>
      <c r="G55" s="41"/>
      <c r="H55" s="47"/>
    </row>
    <row r="56" spans="1:8" s="2" customFormat="1" ht="16.8" customHeight="1">
      <c r="A56" s="41"/>
      <c r="B56" s="47"/>
      <c r="C56" s="310" t="s">
        <v>19</v>
      </c>
      <c r="D56" s="310" t="s">
        <v>536</v>
      </c>
      <c r="E56" s="20" t="s">
        <v>19</v>
      </c>
      <c r="F56" s="311">
        <v>66.143</v>
      </c>
      <c r="G56" s="41"/>
      <c r="H56" s="47"/>
    </row>
    <row r="57" spans="1:8" s="2" customFormat="1" ht="16.8" customHeight="1">
      <c r="A57" s="41"/>
      <c r="B57" s="47"/>
      <c r="C57" s="310" t="s">
        <v>19</v>
      </c>
      <c r="D57" s="310" t="s">
        <v>537</v>
      </c>
      <c r="E57" s="20" t="s">
        <v>19</v>
      </c>
      <c r="F57" s="311">
        <v>172.367</v>
      </c>
      <c r="G57" s="41"/>
      <c r="H57" s="47"/>
    </row>
    <row r="58" spans="1:8" s="2" customFormat="1" ht="16.8" customHeight="1">
      <c r="A58" s="41"/>
      <c r="B58" s="47"/>
      <c r="C58" s="310" t="s">
        <v>19</v>
      </c>
      <c r="D58" s="310" t="s">
        <v>538</v>
      </c>
      <c r="E58" s="20" t="s">
        <v>19</v>
      </c>
      <c r="F58" s="311">
        <v>80.04</v>
      </c>
      <c r="G58" s="41"/>
      <c r="H58" s="47"/>
    </row>
    <row r="59" spans="1:8" s="2" customFormat="1" ht="16.8" customHeight="1">
      <c r="A59" s="41"/>
      <c r="B59" s="47"/>
      <c r="C59" s="310" t="s">
        <v>19</v>
      </c>
      <c r="D59" s="310" t="s">
        <v>539</v>
      </c>
      <c r="E59" s="20" t="s">
        <v>19</v>
      </c>
      <c r="F59" s="311">
        <v>58.5</v>
      </c>
      <c r="G59" s="41"/>
      <c r="H59" s="47"/>
    </row>
    <row r="60" spans="1:8" s="2" customFormat="1" ht="16.8" customHeight="1">
      <c r="A60" s="41"/>
      <c r="B60" s="47"/>
      <c r="C60" s="310" t="s">
        <v>19</v>
      </c>
      <c r="D60" s="310" t="s">
        <v>540</v>
      </c>
      <c r="E60" s="20" t="s">
        <v>19</v>
      </c>
      <c r="F60" s="311">
        <v>148.541</v>
      </c>
      <c r="G60" s="41"/>
      <c r="H60" s="47"/>
    </row>
    <row r="61" spans="1:8" s="2" customFormat="1" ht="16.8" customHeight="1">
      <c r="A61" s="41"/>
      <c r="B61" s="47"/>
      <c r="C61" s="310" t="s">
        <v>19</v>
      </c>
      <c r="D61" s="310" t="s">
        <v>541</v>
      </c>
      <c r="E61" s="20" t="s">
        <v>19</v>
      </c>
      <c r="F61" s="311">
        <v>60.694</v>
      </c>
      <c r="G61" s="41"/>
      <c r="H61" s="47"/>
    </row>
    <row r="62" spans="1:8" s="2" customFormat="1" ht="16.8" customHeight="1">
      <c r="A62" s="41"/>
      <c r="B62" s="47"/>
      <c r="C62" s="310" t="s">
        <v>19</v>
      </c>
      <c r="D62" s="310" t="s">
        <v>539</v>
      </c>
      <c r="E62" s="20" t="s">
        <v>19</v>
      </c>
      <c r="F62" s="311">
        <v>58.5</v>
      </c>
      <c r="G62" s="41"/>
      <c r="H62" s="47"/>
    </row>
    <row r="63" spans="1:8" s="2" customFormat="1" ht="16.8" customHeight="1">
      <c r="A63" s="41"/>
      <c r="B63" s="47"/>
      <c r="C63" s="310" t="s">
        <v>19</v>
      </c>
      <c r="D63" s="310" t="s">
        <v>542</v>
      </c>
      <c r="E63" s="20" t="s">
        <v>19</v>
      </c>
      <c r="F63" s="311">
        <v>71.033</v>
      </c>
      <c r="G63" s="41"/>
      <c r="H63" s="47"/>
    </row>
    <row r="64" spans="1:8" s="2" customFormat="1" ht="16.8" customHeight="1">
      <c r="A64" s="41"/>
      <c r="B64" s="47"/>
      <c r="C64" s="310" t="s">
        <v>19</v>
      </c>
      <c r="D64" s="310" t="s">
        <v>543</v>
      </c>
      <c r="E64" s="20" t="s">
        <v>19</v>
      </c>
      <c r="F64" s="311">
        <v>29.741</v>
      </c>
      <c r="G64" s="41"/>
      <c r="H64" s="47"/>
    </row>
    <row r="65" spans="1:8" s="2" customFormat="1" ht="16.8" customHeight="1">
      <c r="A65" s="41"/>
      <c r="B65" s="47"/>
      <c r="C65" s="310" t="s">
        <v>19</v>
      </c>
      <c r="D65" s="310" t="s">
        <v>544</v>
      </c>
      <c r="E65" s="20" t="s">
        <v>19</v>
      </c>
      <c r="F65" s="311">
        <v>58.655</v>
      </c>
      <c r="G65" s="41"/>
      <c r="H65" s="47"/>
    </row>
    <row r="66" spans="1:8" s="2" customFormat="1" ht="16.8" customHeight="1">
      <c r="A66" s="41"/>
      <c r="B66" s="47"/>
      <c r="C66" s="310" t="s">
        <v>19</v>
      </c>
      <c r="D66" s="310" t="s">
        <v>545</v>
      </c>
      <c r="E66" s="20" t="s">
        <v>19</v>
      </c>
      <c r="F66" s="311">
        <v>804.214</v>
      </c>
      <c r="G66" s="41"/>
      <c r="H66" s="47"/>
    </row>
    <row r="67" spans="1:8" s="2" customFormat="1" ht="16.8" customHeight="1">
      <c r="A67" s="41"/>
      <c r="B67" s="47"/>
      <c r="C67" s="310" t="s">
        <v>19</v>
      </c>
      <c r="D67" s="310" t="s">
        <v>546</v>
      </c>
      <c r="E67" s="20" t="s">
        <v>19</v>
      </c>
      <c r="F67" s="311">
        <v>-181.049</v>
      </c>
      <c r="G67" s="41"/>
      <c r="H67" s="47"/>
    </row>
    <row r="68" spans="1:8" s="2" customFormat="1" ht="16.8" customHeight="1">
      <c r="A68" s="41"/>
      <c r="B68" s="47"/>
      <c r="C68" s="310" t="s">
        <v>19</v>
      </c>
      <c r="D68" s="310" t="s">
        <v>547</v>
      </c>
      <c r="E68" s="20" t="s">
        <v>19</v>
      </c>
      <c r="F68" s="311">
        <v>-23.964</v>
      </c>
      <c r="G68" s="41"/>
      <c r="H68" s="47"/>
    </row>
    <row r="69" spans="1:8" s="2" customFormat="1" ht="16.8" customHeight="1">
      <c r="A69" s="41"/>
      <c r="B69" s="47"/>
      <c r="C69" s="310" t="s">
        <v>19</v>
      </c>
      <c r="D69" s="310" t="s">
        <v>502</v>
      </c>
      <c r="E69" s="20" t="s">
        <v>19</v>
      </c>
      <c r="F69" s="311">
        <v>599.201</v>
      </c>
      <c r="G69" s="41"/>
      <c r="H69" s="47"/>
    </row>
    <row r="70" spans="1:8" s="2" customFormat="1" ht="16.8" customHeight="1">
      <c r="A70" s="41"/>
      <c r="B70" s="47"/>
      <c r="C70" s="312" t="s">
        <v>5057</v>
      </c>
      <c r="D70" s="41"/>
      <c r="E70" s="41"/>
      <c r="F70" s="41"/>
      <c r="G70" s="41"/>
      <c r="H70" s="47"/>
    </row>
    <row r="71" spans="1:8" s="2" customFormat="1" ht="16.8" customHeight="1">
      <c r="A71" s="41"/>
      <c r="B71" s="47"/>
      <c r="C71" s="310" t="s">
        <v>567</v>
      </c>
      <c r="D71" s="310" t="s">
        <v>5063</v>
      </c>
      <c r="E71" s="20" t="s">
        <v>356</v>
      </c>
      <c r="F71" s="311">
        <v>746.364</v>
      </c>
      <c r="G71" s="41"/>
      <c r="H71" s="47"/>
    </row>
    <row r="72" spans="1:8" s="2" customFormat="1" ht="16.8" customHeight="1">
      <c r="A72" s="41"/>
      <c r="B72" s="47"/>
      <c r="C72" s="310" t="s">
        <v>572</v>
      </c>
      <c r="D72" s="310" t="s">
        <v>5064</v>
      </c>
      <c r="E72" s="20" t="s">
        <v>356</v>
      </c>
      <c r="F72" s="311">
        <v>746.364</v>
      </c>
      <c r="G72" s="41"/>
      <c r="H72" s="47"/>
    </row>
    <row r="73" spans="1:8" s="2" customFormat="1" ht="16.8" customHeight="1">
      <c r="A73" s="41"/>
      <c r="B73" s="47"/>
      <c r="C73" s="310" t="s">
        <v>530</v>
      </c>
      <c r="D73" s="310" t="s">
        <v>5065</v>
      </c>
      <c r="E73" s="20" t="s">
        <v>356</v>
      </c>
      <c r="F73" s="311">
        <v>746.364</v>
      </c>
      <c r="G73" s="41"/>
      <c r="H73" s="47"/>
    </row>
    <row r="74" spans="1:8" s="2" customFormat="1" ht="16.8" customHeight="1">
      <c r="A74" s="41"/>
      <c r="B74" s="47"/>
      <c r="C74" s="310" t="s">
        <v>1385</v>
      </c>
      <c r="D74" s="310" t="s">
        <v>5066</v>
      </c>
      <c r="E74" s="20" t="s">
        <v>356</v>
      </c>
      <c r="F74" s="311">
        <v>724.38</v>
      </c>
      <c r="G74" s="41"/>
      <c r="H74" s="47"/>
    </row>
    <row r="75" spans="1:8" s="2" customFormat="1" ht="16.8" customHeight="1">
      <c r="A75" s="41"/>
      <c r="B75" s="47"/>
      <c r="C75" s="310" t="s">
        <v>1374</v>
      </c>
      <c r="D75" s="310" t="s">
        <v>5067</v>
      </c>
      <c r="E75" s="20" t="s">
        <v>356</v>
      </c>
      <c r="F75" s="311">
        <v>724.38</v>
      </c>
      <c r="G75" s="41"/>
      <c r="H75" s="47"/>
    </row>
    <row r="76" spans="1:8" s="2" customFormat="1" ht="16.8" customHeight="1">
      <c r="A76" s="41"/>
      <c r="B76" s="47"/>
      <c r="C76" s="310" t="s">
        <v>2285</v>
      </c>
      <c r="D76" s="310" t="s">
        <v>5068</v>
      </c>
      <c r="E76" s="20" t="s">
        <v>356</v>
      </c>
      <c r="F76" s="311">
        <v>1355.489</v>
      </c>
      <c r="G76" s="41"/>
      <c r="H76" s="47"/>
    </row>
    <row r="77" spans="1:8" s="2" customFormat="1" ht="16.8" customHeight="1">
      <c r="A77" s="41"/>
      <c r="B77" s="47"/>
      <c r="C77" s="310" t="s">
        <v>583</v>
      </c>
      <c r="D77" s="310" t="s">
        <v>5069</v>
      </c>
      <c r="E77" s="20" t="s">
        <v>356</v>
      </c>
      <c r="F77" s="311">
        <v>1019.647</v>
      </c>
      <c r="G77" s="41"/>
      <c r="H77" s="47"/>
    </row>
    <row r="78" spans="1:8" s="2" customFormat="1" ht="16.8" customHeight="1">
      <c r="A78" s="41"/>
      <c r="B78" s="47"/>
      <c r="C78" s="310" t="s">
        <v>635</v>
      </c>
      <c r="D78" s="310" t="s">
        <v>5070</v>
      </c>
      <c r="E78" s="20" t="s">
        <v>356</v>
      </c>
      <c r="F78" s="311">
        <v>1019.647</v>
      </c>
      <c r="G78" s="41"/>
      <c r="H78" s="47"/>
    </row>
    <row r="79" spans="1:8" s="2" customFormat="1" ht="16.8" customHeight="1">
      <c r="A79" s="41"/>
      <c r="B79" s="47"/>
      <c r="C79" s="310" t="s">
        <v>640</v>
      </c>
      <c r="D79" s="310" t="s">
        <v>5071</v>
      </c>
      <c r="E79" s="20" t="s">
        <v>356</v>
      </c>
      <c r="F79" s="311">
        <v>61178.82</v>
      </c>
      <c r="G79" s="41"/>
      <c r="H79" s="47"/>
    </row>
    <row r="80" spans="1:8" s="2" customFormat="1" ht="16.8" customHeight="1">
      <c r="A80" s="41"/>
      <c r="B80" s="47"/>
      <c r="C80" s="306" t="s">
        <v>395</v>
      </c>
      <c r="D80" s="307" t="s">
        <v>396</v>
      </c>
      <c r="E80" s="308" t="s">
        <v>356</v>
      </c>
      <c r="F80" s="309">
        <v>46.979</v>
      </c>
      <c r="G80" s="41"/>
      <c r="H80" s="47"/>
    </row>
    <row r="81" spans="1:8" s="2" customFormat="1" ht="16.8" customHeight="1">
      <c r="A81" s="41"/>
      <c r="B81" s="47"/>
      <c r="C81" s="310" t="s">
        <v>19</v>
      </c>
      <c r="D81" s="310" t="s">
        <v>535</v>
      </c>
      <c r="E81" s="20" t="s">
        <v>19</v>
      </c>
      <c r="F81" s="311">
        <v>0</v>
      </c>
      <c r="G81" s="41"/>
      <c r="H81" s="47"/>
    </row>
    <row r="82" spans="1:8" s="2" customFormat="1" ht="16.8" customHeight="1">
      <c r="A82" s="41"/>
      <c r="B82" s="47"/>
      <c r="C82" s="310" t="s">
        <v>19</v>
      </c>
      <c r="D82" s="310" t="s">
        <v>589</v>
      </c>
      <c r="E82" s="20" t="s">
        <v>19</v>
      </c>
      <c r="F82" s="311">
        <v>4.613</v>
      </c>
      <c r="G82" s="41"/>
      <c r="H82" s="47"/>
    </row>
    <row r="83" spans="1:8" s="2" customFormat="1" ht="16.8" customHeight="1">
      <c r="A83" s="41"/>
      <c r="B83" s="47"/>
      <c r="C83" s="310" t="s">
        <v>19</v>
      </c>
      <c r="D83" s="310" t="s">
        <v>590</v>
      </c>
      <c r="E83" s="20" t="s">
        <v>19</v>
      </c>
      <c r="F83" s="311">
        <v>12.02</v>
      </c>
      <c r="G83" s="41"/>
      <c r="H83" s="47"/>
    </row>
    <row r="84" spans="1:8" s="2" customFormat="1" ht="16.8" customHeight="1">
      <c r="A84" s="41"/>
      <c r="B84" s="47"/>
      <c r="C84" s="310" t="s">
        <v>19</v>
      </c>
      <c r="D84" s="310" t="s">
        <v>591</v>
      </c>
      <c r="E84" s="20" t="s">
        <v>19</v>
      </c>
      <c r="F84" s="311">
        <v>6</v>
      </c>
      <c r="G84" s="41"/>
      <c r="H84" s="47"/>
    </row>
    <row r="85" spans="1:8" s="2" customFormat="1" ht="16.8" customHeight="1">
      <c r="A85" s="41"/>
      <c r="B85" s="47"/>
      <c r="C85" s="310" t="s">
        <v>19</v>
      </c>
      <c r="D85" s="310" t="s">
        <v>592</v>
      </c>
      <c r="E85" s="20" t="s">
        <v>19</v>
      </c>
      <c r="F85" s="311">
        <v>1.5</v>
      </c>
      <c r="G85" s="41"/>
      <c r="H85" s="47"/>
    </row>
    <row r="86" spans="1:8" s="2" customFormat="1" ht="16.8" customHeight="1">
      <c r="A86" s="41"/>
      <c r="B86" s="47"/>
      <c r="C86" s="310" t="s">
        <v>19</v>
      </c>
      <c r="D86" s="310" t="s">
        <v>593</v>
      </c>
      <c r="E86" s="20" t="s">
        <v>19</v>
      </c>
      <c r="F86" s="311">
        <v>6.115</v>
      </c>
      <c r="G86" s="41"/>
      <c r="H86" s="47"/>
    </row>
    <row r="87" spans="1:8" s="2" customFormat="1" ht="16.8" customHeight="1">
      <c r="A87" s="41"/>
      <c r="B87" s="47"/>
      <c r="C87" s="310" t="s">
        <v>19</v>
      </c>
      <c r="D87" s="310" t="s">
        <v>594</v>
      </c>
      <c r="E87" s="20" t="s">
        <v>19</v>
      </c>
      <c r="F87" s="311">
        <v>3</v>
      </c>
      <c r="G87" s="41"/>
      <c r="H87" s="47"/>
    </row>
    <row r="88" spans="1:8" s="2" customFormat="1" ht="16.8" customHeight="1">
      <c r="A88" s="41"/>
      <c r="B88" s="47"/>
      <c r="C88" s="310" t="s">
        <v>19</v>
      </c>
      <c r="D88" s="310" t="s">
        <v>595</v>
      </c>
      <c r="E88" s="20" t="s">
        <v>19</v>
      </c>
      <c r="F88" s="311">
        <v>7.618</v>
      </c>
      <c r="G88" s="41"/>
      <c r="H88" s="47"/>
    </row>
    <row r="89" spans="1:8" s="2" customFormat="1" ht="16.8" customHeight="1">
      <c r="A89" s="41"/>
      <c r="B89" s="47"/>
      <c r="C89" s="310" t="s">
        <v>19</v>
      </c>
      <c r="D89" s="310" t="s">
        <v>596</v>
      </c>
      <c r="E89" s="20" t="s">
        <v>19</v>
      </c>
      <c r="F89" s="311">
        <v>3.113</v>
      </c>
      <c r="G89" s="41"/>
      <c r="H89" s="47"/>
    </row>
    <row r="90" spans="1:8" s="2" customFormat="1" ht="16.8" customHeight="1">
      <c r="A90" s="41"/>
      <c r="B90" s="47"/>
      <c r="C90" s="310" t="s">
        <v>19</v>
      </c>
      <c r="D90" s="310" t="s">
        <v>594</v>
      </c>
      <c r="E90" s="20" t="s">
        <v>19</v>
      </c>
      <c r="F90" s="311">
        <v>3</v>
      </c>
      <c r="G90" s="41"/>
      <c r="H90" s="47"/>
    </row>
    <row r="91" spans="1:8" s="2" customFormat="1" ht="16.8" customHeight="1">
      <c r="A91" s="41"/>
      <c r="B91" s="47"/>
      <c r="C91" s="310" t="s">
        <v>19</v>
      </c>
      <c r="D91" s="310" t="s">
        <v>502</v>
      </c>
      <c r="E91" s="20" t="s">
        <v>19</v>
      </c>
      <c r="F91" s="311">
        <v>46.979</v>
      </c>
      <c r="G91" s="41"/>
      <c r="H91" s="47"/>
    </row>
    <row r="92" spans="1:8" s="2" customFormat="1" ht="16.8" customHeight="1">
      <c r="A92" s="41"/>
      <c r="B92" s="47"/>
      <c r="C92" s="312" t="s">
        <v>5057</v>
      </c>
      <c r="D92" s="41"/>
      <c r="E92" s="41"/>
      <c r="F92" s="41"/>
      <c r="G92" s="41"/>
      <c r="H92" s="47"/>
    </row>
    <row r="93" spans="1:8" s="2" customFormat="1" ht="16.8" customHeight="1">
      <c r="A93" s="41"/>
      <c r="B93" s="47"/>
      <c r="C93" s="310" t="s">
        <v>768</v>
      </c>
      <c r="D93" s="310" t="s">
        <v>5072</v>
      </c>
      <c r="E93" s="20" t="s">
        <v>356</v>
      </c>
      <c r="F93" s="311">
        <v>56.094</v>
      </c>
      <c r="G93" s="41"/>
      <c r="H93" s="47"/>
    </row>
    <row r="94" spans="1:8" s="2" customFormat="1" ht="16.8" customHeight="1">
      <c r="A94" s="41"/>
      <c r="B94" s="47"/>
      <c r="C94" s="310" t="s">
        <v>763</v>
      </c>
      <c r="D94" s="310" t="s">
        <v>5073</v>
      </c>
      <c r="E94" s="20" t="s">
        <v>356</v>
      </c>
      <c r="F94" s="311">
        <v>56.094</v>
      </c>
      <c r="G94" s="41"/>
      <c r="H94" s="47"/>
    </row>
    <row r="95" spans="1:8" s="2" customFormat="1" ht="16.8" customHeight="1">
      <c r="A95" s="41"/>
      <c r="B95" s="47"/>
      <c r="C95" s="310" t="s">
        <v>908</v>
      </c>
      <c r="D95" s="310" t="s">
        <v>5074</v>
      </c>
      <c r="E95" s="20" t="s">
        <v>356</v>
      </c>
      <c r="F95" s="311">
        <v>56.094</v>
      </c>
      <c r="G95" s="41"/>
      <c r="H95" s="47"/>
    </row>
    <row r="96" spans="1:8" s="2" customFormat="1" ht="16.8" customHeight="1">
      <c r="A96" s="41"/>
      <c r="B96" s="47"/>
      <c r="C96" s="310" t="s">
        <v>583</v>
      </c>
      <c r="D96" s="310" t="s">
        <v>5069</v>
      </c>
      <c r="E96" s="20" t="s">
        <v>356</v>
      </c>
      <c r="F96" s="311">
        <v>1019.647</v>
      </c>
      <c r="G96" s="41"/>
      <c r="H96" s="47"/>
    </row>
    <row r="97" spans="1:8" s="2" customFormat="1" ht="16.8" customHeight="1">
      <c r="A97" s="41"/>
      <c r="B97" s="47"/>
      <c r="C97" s="310" t="s">
        <v>635</v>
      </c>
      <c r="D97" s="310" t="s">
        <v>5070</v>
      </c>
      <c r="E97" s="20" t="s">
        <v>356</v>
      </c>
      <c r="F97" s="311">
        <v>1019.647</v>
      </c>
      <c r="G97" s="41"/>
      <c r="H97" s="47"/>
    </row>
    <row r="98" spans="1:8" s="2" customFormat="1" ht="16.8" customHeight="1">
      <c r="A98" s="41"/>
      <c r="B98" s="47"/>
      <c r="C98" s="310" t="s">
        <v>640</v>
      </c>
      <c r="D98" s="310" t="s">
        <v>5071</v>
      </c>
      <c r="E98" s="20" t="s">
        <v>356</v>
      </c>
      <c r="F98" s="311">
        <v>61178.82</v>
      </c>
      <c r="G98" s="41"/>
      <c r="H98" s="47"/>
    </row>
    <row r="99" spans="1:8" s="2" customFormat="1" ht="16.8" customHeight="1">
      <c r="A99" s="41"/>
      <c r="B99" s="47"/>
      <c r="C99" s="310" t="s">
        <v>913</v>
      </c>
      <c r="D99" s="310" t="s">
        <v>914</v>
      </c>
      <c r="E99" s="20" t="s">
        <v>356</v>
      </c>
      <c r="F99" s="311">
        <v>63.606</v>
      </c>
      <c r="G99" s="41"/>
      <c r="H99" s="47"/>
    </row>
    <row r="100" spans="1:8" s="2" customFormat="1" ht="16.8" customHeight="1">
      <c r="A100" s="41"/>
      <c r="B100" s="47"/>
      <c r="C100" s="306" t="s">
        <v>401</v>
      </c>
      <c r="D100" s="307" t="s">
        <v>402</v>
      </c>
      <c r="E100" s="308" t="s">
        <v>19</v>
      </c>
      <c r="F100" s="309">
        <v>181.049</v>
      </c>
      <c r="G100" s="41"/>
      <c r="H100" s="47"/>
    </row>
    <row r="101" spans="1:8" s="2" customFormat="1" ht="16.8" customHeight="1">
      <c r="A101" s="41"/>
      <c r="B101" s="47"/>
      <c r="C101" s="310" t="s">
        <v>19</v>
      </c>
      <c r="D101" s="310" t="s">
        <v>598</v>
      </c>
      <c r="E101" s="20" t="s">
        <v>19</v>
      </c>
      <c r="F101" s="311">
        <v>0</v>
      </c>
      <c r="G101" s="41"/>
      <c r="H101" s="47"/>
    </row>
    <row r="102" spans="1:8" s="2" customFormat="1" ht="16.8" customHeight="1">
      <c r="A102" s="41"/>
      <c r="B102" s="47"/>
      <c r="C102" s="310" t="s">
        <v>19</v>
      </c>
      <c r="D102" s="310" t="s">
        <v>599</v>
      </c>
      <c r="E102" s="20" t="s">
        <v>19</v>
      </c>
      <c r="F102" s="311">
        <v>0</v>
      </c>
      <c r="G102" s="41"/>
      <c r="H102" s="47"/>
    </row>
    <row r="103" spans="1:8" s="2" customFormat="1" ht="16.8" customHeight="1">
      <c r="A103" s="41"/>
      <c r="B103" s="47"/>
      <c r="C103" s="310" t="s">
        <v>19</v>
      </c>
      <c r="D103" s="310" t="s">
        <v>600</v>
      </c>
      <c r="E103" s="20" t="s">
        <v>19</v>
      </c>
      <c r="F103" s="311">
        <v>46.8</v>
      </c>
      <c r="G103" s="41"/>
      <c r="H103" s="47"/>
    </row>
    <row r="104" spans="1:8" s="2" customFormat="1" ht="16.8" customHeight="1">
      <c r="A104" s="41"/>
      <c r="B104" s="47"/>
      <c r="C104" s="310" t="s">
        <v>19</v>
      </c>
      <c r="D104" s="310" t="s">
        <v>601</v>
      </c>
      <c r="E104" s="20" t="s">
        <v>19</v>
      </c>
      <c r="F104" s="311">
        <v>7.803</v>
      </c>
      <c r="G104" s="41"/>
      <c r="H104" s="47"/>
    </row>
    <row r="105" spans="1:8" s="2" customFormat="1" ht="16.8" customHeight="1">
      <c r="A105" s="41"/>
      <c r="B105" s="47"/>
      <c r="C105" s="310" t="s">
        <v>19</v>
      </c>
      <c r="D105" s="310" t="s">
        <v>602</v>
      </c>
      <c r="E105" s="20" t="s">
        <v>19</v>
      </c>
      <c r="F105" s="311">
        <v>3.978</v>
      </c>
      <c r="G105" s="41"/>
      <c r="H105" s="47"/>
    </row>
    <row r="106" spans="1:8" s="2" customFormat="1" ht="16.8" customHeight="1">
      <c r="A106" s="41"/>
      <c r="B106" s="47"/>
      <c r="C106" s="310" t="s">
        <v>19</v>
      </c>
      <c r="D106" s="310" t="s">
        <v>603</v>
      </c>
      <c r="E106" s="20" t="s">
        <v>19</v>
      </c>
      <c r="F106" s="311">
        <v>4.355</v>
      </c>
      <c r="G106" s="41"/>
      <c r="H106" s="47"/>
    </row>
    <row r="107" spans="1:8" s="2" customFormat="1" ht="16.8" customHeight="1">
      <c r="A107" s="41"/>
      <c r="B107" s="47"/>
      <c r="C107" s="310" t="s">
        <v>19</v>
      </c>
      <c r="D107" s="310" t="s">
        <v>545</v>
      </c>
      <c r="E107" s="20" t="s">
        <v>19</v>
      </c>
      <c r="F107" s="311">
        <v>62.936</v>
      </c>
      <c r="G107" s="41"/>
      <c r="H107" s="47"/>
    </row>
    <row r="108" spans="1:8" s="2" customFormat="1" ht="16.8" customHeight="1">
      <c r="A108" s="41"/>
      <c r="B108" s="47"/>
      <c r="C108" s="310" t="s">
        <v>19</v>
      </c>
      <c r="D108" s="310" t="s">
        <v>604</v>
      </c>
      <c r="E108" s="20" t="s">
        <v>19</v>
      </c>
      <c r="F108" s="311">
        <v>0</v>
      </c>
      <c r="G108" s="41"/>
      <c r="H108" s="47"/>
    </row>
    <row r="109" spans="1:8" s="2" customFormat="1" ht="16.8" customHeight="1">
      <c r="A109" s="41"/>
      <c r="B109" s="47"/>
      <c r="C109" s="310" t="s">
        <v>19</v>
      </c>
      <c r="D109" s="310" t="s">
        <v>605</v>
      </c>
      <c r="E109" s="20" t="s">
        <v>19</v>
      </c>
      <c r="F109" s="311">
        <v>32.64</v>
      </c>
      <c r="G109" s="41"/>
      <c r="H109" s="47"/>
    </row>
    <row r="110" spans="1:8" s="2" customFormat="1" ht="16.8" customHeight="1">
      <c r="A110" s="41"/>
      <c r="B110" s="47"/>
      <c r="C110" s="310" t="s">
        <v>19</v>
      </c>
      <c r="D110" s="310" t="s">
        <v>606</v>
      </c>
      <c r="E110" s="20" t="s">
        <v>19</v>
      </c>
      <c r="F110" s="311">
        <v>4.512</v>
      </c>
      <c r="G110" s="41"/>
      <c r="H110" s="47"/>
    </row>
    <row r="111" spans="1:8" s="2" customFormat="1" ht="16.8" customHeight="1">
      <c r="A111" s="41"/>
      <c r="B111" s="47"/>
      <c r="C111" s="310" t="s">
        <v>19</v>
      </c>
      <c r="D111" s="310" t="s">
        <v>607</v>
      </c>
      <c r="E111" s="20" t="s">
        <v>19</v>
      </c>
      <c r="F111" s="311">
        <v>37.44</v>
      </c>
      <c r="G111" s="41"/>
      <c r="H111" s="47"/>
    </row>
    <row r="112" spans="1:8" s="2" customFormat="1" ht="16.8" customHeight="1">
      <c r="A112" s="41"/>
      <c r="B112" s="47"/>
      <c r="C112" s="310" t="s">
        <v>19</v>
      </c>
      <c r="D112" s="310" t="s">
        <v>608</v>
      </c>
      <c r="E112" s="20" t="s">
        <v>19</v>
      </c>
      <c r="F112" s="311">
        <v>13.005</v>
      </c>
      <c r="G112" s="41"/>
      <c r="H112" s="47"/>
    </row>
    <row r="113" spans="1:8" s="2" customFormat="1" ht="16.8" customHeight="1">
      <c r="A113" s="41"/>
      <c r="B113" s="47"/>
      <c r="C113" s="310" t="s">
        <v>19</v>
      </c>
      <c r="D113" s="310" t="s">
        <v>602</v>
      </c>
      <c r="E113" s="20" t="s">
        <v>19</v>
      </c>
      <c r="F113" s="311">
        <v>3.978</v>
      </c>
      <c r="G113" s="41"/>
      <c r="H113" s="47"/>
    </row>
    <row r="114" spans="1:8" s="2" customFormat="1" ht="16.8" customHeight="1">
      <c r="A114" s="41"/>
      <c r="B114" s="47"/>
      <c r="C114" s="310" t="s">
        <v>19</v>
      </c>
      <c r="D114" s="310" t="s">
        <v>545</v>
      </c>
      <c r="E114" s="20" t="s">
        <v>19</v>
      </c>
      <c r="F114" s="311">
        <v>91.575</v>
      </c>
      <c r="G114" s="41"/>
      <c r="H114" s="47"/>
    </row>
    <row r="115" spans="1:8" s="2" customFormat="1" ht="16.8" customHeight="1">
      <c r="A115" s="41"/>
      <c r="B115" s="47"/>
      <c r="C115" s="310" t="s">
        <v>19</v>
      </c>
      <c r="D115" s="310" t="s">
        <v>609</v>
      </c>
      <c r="E115" s="20" t="s">
        <v>19</v>
      </c>
      <c r="F115" s="311">
        <v>0</v>
      </c>
      <c r="G115" s="41"/>
      <c r="H115" s="47"/>
    </row>
    <row r="116" spans="1:8" s="2" customFormat="1" ht="16.8" customHeight="1">
      <c r="A116" s="41"/>
      <c r="B116" s="47"/>
      <c r="C116" s="310" t="s">
        <v>19</v>
      </c>
      <c r="D116" s="310" t="s">
        <v>610</v>
      </c>
      <c r="E116" s="20" t="s">
        <v>19</v>
      </c>
      <c r="F116" s="311">
        <v>22.56</v>
      </c>
      <c r="G116" s="41"/>
      <c r="H116" s="47"/>
    </row>
    <row r="117" spans="1:8" s="2" customFormat="1" ht="16.8" customHeight="1">
      <c r="A117" s="41"/>
      <c r="B117" s="47"/>
      <c r="C117" s="310" t="s">
        <v>19</v>
      </c>
      <c r="D117" s="310" t="s">
        <v>602</v>
      </c>
      <c r="E117" s="20" t="s">
        <v>19</v>
      </c>
      <c r="F117" s="311">
        <v>3.978</v>
      </c>
      <c r="G117" s="41"/>
      <c r="H117" s="47"/>
    </row>
    <row r="118" spans="1:8" s="2" customFormat="1" ht="16.8" customHeight="1">
      <c r="A118" s="41"/>
      <c r="B118" s="47"/>
      <c r="C118" s="310" t="s">
        <v>19</v>
      </c>
      <c r="D118" s="310" t="s">
        <v>502</v>
      </c>
      <c r="E118" s="20" t="s">
        <v>19</v>
      </c>
      <c r="F118" s="311">
        <v>181.049</v>
      </c>
      <c r="G118" s="41"/>
      <c r="H118" s="47"/>
    </row>
    <row r="119" spans="1:8" s="2" customFormat="1" ht="16.8" customHeight="1">
      <c r="A119" s="41"/>
      <c r="B119" s="47"/>
      <c r="C119" s="312" t="s">
        <v>5057</v>
      </c>
      <c r="D119" s="41"/>
      <c r="E119" s="41"/>
      <c r="F119" s="41"/>
      <c r="G119" s="41"/>
      <c r="H119" s="47"/>
    </row>
    <row r="120" spans="1:8" s="2" customFormat="1" ht="16.8" customHeight="1">
      <c r="A120" s="41"/>
      <c r="B120" s="47"/>
      <c r="C120" s="310" t="s">
        <v>2300</v>
      </c>
      <c r="D120" s="310" t="s">
        <v>5075</v>
      </c>
      <c r="E120" s="20" t="s">
        <v>356</v>
      </c>
      <c r="F120" s="311">
        <v>181.049</v>
      </c>
      <c r="G120" s="41"/>
      <c r="H120" s="47"/>
    </row>
    <row r="121" spans="1:8" s="2" customFormat="1" ht="16.8" customHeight="1">
      <c r="A121" s="41"/>
      <c r="B121" s="47"/>
      <c r="C121" s="310" t="s">
        <v>583</v>
      </c>
      <c r="D121" s="310" t="s">
        <v>5069</v>
      </c>
      <c r="E121" s="20" t="s">
        <v>356</v>
      </c>
      <c r="F121" s="311">
        <v>1019.647</v>
      </c>
      <c r="G121" s="41"/>
      <c r="H121" s="47"/>
    </row>
    <row r="122" spans="1:8" s="2" customFormat="1" ht="16.8" customHeight="1">
      <c r="A122" s="41"/>
      <c r="B122" s="47"/>
      <c r="C122" s="310" t="s">
        <v>635</v>
      </c>
      <c r="D122" s="310" t="s">
        <v>5070</v>
      </c>
      <c r="E122" s="20" t="s">
        <v>356</v>
      </c>
      <c r="F122" s="311">
        <v>1019.647</v>
      </c>
      <c r="G122" s="41"/>
      <c r="H122" s="47"/>
    </row>
    <row r="123" spans="1:8" s="2" customFormat="1" ht="16.8" customHeight="1">
      <c r="A123" s="41"/>
      <c r="B123" s="47"/>
      <c r="C123" s="310" t="s">
        <v>640</v>
      </c>
      <c r="D123" s="310" t="s">
        <v>5071</v>
      </c>
      <c r="E123" s="20" t="s">
        <v>356</v>
      </c>
      <c r="F123" s="311">
        <v>61178.82</v>
      </c>
      <c r="G123" s="41"/>
      <c r="H123" s="47"/>
    </row>
    <row r="124" spans="1:8" s="2" customFormat="1" ht="16.8" customHeight="1">
      <c r="A124" s="41"/>
      <c r="B124" s="47"/>
      <c r="C124" s="306" t="s">
        <v>404</v>
      </c>
      <c r="D124" s="307" t="s">
        <v>405</v>
      </c>
      <c r="E124" s="308" t="s">
        <v>356</v>
      </c>
      <c r="F124" s="309">
        <v>23.964</v>
      </c>
      <c r="G124" s="41"/>
      <c r="H124" s="47"/>
    </row>
    <row r="125" spans="1:8" s="2" customFormat="1" ht="16.8" customHeight="1">
      <c r="A125" s="41"/>
      <c r="B125" s="47"/>
      <c r="C125" s="310" t="s">
        <v>19</v>
      </c>
      <c r="D125" s="310" t="s">
        <v>612</v>
      </c>
      <c r="E125" s="20" t="s">
        <v>19</v>
      </c>
      <c r="F125" s="311">
        <v>0</v>
      </c>
      <c r="G125" s="41"/>
      <c r="H125" s="47"/>
    </row>
    <row r="126" spans="1:8" s="2" customFormat="1" ht="16.8" customHeight="1">
      <c r="A126" s="41"/>
      <c r="B126" s="47"/>
      <c r="C126" s="310" t="s">
        <v>19</v>
      </c>
      <c r="D126" s="310" t="s">
        <v>613</v>
      </c>
      <c r="E126" s="20" t="s">
        <v>19</v>
      </c>
      <c r="F126" s="311">
        <v>12.48</v>
      </c>
      <c r="G126" s="41"/>
      <c r="H126" s="47"/>
    </row>
    <row r="127" spans="1:8" s="2" customFormat="1" ht="16.8" customHeight="1">
      <c r="A127" s="41"/>
      <c r="B127" s="47"/>
      <c r="C127" s="310" t="s">
        <v>19</v>
      </c>
      <c r="D127" s="310" t="s">
        <v>614</v>
      </c>
      <c r="E127" s="20" t="s">
        <v>19</v>
      </c>
      <c r="F127" s="311">
        <v>7.02</v>
      </c>
      <c r="G127" s="41"/>
      <c r="H127" s="47"/>
    </row>
    <row r="128" spans="1:8" s="2" customFormat="1" ht="16.8" customHeight="1">
      <c r="A128" s="41"/>
      <c r="B128" s="47"/>
      <c r="C128" s="310" t="s">
        <v>19</v>
      </c>
      <c r="D128" s="310" t="s">
        <v>615</v>
      </c>
      <c r="E128" s="20" t="s">
        <v>19</v>
      </c>
      <c r="F128" s="311">
        <v>0.564</v>
      </c>
      <c r="G128" s="41"/>
      <c r="H128" s="47"/>
    </row>
    <row r="129" spans="1:8" s="2" customFormat="1" ht="16.8" customHeight="1">
      <c r="A129" s="41"/>
      <c r="B129" s="47"/>
      <c r="C129" s="310" t="s">
        <v>19</v>
      </c>
      <c r="D129" s="310" t="s">
        <v>616</v>
      </c>
      <c r="E129" s="20" t="s">
        <v>19</v>
      </c>
      <c r="F129" s="311">
        <v>1.02</v>
      </c>
      <c r="G129" s="41"/>
      <c r="H129" s="47"/>
    </row>
    <row r="130" spans="1:8" s="2" customFormat="1" ht="16.8" customHeight="1">
      <c r="A130" s="41"/>
      <c r="B130" s="47"/>
      <c r="C130" s="310" t="s">
        <v>19</v>
      </c>
      <c r="D130" s="310" t="s">
        <v>617</v>
      </c>
      <c r="E130" s="20" t="s">
        <v>19</v>
      </c>
      <c r="F130" s="311">
        <v>2.88</v>
      </c>
      <c r="G130" s="41"/>
      <c r="H130" s="47"/>
    </row>
    <row r="131" spans="1:8" s="2" customFormat="1" ht="16.8" customHeight="1">
      <c r="A131" s="41"/>
      <c r="B131" s="47"/>
      <c r="C131" s="310" t="s">
        <v>19</v>
      </c>
      <c r="D131" s="310" t="s">
        <v>502</v>
      </c>
      <c r="E131" s="20" t="s">
        <v>19</v>
      </c>
      <c r="F131" s="311">
        <v>23.964</v>
      </c>
      <c r="G131" s="41"/>
      <c r="H131" s="47"/>
    </row>
    <row r="132" spans="1:8" s="2" customFormat="1" ht="16.8" customHeight="1">
      <c r="A132" s="41"/>
      <c r="B132" s="47"/>
      <c r="C132" s="312" t="s">
        <v>5057</v>
      </c>
      <c r="D132" s="41"/>
      <c r="E132" s="41"/>
      <c r="F132" s="41"/>
      <c r="G132" s="41"/>
      <c r="H132" s="47"/>
    </row>
    <row r="133" spans="1:8" s="2" customFormat="1" ht="16.8" customHeight="1">
      <c r="A133" s="41"/>
      <c r="B133" s="47"/>
      <c r="C133" s="310" t="s">
        <v>1385</v>
      </c>
      <c r="D133" s="310" t="s">
        <v>5066</v>
      </c>
      <c r="E133" s="20" t="s">
        <v>356</v>
      </c>
      <c r="F133" s="311">
        <v>724.38</v>
      </c>
      <c r="G133" s="41"/>
      <c r="H133" s="47"/>
    </row>
    <row r="134" spans="1:8" s="2" customFormat="1" ht="16.8" customHeight="1">
      <c r="A134" s="41"/>
      <c r="B134" s="47"/>
      <c r="C134" s="310" t="s">
        <v>1374</v>
      </c>
      <c r="D134" s="310" t="s">
        <v>5067</v>
      </c>
      <c r="E134" s="20" t="s">
        <v>356</v>
      </c>
      <c r="F134" s="311">
        <v>724.38</v>
      </c>
      <c r="G134" s="41"/>
      <c r="H134" s="47"/>
    </row>
    <row r="135" spans="1:8" s="2" customFormat="1" ht="16.8" customHeight="1">
      <c r="A135" s="41"/>
      <c r="B135" s="47"/>
      <c r="C135" s="310" t="s">
        <v>1534</v>
      </c>
      <c r="D135" s="310" t="s">
        <v>5076</v>
      </c>
      <c r="E135" s="20" t="s">
        <v>356</v>
      </c>
      <c r="F135" s="311">
        <v>23.964</v>
      </c>
      <c r="G135" s="41"/>
      <c r="H135" s="47"/>
    </row>
    <row r="136" spans="1:8" s="2" customFormat="1" ht="16.8" customHeight="1">
      <c r="A136" s="41"/>
      <c r="B136" s="47"/>
      <c r="C136" s="310" t="s">
        <v>1765</v>
      </c>
      <c r="D136" s="310" t="s">
        <v>5077</v>
      </c>
      <c r="E136" s="20" t="s">
        <v>356</v>
      </c>
      <c r="F136" s="311">
        <v>23.964</v>
      </c>
      <c r="G136" s="41"/>
      <c r="H136" s="47"/>
    </row>
    <row r="137" spans="1:8" s="2" customFormat="1" ht="16.8" customHeight="1">
      <c r="A137" s="41"/>
      <c r="B137" s="47"/>
      <c r="C137" s="310" t="s">
        <v>583</v>
      </c>
      <c r="D137" s="310" t="s">
        <v>5069</v>
      </c>
      <c r="E137" s="20" t="s">
        <v>356</v>
      </c>
      <c r="F137" s="311">
        <v>1019.647</v>
      </c>
      <c r="G137" s="41"/>
      <c r="H137" s="47"/>
    </row>
    <row r="138" spans="1:8" s="2" customFormat="1" ht="16.8" customHeight="1">
      <c r="A138" s="41"/>
      <c r="B138" s="47"/>
      <c r="C138" s="310" t="s">
        <v>635</v>
      </c>
      <c r="D138" s="310" t="s">
        <v>5070</v>
      </c>
      <c r="E138" s="20" t="s">
        <v>356</v>
      </c>
      <c r="F138" s="311">
        <v>1019.647</v>
      </c>
      <c r="G138" s="41"/>
      <c r="H138" s="47"/>
    </row>
    <row r="139" spans="1:8" s="2" customFormat="1" ht="16.8" customHeight="1">
      <c r="A139" s="41"/>
      <c r="B139" s="47"/>
      <c r="C139" s="310" t="s">
        <v>640</v>
      </c>
      <c r="D139" s="310" t="s">
        <v>5071</v>
      </c>
      <c r="E139" s="20" t="s">
        <v>356</v>
      </c>
      <c r="F139" s="311">
        <v>61178.82</v>
      </c>
      <c r="G139" s="41"/>
      <c r="H139" s="47"/>
    </row>
    <row r="140" spans="1:8" s="2" customFormat="1" ht="16.8" customHeight="1">
      <c r="A140" s="41"/>
      <c r="B140" s="47"/>
      <c r="C140" s="306" t="s">
        <v>457</v>
      </c>
      <c r="D140" s="307" t="s">
        <v>458</v>
      </c>
      <c r="E140" s="308" t="s">
        <v>19</v>
      </c>
      <c r="F140" s="309">
        <v>45.948</v>
      </c>
      <c r="G140" s="41"/>
      <c r="H140" s="47"/>
    </row>
    <row r="141" spans="1:8" s="2" customFormat="1" ht="16.8" customHeight="1">
      <c r="A141" s="41"/>
      <c r="B141" s="47"/>
      <c r="C141" s="310" t="s">
        <v>19</v>
      </c>
      <c r="D141" s="310" t="s">
        <v>535</v>
      </c>
      <c r="E141" s="20" t="s">
        <v>19</v>
      </c>
      <c r="F141" s="311">
        <v>0</v>
      </c>
      <c r="G141" s="41"/>
      <c r="H141" s="47"/>
    </row>
    <row r="142" spans="1:8" s="2" customFormat="1" ht="16.8" customHeight="1">
      <c r="A142" s="41"/>
      <c r="B142" s="47"/>
      <c r="C142" s="310" t="s">
        <v>19</v>
      </c>
      <c r="D142" s="310" t="s">
        <v>553</v>
      </c>
      <c r="E142" s="20" t="s">
        <v>19</v>
      </c>
      <c r="F142" s="311">
        <v>5.074</v>
      </c>
      <c r="G142" s="41"/>
      <c r="H142" s="47"/>
    </row>
    <row r="143" spans="1:8" s="2" customFormat="1" ht="16.8" customHeight="1">
      <c r="A143" s="41"/>
      <c r="B143" s="47"/>
      <c r="C143" s="310" t="s">
        <v>19</v>
      </c>
      <c r="D143" s="310" t="s">
        <v>554</v>
      </c>
      <c r="E143" s="20" t="s">
        <v>19</v>
      </c>
      <c r="F143" s="311">
        <v>13.222</v>
      </c>
      <c r="G143" s="41"/>
      <c r="H143" s="47"/>
    </row>
    <row r="144" spans="1:8" s="2" customFormat="1" ht="16.8" customHeight="1">
      <c r="A144" s="41"/>
      <c r="B144" s="47"/>
      <c r="C144" s="310" t="s">
        <v>19</v>
      </c>
      <c r="D144" s="310" t="s">
        <v>555</v>
      </c>
      <c r="E144" s="20" t="s">
        <v>19</v>
      </c>
      <c r="F144" s="311">
        <v>3.3</v>
      </c>
      <c r="G144" s="41"/>
      <c r="H144" s="47"/>
    </row>
    <row r="145" spans="1:8" s="2" customFormat="1" ht="16.8" customHeight="1">
      <c r="A145" s="41"/>
      <c r="B145" s="47"/>
      <c r="C145" s="310" t="s">
        <v>19</v>
      </c>
      <c r="D145" s="310" t="s">
        <v>556</v>
      </c>
      <c r="E145" s="20" t="s">
        <v>19</v>
      </c>
      <c r="F145" s="311">
        <v>3.424</v>
      </c>
      <c r="G145" s="41"/>
      <c r="H145" s="47"/>
    </row>
    <row r="146" spans="1:8" s="2" customFormat="1" ht="16.8" customHeight="1">
      <c r="A146" s="41"/>
      <c r="B146" s="47"/>
      <c r="C146" s="310" t="s">
        <v>19</v>
      </c>
      <c r="D146" s="310" t="s">
        <v>555</v>
      </c>
      <c r="E146" s="20" t="s">
        <v>19</v>
      </c>
      <c r="F146" s="311">
        <v>3.3</v>
      </c>
      <c r="G146" s="41"/>
      <c r="H146" s="47"/>
    </row>
    <row r="147" spans="1:8" s="2" customFormat="1" ht="16.8" customHeight="1">
      <c r="A147" s="41"/>
      <c r="B147" s="47"/>
      <c r="C147" s="310" t="s">
        <v>19</v>
      </c>
      <c r="D147" s="310" t="s">
        <v>557</v>
      </c>
      <c r="E147" s="20" t="s">
        <v>19</v>
      </c>
      <c r="F147" s="311">
        <v>8.305</v>
      </c>
      <c r="G147" s="41"/>
      <c r="H147" s="47"/>
    </row>
    <row r="148" spans="1:8" s="2" customFormat="1" ht="16.8" customHeight="1">
      <c r="A148" s="41"/>
      <c r="B148" s="47"/>
      <c r="C148" s="310" t="s">
        <v>19</v>
      </c>
      <c r="D148" s="310" t="s">
        <v>553</v>
      </c>
      <c r="E148" s="20" t="s">
        <v>19</v>
      </c>
      <c r="F148" s="311">
        <v>5.074</v>
      </c>
      <c r="G148" s="41"/>
      <c r="H148" s="47"/>
    </row>
    <row r="149" spans="1:8" s="2" customFormat="1" ht="16.8" customHeight="1">
      <c r="A149" s="41"/>
      <c r="B149" s="47"/>
      <c r="C149" s="310" t="s">
        <v>19</v>
      </c>
      <c r="D149" s="310" t="s">
        <v>558</v>
      </c>
      <c r="E149" s="20" t="s">
        <v>19</v>
      </c>
      <c r="F149" s="311">
        <v>4.249</v>
      </c>
      <c r="G149" s="41"/>
      <c r="H149" s="47"/>
    </row>
    <row r="150" spans="1:8" s="2" customFormat="1" ht="16.8" customHeight="1">
      <c r="A150" s="41"/>
      <c r="B150" s="47"/>
      <c r="C150" s="310" t="s">
        <v>19</v>
      </c>
      <c r="D150" s="310" t="s">
        <v>502</v>
      </c>
      <c r="E150" s="20" t="s">
        <v>19</v>
      </c>
      <c r="F150" s="311">
        <v>45.948</v>
      </c>
      <c r="G150" s="41"/>
      <c r="H150" s="47"/>
    </row>
    <row r="151" spans="1:8" s="2" customFormat="1" ht="16.8" customHeight="1">
      <c r="A151" s="41"/>
      <c r="B151" s="47"/>
      <c r="C151" s="312" t="s">
        <v>5057</v>
      </c>
      <c r="D151" s="41"/>
      <c r="E151" s="41"/>
      <c r="F151" s="41"/>
      <c r="G151" s="41"/>
      <c r="H151" s="47"/>
    </row>
    <row r="152" spans="1:8" s="2" customFormat="1" ht="16.8" customHeight="1">
      <c r="A152" s="41"/>
      <c r="B152" s="47"/>
      <c r="C152" s="310" t="s">
        <v>567</v>
      </c>
      <c r="D152" s="310" t="s">
        <v>5063</v>
      </c>
      <c r="E152" s="20" t="s">
        <v>356</v>
      </c>
      <c r="F152" s="311">
        <v>746.364</v>
      </c>
      <c r="G152" s="41"/>
      <c r="H152" s="47"/>
    </row>
    <row r="153" spans="1:8" s="2" customFormat="1" ht="16.8" customHeight="1">
      <c r="A153" s="41"/>
      <c r="B153" s="47"/>
      <c r="C153" s="310" t="s">
        <v>572</v>
      </c>
      <c r="D153" s="310" t="s">
        <v>5064</v>
      </c>
      <c r="E153" s="20" t="s">
        <v>356</v>
      </c>
      <c r="F153" s="311">
        <v>746.364</v>
      </c>
      <c r="G153" s="41"/>
      <c r="H153" s="47"/>
    </row>
    <row r="154" spans="1:8" s="2" customFormat="1" ht="16.8" customHeight="1">
      <c r="A154" s="41"/>
      <c r="B154" s="47"/>
      <c r="C154" s="310" t="s">
        <v>530</v>
      </c>
      <c r="D154" s="310" t="s">
        <v>5065</v>
      </c>
      <c r="E154" s="20" t="s">
        <v>356</v>
      </c>
      <c r="F154" s="311">
        <v>746.364</v>
      </c>
      <c r="G154" s="41"/>
      <c r="H154" s="47"/>
    </row>
    <row r="155" spans="1:8" s="2" customFormat="1" ht="16.8" customHeight="1">
      <c r="A155" s="41"/>
      <c r="B155" s="47"/>
      <c r="C155" s="310" t="s">
        <v>583</v>
      </c>
      <c r="D155" s="310" t="s">
        <v>5069</v>
      </c>
      <c r="E155" s="20" t="s">
        <v>356</v>
      </c>
      <c r="F155" s="311">
        <v>1019.647</v>
      </c>
      <c r="G155" s="41"/>
      <c r="H155" s="47"/>
    </row>
    <row r="156" spans="1:8" s="2" customFormat="1" ht="16.8" customHeight="1">
      <c r="A156" s="41"/>
      <c r="B156" s="47"/>
      <c r="C156" s="310" t="s">
        <v>635</v>
      </c>
      <c r="D156" s="310" t="s">
        <v>5070</v>
      </c>
      <c r="E156" s="20" t="s">
        <v>356</v>
      </c>
      <c r="F156" s="311">
        <v>1019.647</v>
      </c>
      <c r="G156" s="41"/>
      <c r="H156" s="47"/>
    </row>
    <row r="157" spans="1:8" s="2" customFormat="1" ht="16.8" customHeight="1">
      <c r="A157" s="41"/>
      <c r="B157" s="47"/>
      <c r="C157" s="310" t="s">
        <v>640</v>
      </c>
      <c r="D157" s="310" t="s">
        <v>5071</v>
      </c>
      <c r="E157" s="20" t="s">
        <v>356</v>
      </c>
      <c r="F157" s="311">
        <v>61178.82</v>
      </c>
      <c r="G157" s="41"/>
      <c r="H157" s="47"/>
    </row>
    <row r="158" spans="1:8" s="2" customFormat="1" ht="16.8" customHeight="1">
      <c r="A158" s="41"/>
      <c r="B158" s="47"/>
      <c r="C158" s="306" t="s">
        <v>398</v>
      </c>
      <c r="D158" s="307" t="s">
        <v>399</v>
      </c>
      <c r="E158" s="308" t="s">
        <v>19</v>
      </c>
      <c r="F158" s="309">
        <v>101.215</v>
      </c>
      <c r="G158" s="41"/>
      <c r="H158" s="47"/>
    </row>
    <row r="159" spans="1:8" s="2" customFormat="1" ht="16.8" customHeight="1">
      <c r="A159" s="41"/>
      <c r="B159" s="47"/>
      <c r="C159" s="310" t="s">
        <v>19</v>
      </c>
      <c r="D159" s="310" t="s">
        <v>549</v>
      </c>
      <c r="E159" s="20" t="s">
        <v>19</v>
      </c>
      <c r="F159" s="311">
        <v>37.32</v>
      </c>
      <c r="G159" s="41"/>
      <c r="H159" s="47"/>
    </row>
    <row r="160" spans="1:8" s="2" customFormat="1" ht="16.8" customHeight="1">
      <c r="A160" s="41"/>
      <c r="B160" s="47"/>
      <c r="C160" s="310" t="s">
        <v>19</v>
      </c>
      <c r="D160" s="310" t="s">
        <v>550</v>
      </c>
      <c r="E160" s="20" t="s">
        <v>19</v>
      </c>
      <c r="F160" s="311">
        <v>76.071</v>
      </c>
      <c r="G160" s="41"/>
      <c r="H160" s="47"/>
    </row>
    <row r="161" spans="1:8" s="2" customFormat="1" ht="16.8" customHeight="1">
      <c r="A161" s="41"/>
      <c r="B161" s="47"/>
      <c r="C161" s="310" t="s">
        <v>19</v>
      </c>
      <c r="D161" s="310" t="s">
        <v>551</v>
      </c>
      <c r="E161" s="20" t="s">
        <v>19</v>
      </c>
      <c r="F161" s="311">
        <v>-12.176</v>
      </c>
      <c r="G161" s="41"/>
      <c r="H161" s="47"/>
    </row>
    <row r="162" spans="1:8" s="2" customFormat="1" ht="16.8" customHeight="1">
      <c r="A162" s="41"/>
      <c r="B162" s="47"/>
      <c r="C162" s="310" t="s">
        <v>19</v>
      </c>
      <c r="D162" s="310" t="s">
        <v>502</v>
      </c>
      <c r="E162" s="20" t="s">
        <v>19</v>
      </c>
      <c r="F162" s="311">
        <v>101.215</v>
      </c>
      <c r="G162" s="41"/>
      <c r="H162" s="47"/>
    </row>
    <row r="163" spans="1:8" s="2" customFormat="1" ht="16.8" customHeight="1">
      <c r="A163" s="41"/>
      <c r="B163" s="47"/>
      <c r="C163" s="312" t="s">
        <v>5057</v>
      </c>
      <c r="D163" s="41"/>
      <c r="E163" s="41"/>
      <c r="F163" s="41"/>
      <c r="G163" s="41"/>
      <c r="H163" s="47"/>
    </row>
    <row r="164" spans="1:8" s="2" customFormat="1" ht="16.8" customHeight="1">
      <c r="A164" s="41"/>
      <c r="B164" s="47"/>
      <c r="C164" s="310" t="s">
        <v>567</v>
      </c>
      <c r="D164" s="310" t="s">
        <v>5063</v>
      </c>
      <c r="E164" s="20" t="s">
        <v>356</v>
      </c>
      <c r="F164" s="311">
        <v>746.364</v>
      </c>
      <c r="G164" s="41"/>
      <c r="H164" s="47"/>
    </row>
    <row r="165" spans="1:8" s="2" customFormat="1" ht="16.8" customHeight="1">
      <c r="A165" s="41"/>
      <c r="B165" s="47"/>
      <c r="C165" s="310" t="s">
        <v>572</v>
      </c>
      <c r="D165" s="310" t="s">
        <v>5064</v>
      </c>
      <c r="E165" s="20" t="s">
        <v>356</v>
      </c>
      <c r="F165" s="311">
        <v>746.364</v>
      </c>
      <c r="G165" s="41"/>
      <c r="H165" s="47"/>
    </row>
    <row r="166" spans="1:8" s="2" customFormat="1" ht="16.8" customHeight="1">
      <c r="A166" s="41"/>
      <c r="B166" s="47"/>
      <c r="C166" s="310" t="s">
        <v>530</v>
      </c>
      <c r="D166" s="310" t="s">
        <v>5065</v>
      </c>
      <c r="E166" s="20" t="s">
        <v>356</v>
      </c>
      <c r="F166" s="311">
        <v>746.364</v>
      </c>
      <c r="G166" s="41"/>
      <c r="H166" s="47"/>
    </row>
    <row r="167" spans="1:8" s="2" customFormat="1" ht="16.8" customHeight="1">
      <c r="A167" s="41"/>
      <c r="B167" s="47"/>
      <c r="C167" s="310" t="s">
        <v>1385</v>
      </c>
      <c r="D167" s="310" t="s">
        <v>5066</v>
      </c>
      <c r="E167" s="20" t="s">
        <v>356</v>
      </c>
      <c r="F167" s="311">
        <v>724.38</v>
      </c>
      <c r="G167" s="41"/>
      <c r="H167" s="47"/>
    </row>
    <row r="168" spans="1:8" s="2" customFormat="1" ht="16.8" customHeight="1">
      <c r="A168" s="41"/>
      <c r="B168" s="47"/>
      <c r="C168" s="310" t="s">
        <v>1374</v>
      </c>
      <c r="D168" s="310" t="s">
        <v>5067</v>
      </c>
      <c r="E168" s="20" t="s">
        <v>356</v>
      </c>
      <c r="F168" s="311">
        <v>724.38</v>
      </c>
      <c r="G168" s="41"/>
      <c r="H168" s="47"/>
    </row>
    <row r="169" spans="1:8" s="2" customFormat="1" ht="16.8" customHeight="1">
      <c r="A169" s="41"/>
      <c r="B169" s="47"/>
      <c r="C169" s="310" t="s">
        <v>583</v>
      </c>
      <c r="D169" s="310" t="s">
        <v>5069</v>
      </c>
      <c r="E169" s="20" t="s">
        <v>356</v>
      </c>
      <c r="F169" s="311">
        <v>1019.647</v>
      </c>
      <c r="G169" s="41"/>
      <c r="H169" s="47"/>
    </row>
    <row r="170" spans="1:8" s="2" customFormat="1" ht="16.8" customHeight="1">
      <c r="A170" s="41"/>
      <c r="B170" s="47"/>
      <c r="C170" s="310" t="s">
        <v>635</v>
      </c>
      <c r="D170" s="310" t="s">
        <v>5070</v>
      </c>
      <c r="E170" s="20" t="s">
        <v>356</v>
      </c>
      <c r="F170" s="311">
        <v>1019.647</v>
      </c>
      <c r="G170" s="41"/>
      <c r="H170" s="47"/>
    </row>
    <row r="171" spans="1:8" s="2" customFormat="1" ht="16.8" customHeight="1">
      <c r="A171" s="41"/>
      <c r="B171" s="47"/>
      <c r="C171" s="310" t="s">
        <v>640</v>
      </c>
      <c r="D171" s="310" t="s">
        <v>5071</v>
      </c>
      <c r="E171" s="20" t="s">
        <v>356</v>
      </c>
      <c r="F171" s="311">
        <v>61178.82</v>
      </c>
      <c r="G171" s="41"/>
      <c r="H171" s="47"/>
    </row>
    <row r="172" spans="1:8" s="2" customFormat="1" ht="16.8" customHeight="1">
      <c r="A172" s="41"/>
      <c r="B172" s="47"/>
      <c r="C172" s="306" t="s">
        <v>407</v>
      </c>
      <c r="D172" s="307" t="s">
        <v>408</v>
      </c>
      <c r="E172" s="308" t="s">
        <v>19</v>
      </c>
      <c r="F172" s="309">
        <v>9.115</v>
      </c>
      <c r="G172" s="41"/>
      <c r="H172" s="47"/>
    </row>
    <row r="173" spans="1:8" s="2" customFormat="1" ht="16.8" customHeight="1">
      <c r="A173" s="41"/>
      <c r="B173" s="47"/>
      <c r="C173" s="310" t="s">
        <v>19</v>
      </c>
      <c r="D173" s="310" t="s">
        <v>619</v>
      </c>
      <c r="E173" s="20" t="s">
        <v>19</v>
      </c>
      <c r="F173" s="311">
        <v>0</v>
      </c>
      <c r="G173" s="41"/>
      <c r="H173" s="47"/>
    </row>
    <row r="174" spans="1:8" s="2" customFormat="1" ht="16.8" customHeight="1">
      <c r="A174" s="41"/>
      <c r="B174" s="47"/>
      <c r="C174" s="310" t="s">
        <v>19</v>
      </c>
      <c r="D174" s="310" t="s">
        <v>620</v>
      </c>
      <c r="E174" s="20" t="s">
        <v>19</v>
      </c>
      <c r="F174" s="311">
        <v>9.115</v>
      </c>
      <c r="G174" s="41"/>
      <c r="H174" s="47"/>
    </row>
    <row r="175" spans="1:8" s="2" customFormat="1" ht="16.8" customHeight="1">
      <c r="A175" s="41"/>
      <c r="B175" s="47"/>
      <c r="C175" s="312" t="s">
        <v>5057</v>
      </c>
      <c r="D175" s="41"/>
      <c r="E175" s="41"/>
      <c r="F175" s="41"/>
      <c r="G175" s="41"/>
      <c r="H175" s="47"/>
    </row>
    <row r="176" spans="1:8" s="2" customFormat="1" ht="16.8" customHeight="1">
      <c r="A176" s="41"/>
      <c r="B176" s="47"/>
      <c r="C176" s="310" t="s">
        <v>768</v>
      </c>
      <c r="D176" s="310" t="s">
        <v>5072</v>
      </c>
      <c r="E176" s="20" t="s">
        <v>356</v>
      </c>
      <c r="F176" s="311">
        <v>56.094</v>
      </c>
      <c r="G176" s="41"/>
      <c r="H176" s="47"/>
    </row>
    <row r="177" spans="1:8" s="2" customFormat="1" ht="16.8" customHeight="1">
      <c r="A177" s="41"/>
      <c r="B177" s="47"/>
      <c r="C177" s="310" t="s">
        <v>763</v>
      </c>
      <c r="D177" s="310" t="s">
        <v>5073</v>
      </c>
      <c r="E177" s="20" t="s">
        <v>356</v>
      </c>
      <c r="F177" s="311">
        <v>56.094</v>
      </c>
      <c r="G177" s="41"/>
      <c r="H177" s="47"/>
    </row>
    <row r="178" spans="1:8" s="2" customFormat="1" ht="16.8" customHeight="1">
      <c r="A178" s="41"/>
      <c r="B178" s="47"/>
      <c r="C178" s="310" t="s">
        <v>908</v>
      </c>
      <c r="D178" s="310" t="s">
        <v>5074</v>
      </c>
      <c r="E178" s="20" t="s">
        <v>356</v>
      </c>
      <c r="F178" s="311">
        <v>56.094</v>
      </c>
      <c r="G178" s="41"/>
      <c r="H178" s="47"/>
    </row>
    <row r="179" spans="1:8" s="2" customFormat="1" ht="16.8" customHeight="1">
      <c r="A179" s="41"/>
      <c r="B179" s="47"/>
      <c r="C179" s="310" t="s">
        <v>583</v>
      </c>
      <c r="D179" s="310" t="s">
        <v>5069</v>
      </c>
      <c r="E179" s="20" t="s">
        <v>356</v>
      </c>
      <c r="F179" s="311">
        <v>1019.647</v>
      </c>
      <c r="G179" s="41"/>
      <c r="H179" s="47"/>
    </row>
    <row r="180" spans="1:8" s="2" customFormat="1" ht="16.8" customHeight="1">
      <c r="A180" s="41"/>
      <c r="B180" s="47"/>
      <c r="C180" s="310" t="s">
        <v>635</v>
      </c>
      <c r="D180" s="310" t="s">
        <v>5070</v>
      </c>
      <c r="E180" s="20" t="s">
        <v>356</v>
      </c>
      <c r="F180" s="311">
        <v>1019.647</v>
      </c>
      <c r="G180" s="41"/>
      <c r="H180" s="47"/>
    </row>
    <row r="181" spans="1:8" s="2" customFormat="1" ht="16.8" customHeight="1">
      <c r="A181" s="41"/>
      <c r="B181" s="47"/>
      <c r="C181" s="310" t="s">
        <v>640</v>
      </c>
      <c r="D181" s="310" t="s">
        <v>5071</v>
      </c>
      <c r="E181" s="20" t="s">
        <v>356</v>
      </c>
      <c r="F181" s="311">
        <v>61178.82</v>
      </c>
      <c r="G181" s="41"/>
      <c r="H181" s="47"/>
    </row>
    <row r="182" spans="1:8" s="2" customFormat="1" ht="16.8" customHeight="1">
      <c r="A182" s="41"/>
      <c r="B182" s="47"/>
      <c r="C182" s="310" t="s">
        <v>913</v>
      </c>
      <c r="D182" s="310" t="s">
        <v>914</v>
      </c>
      <c r="E182" s="20" t="s">
        <v>356</v>
      </c>
      <c r="F182" s="311">
        <v>63.606</v>
      </c>
      <c r="G182" s="41"/>
      <c r="H182" s="47"/>
    </row>
    <row r="183" spans="1:8" s="2" customFormat="1" ht="16.8" customHeight="1">
      <c r="A183" s="41"/>
      <c r="B183" s="47"/>
      <c r="C183" s="306" t="s">
        <v>410</v>
      </c>
      <c r="D183" s="307" t="s">
        <v>411</v>
      </c>
      <c r="E183" s="308" t="s">
        <v>19</v>
      </c>
      <c r="F183" s="309">
        <v>12.176</v>
      </c>
      <c r="G183" s="41"/>
      <c r="H183" s="47"/>
    </row>
    <row r="184" spans="1:8" s="2" customFormat="1" ht="16.8" customHeight="1">
      <c r="A184" s="41"/>
      <c r="B184" s="47"/>
      <c r="C184" s="310" t="s">
        <v>19</v>
      </c>
      <c r="D184" s="310" t="s">
        <v>622</v>
      </c>
      <c r="E184" s="20" t="s">
        <v>19</v>
      </c>
      <c r="F184" s="311">
        <v>0</v>
      </c>
      <c r="G184" s="41"/>
      <c r="H184" s="47"/>
    </row>
    <row r="185" spans="1:8" s="2" customFormat="1" ht="16.8" customHeight="1">
      <c r="A185" s="41"/>
      <c r="B185" s="47"/>
      <c r="C185" s="310" t="s">
        <v>19</v>
      </c>
      <c r="D185" s="310" t="s">
        <v>598</v>
      </c>
      <c r="E185" s="20" t="s">
        <v>19</v>
      </c>
      <c r="F185" s="311">
        <v>0</v>
      </c>
      <c r="G185" s="41"/>
      <c r="H185" s="47"/>
    </row>
    <row r="186" spans="1:8" s="2" customFormat="1" ht="16.8" customHeight="1">
      <c r="A186" s="41"/>
      <c r="B186" s="47"/>
      <c r="C186" s="310" t="s">
        <v>19</v>
      </c>
      <c r="D186" s="310" t="s">
        <v>623</v>
      </c>
      <c r="E186" s="20" t="s">
        <v>19</v>
      </c>
      <c r="F186" s="311">
        <v>6.088</v>
      </c>
      <c r="G186" s="41"/>
      <c r="H186" s="47"/>
    </row>
    <row r="187" spans="1:8" s="2" customFormat="1" ht="16.8" customHeight="1">
      <c r="A187" s="41"/>
      <c r="B187" s="47"/>
      <c r="C187" s="310" t="s">
        <v>19</v>
      </c>
      <c r="D187" s="310" t="s">
        <v>604</v>
      </c>
      <c r="E187" s="20" t="s">
        <v>19</v>
      </c>
      <c r="F187" s="311">
        <v>0</v>
      </c>
      <c r="G187" s="41"/>
      <c r="H187" s="47"/>
    </row>
    <row r="188" spans="1:8" s="2" customFormat="1" ht="16.8" customHeight="1">
      <c r="A188" s="41"/>
      <c r="B188" s="47"/>
      <c r="C188" s="310" t="s">
        <v>19</v>
      </c>
      <c r="D188" s="310" t="s">
        <v>623</v>
      </c>
      <c r="E188" s="20" t="s">
        <v>19</v>
      </c>
      <c r="F188" s="311">
        <v>6.088</v>
      </c>
      <c r="G188" s="41"/>
      <c r="H188" s="47"/>
    </row>
    <row r="189" spans="1:8" s="2" customFormat="1" ht="16.8" customHeight="1">
      <c r="A189" s="41"/>
      <c r="B189" s="47"/>
      <c r="C189" s="310" t="s">
        <v>19</v>
      </c>
      <c r="D189" s="310" t="s">
        <v>502</v>
      </c>
      <c r="E189" s="20" t="s">
        <v>19</v>
      </c>
      <c r="F189" s="311">
        <v>12.176</v>
      </c>
      <c r="G189" s="41"/>
      <c r="H189" s="47"/>
    </row>
    <row r="190" spans="1:8" s="2" customFormat="1" ht="16.8" customHeight="1">
      <c r="A190" s="41"/>
      <c r="B190" s="47"/>
      <c r="C190" s="312" t="s">
        <v>5057</v>
      </c>
      <c r="D190" s="41"/>
      <c r="E190" s="41"/>
      <c r="F190" s="41"/>
      <c r="G190" s="41"/>
      <c r="H190" s="47"/>
    </row>
    <row r="191" spans="1:8" s="2" customFormat="1" ht="16.8" customHeight="1">
      <c r="A191" s="41"/>
      <c r="B191" s="47"/>
      <c r="C191" s="310" t="s">
        <v>583</v>
      </c>
      <c r="D191" s="310" t="s">
        <v>5069</v>
      </c>
      <c r="E191" s="20" t="s">
        <v>356</v>
      </c>
      <c r="F191" s="311">
        <v>1019.647</v>
      </c>
      <c r="G191" s="41"/>
      <c r="H191" s="47"/>
    </row>
    <row r="192" spans="1:8" s="2" customFormat="1" ht="16.8" customHeight="1">
      <c r="A192" s="41"/>
      <c r="B192" s="47"/>
      <c r="C192" s="310" t="s">
        <v>635</v>
      </c>
      <c r="D192" s="310" t="s">
        <v>5070</v>
      </c>
      <c r="E192" s="20" t="s">
        <v>356</v>
      </c>
      <c r="F192" s="311">
        <v>1019.647</v>
      </c>
      <c r="G192" s="41"/>
      <c r="H192" s="47"/>
    </row>
    <row r="193" spans="1:8" s="2" customFormat="1" ht="16.8" customHeight="1">
      <c r="A193" s="41"/>
      <c r="B193" s="47"/>
      <c r="C193" s="310" t="s">
        <v>640</v>
      </c>
      <c r="D193" s="310" t="s">
        <v>5071</v>
      </c>
      <c r="E193" s="20" t="s">
        <v>356</v>
      </c>
      <c r="F193" s="311">
        <v>61178.82</v>
      </c>
      <c r="G193" s="41"/>
      <c r="H193" s="47"/>
    </row>
    <row r="194" spans="1:8" s="2" customFormat="1" ht="16.8" customHeight="1">
      <c r="A194" s="41"/>
      <c r="B194" s="47"/>
      <c r="C194" s="306" t="s">
        <v>354</v>
      </c>
      <c r="D194" s="307" t="s">
        <v>355</v>
      </c>
      <c r="E194" s="308" t="s">
        <v>356</v>
      </c>
      <c r="F194" s="309">
        <v>58.13</v>
      </c>
      <c r="G194" s="41"/>
      <c r="H194" s="47"/>
    </row>
    <row r="195" spans="1:8" s="2" customFormat="1" ht="16.8" customHeight="1">
      <c r="A195" s="41"/>
      <c r="B195" s="47"/>
      <c r="C195" s="310" t="s">
        <v>19</v>
      </c>
      <c r="D195" s="310" t="s">
        <v>679</v>
      </c>
      <c r="E195" s="20" t="s">
        <v>19</v>
      </c>
      <c r="F195" s="311">
        <v>0</v>
      </c>
      <c r="G195" s="41"/>
      <c r="H195" s="47"/>
    </row>
    <row r="196" spans="1:8" s="2" customFormat="1" ht="16.8" customHeight="1">
      <c r="A196" s="41"/>
      <c r="B196" s="47"/>
      <c r="C196" s="310" t="s">
        <v>19</v>
      </c>
      <c r="D196" s="310" t="s">
        <v>680</v>
      </c>
      <c r="E196" s="20" t="s">
        <v>19</v>
      </c>
      <c r="F196" s="311">
        <v>31.29</v>
      </c>
      <c r="G196" s="41"/>
      <c r="H196" s="47"/>
    </row>
    <row r="197" spans="1:8" s="2" customFormat="1" ht="16.8" customHeight="1">
      <c r="A197" s="41"/>
      <c r="B197" s="47"/>
      <c r="C197" s="310" t="s">
        <v>19</v>
      </c>
      <c r="D197" s="310" t="s">
        <v>681</v>
      </c>
      <c r="E197" s="20" t="s">
        <v>19</v>
      </c>
      <c r="F197" s="311">
        <v>4.06</v>
      </c>
      <c r="G197" s="41"/>
      <c r="H197" s="47"/>
    </row>
    <row r="198" spans="1:8" s="2" customFormat="1" ht="16.8" customHeight="1">
      <c r="A198" s="41"/>
      <c r="B198" s="47"/>
      <c r="C198" s="310" t="s">
        <v>19</v>
      </c>
      <c r="D198" s="310" t="s">
        <v>682</v>
      </c>
      <c r="E198" s="20" t="s">
        <v>19</v>
      </c>
      <c r="F198" s="311">
        <v>1.14</v>
      </c>
      <c r="G198" s="41"/>
      <c r="H198" s="47"/>
    </row>
    <row r="199" spans="1:8" s="2" customFormat="1" ht="16.8" customHeight="1">
      <c r="A199" s="41"/>
      <c r="B199" s="47"/>
      <c r="C199" s="310" t="s">
        <v>19</v>
      </c>
      <c r="D199" s="310" t="s">
        <v>682</v>
      </c>
      <c r="E199" s="20" t="s">
        <v>19</v>
      </c>
      <c r="F199" s="311">
        <v>1.14</v>
      </c>
      <c r="G199" s="41"/>
      <c r="H199" s="47"/>
    </row>
    <row r="200" spans="1:8" s="2" customFormat="1" ht="16.8" customHeight="1">
      <c r="A200" s="41"/>
      <c r="B200" s="47"/>
      <c r="C200" s="310" t="s">
        <v>19</v>
      </c>
      <c r="D200" s="310" t="s">
        <v>682</v>
      </c>
      <c r="E200" s="20" t="s">
        <v>19</v>
      </c>
      <c r="F200" s="311">
        <v>1.14</v>
      </c>
      <c r="G200" s="41"/>
      <c r="H200" s="47"/>
    </row>
    <row r="201" spans="1:8" s="2" customFormat="1" ht="16.8" customHeight="1">
      <c r="A201" s="41"/>
      <c r="B201" s="47"/>
      <c r="C201" s="310" t="s">
        <v>19</v>
      </c>
      <c r="D201" s="310" t="s">
        <v>683</v>
      </c>
      <c r="E201" s="20" t="s">
        <v>19</v>
      </c>
      <c r="F201" s="311">
        <v>5.7</v>
      </c>
      <c r="G201" s="41"/>
      <c r="H201" s="47"/>
    </row>
    <row r="202" spans="1:8" s="2" customFormat="1" ht="16.8" customHeight="1">
      <c r="A202" s="41"/>
      <c r="B202" s="47"/>
      <c r="C202" s="310" t="s">
        <v>19</v>
      </c>
      <c r="D202" s="310" t="s">
        <v>684</v>
      </c>
      <c r="E202" s="20" t="s">
        <v>19</v>
      </c>
      <c r="F202" s="311">
        <v>3.73</v>
      </c>
      <c r="G202" s="41"/>
      <c r="H202" s="47"/>
    </row>
    <row r="203" spans="1:8" s="2" customFormat="1" ht="16.8" customHeight="1">
      <c r="A203" s="41"/>
      <c r="B203" s="47"/>
      <c r="C203" s="310" t="s">
        <v>19</v>
      </c>
      <c r="D203" s="310" t="s">
        <v>685</v>
      </c>
      <c r="E203" s="20" t="s">
        <v>19</v>
      </c>
      <c r="F203" s="311">
        <v>1.2</v>
      </c>
      <c r="G203" s="41"/>
      <c r="H203" s="47"/>
    </row>
    <row r="204" spans="1:8" s="2" customFormat="1" ht="16.8" customHeight="1">
      <c r="A204" s="41"/>
      <c r="B204" s="47"/>
      <c r="C204" s="310" t="s">
        <v>19</v>
      </c>
      <c r="D204" s="310" t="s">
        <v>686</v>
      </c>
      <c r="E204" s="20" t="s">
        <v>19</v>
      </c>
      <c r="F204" s="311">
        <v>1.25</v>
      </c>
      <c r="G204" s="41"/>
      <c r="H204" s="47"/>
    </row>
    <row r="205" spans="1:8" s="2" customFormat="1" ht="16.8" customHeight="1">
      <c r="A205" s="41"/>
      <c r="B205" s="47"/>
      <c r="C205" s="310" t="s">
        <v>19</v>
      </c>
      <c r="D205" s="310" t="s">
        <v>681</v>
      </c>
      <c r="E205" s="20" t="s">
        <v>19</v>
      </c>
      <c r="F205" s="311">
        <v>4.06</v>
      </c>
      <c r="G205" s="41"/>
      <c r="H205" s="47"/>
    </row>
    <row r="206" spans="1:8" s="2" customFormat="1" ht="16.8" customHeight="1">
      <c r="A206" s="41"/>
      <c r="B206" s="47"/>
      <c r="C206" s="310" t="s">
        <v>19</v>
      </c>
      <c r="D206" s="310" t="s">
        <v>687</v>
      </c>
      <c r="E206" s="20" t="s">
        <v>19</v>
      </c>
      <c r="F206" s="311">
        <v>2.28</v>
      </c>
      <c r="G206" s="41"/>
      <c r="H206" s="47"/>
    </row>
    <row r="207" spans="1:8" s="2" customFormat="1" ht="16.8" customHeight="1">
      <c r="A207" s="41"/>
      <c r="B207" s="47"/>
      <c r="C207" s="310" t="s">
        <v>19</v>
      </c>
      <c r="D207" s="310" t="s">
        <v>682</v>
      </c>
      <c r="E207" s="20" t="s">
        <v>19</v>
      </c>
      <c r="F207" s="311">
        <v>1.14</v>
      </c>
      <c r="G207" s="41"/>
      <c r="H207" s="47"/>
    </row>
    <row r="208" spans="1:8" s="2" customFormat="1" ht="16.8" customHeight="1">
      <c r="A208" s="41"/>
      <c r="B208" s="47"/>
      <c r="C208" s="310" t="s">
        <v>19</v>
      </c>
      <c r="D208" s="310" t="s">
        <v>502</v>
      </c>
      <c r="E208" s="20" t="s">
        <v>19</v>
      </c>
      <c r="F208" s="311">
        <v>58.13</v>
      </c>
      <c r="G208" s="41"/>
      <c r="H208" s="47"/>
    </row>
    <row r="209" spans="1:8" s="2" customFormat="1" ht="16.8" customHeight="1">
      <c r="A209" s="41"/>
      <c r="B209" s="47"/>
      <c r="C209" s="312" t="s">
        <v>5057</v>
      </c>
      <c r="D209" s="41"/>
      <c r="E209" s="41"/>
      <c r="F209" s="41"/>
      <c r="G209" s="41"/>
      <c r="H209" s="47"/>
    </row>
    <row r="210" spans="1:8" s="2" customFormat="1" ht="16.8" customHeight="1">
      <c r="A210" s="41"/>
      <c r="B210" s="47"/>
      <c r="C210" s="310" t="s">
        <v>1064</v>
      </c>
      <c r="D210" s="310" t="s">
        <v>5078</v>
      </c>
      <c r="E210" s="20" t="s">
        <v>356</v>
      </c>
      <c r="F210" s="311">
        <v>729.78</v>
      </c>
      <c r="G210" s="41"/>
      <c r="H210" s="47"/>
    </row>
    <row r="211" spans="1:8" s="2" customFormat="1" ht="16.8" customHeight="1">
      <c r="A211" s="41"/>
      <c r="B211" s="47"/>
      <c r="C211" s="310" t="s">
        <v>1426</v>
      </c>
      <c r="D211" s="310" t="s">
        <v>5079</v>
      </c>
      <c r="E211" s="20" t="s">
        <v>356</v>
      </c>
      <c r="F211" s="311">
        <v>719.64</v>
      </c>
      <c r="G211" s="41"/>
      <c r="H211" s="47"/>
    </row>
    <row r="212" spans="1:8" s="2" customFormat="1" ht="16.8" customHeight="1">
      <c r="A212" s="41"/>
      <c r="B212" s="47"/>
      <c r="C212" s="310" t="s">
        <v>1453</v>
      </c>
      <c r="D212" s="310" t="s">
        <v>5080</v>
      </c>
      <c r="E212" s="20" t="s">
        <v>356</v>
      </c>
      <c r="F212" s="311">
        <v>719.64</v>
      </c>
      <c r="G212" s="41"/>
      <c r="H212" s="47"/>
    </row>
    <row r="213" spans="1:8" s="2" customFormat="1" ht="16.8" customHeight="1">
      <c r="A213" s="41"/>
      <c r="B213" s="47"/>
      <c r="C213" s="310" t="s">
        <v>2048</v>
      </c>
      <c r="D213" s="310" t="s">
        <v>5081</v>
      </c>
      <c r="E213" s="20" t="s">
        <v>356</v>
      </c>
      <c r="F213" s="311">
        <v>103.57</v>
      </c>
      <c r="G213" s="41"/>
      <c r="H213" s="47"/>
    </row>
    <row r="214" spans="1:8" s="2" customFormat="1" ht="16.8" customHeight="1">
      <c r="A214" s="41"/>
      <c r="B214" s="47"/>
      <c r="C214" s="310" t="s">
        <v>2118</v>
      </c>
      <c r="D214" s="310" t="s">
        <v>5082</v>
      </c>
      <c r="E214" s="20" t="s">
        <v>356</v>
      </c>
      <c r="F214" s="311">
        <v>72.28</v>
      </c>
      <c r="G214" s="41"/>
      <c r="H214" s="47"/>
    </row>
    <row r="215" spans="1:8" s="2" customFormat="1" ht="16.8" customHeight="1">
      <c r="A215" s="41"/>
      <c r="B215" s="47"/>
      <c r="C215" s="310" t="s">
        <v>2294</v>
      </c>
      <c r="D215" s="310" t="s">
        <v>5083</v>
      </c>
      <c r="E215" s="20" t="s">
        <v>356</v>
      </c>
      <c r="F215" s="311">
        <v>717.66</v>
      </c>
      <c r="G215" s="41"/>
      <c r="H215" s="47"/>
    </row>
    <row r="216" spans="1:8" s="2" customFormat="1" ht="16.8" customHeight="1">
      <c r="A216" s="41"/>
      <c r="B216" s="47"/>
      <c r="C216" s="310" t="s">
        <v>713</v>
      </c>
      <c r="D216" s="310" t="s">
        <v>5084</v>
      </c>
      <c r="E216" s="20" t="s">
        <v>356</v>
      </c>
      <c r="F216" s="311">
        <v>719.64</v>
      </c>
      <c r="G216" s="41"/>
      <c r="H216" s="47"/>
    </row>
    <row r="217" spans="1:8" s="2" customFormat="1" ht="16.8" customHeight="1">
      <c r="A217" s="41"/>
      <c r="B217" s="47"/>
      <c r="C217" s="310" t="s">
        <v>903</v>
      </c>
      <c r="D217" s="310" t="s">
        <v>904</v>
      </c>
      <c r="E217" s="20" t="s">
        <v>356</v>
      </c>
      <c r="F217" s="311">
        <v>755.622</v>
      </c>
      <c r="G217" s="41"/>
      <c r="H217" s="47"/>
    </row>
    <row r="218" spans="1:8" s="2" customFormat="1" ht="16.8" customHeight="1">
      <c r="A218" s="41"/>
      <c r="B218" s="47"/>
      <c r="C218" s="306" t="s">
        <v>4851</v>
      </c>
      <c r="D218" s="307" t="s">
        <v>5085</v>
      </c>
      <c r="E218" s="308" t="s">
        <v>356</v>
      </c>
      <c r="F218" s="309">
        <v>40.6</v>
      </c>
      <c r="G218" s="41"/>
      <c r="H218" s="47"/>
    </row>
    <row r="219" spans="1:8" s="2" customFormat="1" ht="16.8" customHeight="1">
      <c r="A219" s="41"/>
      <c r="B219" s="47"/>
      <c r="C219" s="310" t="s">
        <v>19</v>
      </c>
      <c r="D219" s="310" t="s">
        <v>679</v>
      </c>
      <c r="E219" s="20" t="s">
        <v>19</v>
      </c>
      <c r="F219" s="311">
        <v>0</v>
      </c>
      <c r="G219" s="41"/>
      <c r="H219" s="47"/>
    </row>
    <row r="220" spans="1:8" s="2" customFormat="1" ht="16.8" customHeight="1">
      <c r="A220" s="41"/>
      <c r="B220" s="47"/>
      <c r="C220" s="310" t="s">
        <v>19</v>
      </c>
      <c r="D220" s="310" t="s">
        <v>5086</v>
      </c>
      <c r="E220" s="20" t="s">
        <v>19</v>
      </c>
      <c r="F220" s="311">
        <v>40.6</v>
      </c>
      <c r="G220" s="41"/>
      <c r="H220" s="47"/>
    </row>
    <row r="221" spans="1:8" s="2" customFormat="1" ht="16.8" customHeight="1">
      <c r="A221" s="41"/>
      <c r="B221" s="47"/>
      <c r="C221" s="306" t="s">
        <v>5087</v>
      </c>
      <c r="D221" s="307" t="s">
        <v>5088</v>
      </c>
      <c r="E221" s="308" t="s">
        <v>356</v>
      </c>
      <c r="F221" s="309">
        <v>27.65</v>
      </c>
      <c r="G221" s="41"/>
      <c r="H221" s="47"/>
    </row>
    <row r="222" spans="1:8" s="2" customFormat="1" ht="16.8" customHeight="1">
      <c r="A222" s="41"/>
      <c r="B222" s="47"/>
      <c r="C222" s="310" t="s">
        <v>19</v>
      </c>
      <c r="D222" s="310" t="s">
        <v>679</v>
      </c>
      <c r="E222" s="20" t="s">
        <v>19</v>
      </c>
      <c r="F222" s="311">
        <v>0</v>
      </c>
      <c r="G222" s="41"/>
      <c r="H222" s="47"/>
    </row>
    <row r="223" spans="1:8" s="2" customFormat="1" ht="16.8" customHeight="1">
      <c r="A223" s="41"/>
      <c r="B223" s="47"/>
      <c r="C223" s="310" t="s">
        <v>19</v>
      </c>
      <c r="D223" s="310" t="s">
        <v>5089</v>
      </c>
      <c r="E223" s="20" t="s">
        <v>19</v>
      </c>
      <c r="F223" s="311">
        <v>27.65</v>
      </c>
      <c r="G223" s="41"/>
      <c r="H223" s="47"/>
    </row>
    <row r="224" spans="1:8" s="2" customFormat="1" ht="16.8" customHeight="1">
      <c r="A224" s="41"/>
      <c r="B224" s="47"/>
      <c r="C224" s="306" t="s">
        <v>454</v>
      </c>
      <c r="D224" s="307" t="s">
        <v>455</v>
      </c>
      <c r="E224" s="308" t="s">
        <v>19</v>
      </c>
      <c r="F224" s="309">
        <v>2.8</v>
      </c>
      <c r="G224" s="41"/>
      <c r="H224" s="47"/>
    </row>
    <row r="225" spans="1:8" s="2" customFormat="1" ht="16.8" customHeight="1">
      <c r="A225" s="41"/>
      <c r="B225" s="47"/>
      <c r="C225" s="310" t="s">
        <v>19</v>
      </c>
      <c r="D225" s="310" t="s">
        <v>495</v>
      </c>
      <c r="E225" s="20" t="s">
        <v>19</v>
      </c>
      <c r="F225" s="311">
        <v>0</v>
      </c>
      <c r="G225" s="41"/>
      <c r="H225" s="47"/>
    </row>
    <row r="226" spans="1:8" s="2" customFormat="1" ht="16.8" customHeight="1">
      <c r="A226" s="41"/>
      <c r="B226" s="47"/>
      <c r="C226" s="310" t="s">
        <v>19</v>
      </c>
      <c r="D226" s="310" t="s">
        <v>456</v>
      </c>
      <c r="E226" s="20" t="s">
        <v>19</v>
      </c>
      <c r="F226" s="311">
        <v>2.8</v>
      </c>
      <c r="G226" s="41"/>
      <c r="H226" s="47"/>
    </row>
    <row r="227" spans="1:8" s="2" customFormat="1" ht="16.8" customHeight="1">
      <c r="A227" s="41"/>
      <c r="B227" s="47"/>
      <c r="C227" s="312" t="s">
        <v>5057</v>
      </c>
      <c r="D227" s="41"/>
      <c r="E227" s="41"/>
      <c r="F227" s="41"/>
      <c r="G227" s="41"/>
      <c r="H227" s="47"/>
    </row>
    <row r="228" spans="1:8" s="2" customFormat="1" ht="16.8" customHeight="1">
      <c r="A228" s="41"/>
      <c r="B228" s="47"/>
      <c r="C228" s="310" t="s">
        <v>486</v>
      </c>
      <c r="D228" s="310" t="s">
        <v>487</v>
      </c>
      <c r="E228" s="20" t="s">
        <v>488</v>
      </c>
      <c r="F228" s="311">
        <v>0.42</v>
      </c>
      <c r="G228" s="41"/>
      <c r="H228" s="47"/>
    </row>
    <row r="229" spans="1:8" s="2" customFormat="1" ht="16.8" customHeight="1">
      <c r="A229" s="41"/>
      <c r="B229" s="47"/>
      <c r="C229" s="310" t="s">
        <v>497</v>
      </c>
      <c r="D229" s="310" t="s">
        <v>5090</v>
      </c>
      <c r="E229" s="20" t="s">
        <v>488</v>
      </c>
      <c r="F229" s="311">
        <v>1.304</v>
      </c>
      <c r="G229" s="41"/>
      <c r="H229" s="47"/>
    </row>
    <row r="230" spans="1:8" s="2" customFormat="1" ht="16.8" customHeight="1">
      <c r="A230" s="41"/>
      <c r="B230" s="47"/>
      <c r="C230" s="310" t="s">
        <v>780</v>
      </c>
      <c r="D230" s="310" t="s">
        <v>5091</v>
      </c>
      <c r="E230" s="20" t="s">
        <v>356</v>
      </c>
      <c r="F230" s="311">
        <v>2.8</v>
      </c>
      <c r="G230" s="41"/>
      <c r="H230" s="47"/>
    </row>
    <row r="231" spans="1:8" s="2" customFormat="1" ht="16.8" customHeight="1">
      <c r="A231" s="41"/>
      <c r="B231" s="47"/>
      <c r="C231" s="310" t="s">
        <v>913</v>
      </c>
      <c r="D231" s="310" t="s">
        <v>914</v>
      </c>
      <c r="E231" s="20" t="s">
        <v>356</v>
      </c>
      <c r="F231" s="311">
        <v>63.606</v>
      </c>
      <c r="G231" s="41"/>
      <c r="H231" s="47"/>
    </row>
    <row r="232" spans="1:8" s="2" customFormat="1" ht="16.8" customHeight="1">
      <c r="A232" s="41"/>
      <c r="B232" s="47"/>
      <c r="C232" s="306" t="s">
        <v>2336</v>
      </c>
      <c r="D232" s="307" t="s">
        <v>2337</v>
      </c>
      <c r="E232" s="308" t="s">
        <v>356</v>
      </c>
      <c r="F232" s="309">
        <v>5.12</v>
      </c>
      <c r="G232" s="41"/>
      <c r="H232" s="47"/>
    </row>
    <row r="233" spans="1:8" s="2" customFormat="1" ht="16.8" customHeight="1">
      <c r="A233" s="41"/>
      <c r="B233" s="47"/>
      <c r="C233" s="310" t="s">
        <v>19</v>
      </c>
      <c r="D233" s="310" t="s">
        <v>679</v>
      </c>
      <c r="E233" s="20" t="s">
        <v>19</v>
      </c>
      <c r="F233" s="311">
        <v>0</v>
      </c>
      <c r="G233" s="41"/>
      <c r="H233" s="47"/>
    </row>
    <row r="234" spans="1:8" s="2" customFormat="1" ht="16.8" customHeight="1">
      <c r="A234" s="41"/>
      <c r="B234" s="47"/>
      <c r="C234" s="310" t="s">
        <v>19</v>
      </c>
      <c r="D234" s="310" t="s">
        <v>2338</v>
      </c>
      <c r="E234" s="20" t="s">
        <v>19</v>
      </c>
      <c r="F234" s="311">
        <v>5.12</v>
      </c>
      <c r="G234" s="41"/>
      <c r="H234" s="47"/>
    </row>
    <row r="235" spans="1:8" s="2" customFormat="1" ht="16.8" customHeight="1">
      <c r="A235" s="41"/>
      <c r="B235" s="47"/>
      <c r="C235" s="306" t="s">
        <v>4878</v>
      </c>
      <c r="D235" s="307" t="s">
        <v>5092</v>
      </c>
      <c r="E235" s="308" t="s">
        <v>356</v>
      </c>
      <c r="F235" s="309">
        <v>18.1</v>
      </c>
      <c r="G235" s="41"/>
      <c r="H235" s="47"/>
    </row>
    <row r="236" spans="1:8" s="2" customFormat="1" ht="16.8" customHeight="1">
      <c r="A236" s="41"/>
      <c r="B236" s="47"/>
      <c r="C236" s="310" t="s">
        <v>19</v>
      </c>
      <c r="D236" s="310" t="s">
        <v>679</v>
      </c>
      <c r="E236" s="20" t="s">
        <v>19</v>
      </c>
      <c r="F236" s="311">
        <v>0</v>
      </c>
      <c r="G236" s="41"/>
      <c r="H236" s="47"/>
    </row>
    <row r="237" spans="1:8" s="2" customFormat="1" ht="16.8" customHeight="1">
      <c r="A237" s="41"/>
      <c r="B237" s="47"/>
      <c r="C237" s="310" t="s">
        <v>19</v>
      </c>
      <c r="D237" s="310" t="s">
        <v>5093</v>
      </c>
      <c r="E237" s="20" t="s">
        <v>19</v>
      </c>
      <c r="F237" s="311">
        <v>18.1</v>
      </c>
      <c r="G237" s="41"/>
      <c r="H237" s="47"/>
    </row>
    <row r="238" spans="1:8" s="2" customFormat="1" ht="16.8" customHeight="1">
      <c r="A238" s="41"/>
      <c r="B238" s="47"/>
      <c r="C238" s="306" t="s">
        <v>5094</v>
      </c>
      <c r="D238" s="307" t="s">
        <v>5095</v>
      </c>
      <c r="E238" s="308" t="s">
        <v>356</v>
      </c>
      <c r="F238" s="309">
        <v>9.3</v>
      </c>
      <c r="G238" s="41"/>
      <c r="H238" s="47"/>
    </row>
    <row r="239" spans="1:8" s="2" customFormat="1" ht="16.8" customHeight="1">
      <c r="A239" s="41"/>
      <c r="B239" s="47"/>
      <c r="C239" s="310" t="s">
        <v>19</v>
      </c>
      <c r="D239" s="310" t="s">
        <v>679</v>
      </c>
      <c r="E239" s="20" t="s">
        <v>19</v>
      </c>
      <c r="F239" s="311">
        <v>0</v>
      </c>
      <c r="G239" s="41"/>
      <c r="H239" s="47"/>
    </row>
    <row r="240" spans="1:8" s="2" customFormat="1" ht="16.8" customHeight="1">
      <c r="A240" s="41"/>
      <c r="B240" s="47"/>
      <c r="C240" s="310" t="s">
        <v>19</v>
      </c>
      <c r="D240" s="310" t="s">
        <v>5096</v>
      </c>
      <c r="E240" s="20" t="s">
        <v>19</v>
      </c>
      <c r="F240" s="311">
        <v>9.3</v>
      </c>
      <c r="G240" s="41"/>
      <c r="H240" s="47"/>
    </row>
    <row r="241" spans="1:8" s="2" customFormat="1" ht="16.8" customHeight="1">
      <c r="A241" s="41"/>
      <c r="B241" s="47"/>
      <c r="C241" s="306" t="s">
        <v>5097</v>
      </c>
      <c r="D241" s="307" t="s">
        <v>5098</v>
      </c>
      <c r="E241" s="308" t="s">
        <v>356</v>
      </c>
      <c r="F241" s="309">
        <v>14.9</v>
      </c>
      <c r="G241" s="41"/>
      <c r="H241" s="47"/>
    </row>
    <row r="242" spans="1:8" s="2" customFormat="1" ht="16.8" customHeight="1">
      <c r="A242" s="41"/>
      <c r="B242" s="47"/>
      <c r="C242" s="310" t="s">
        <v>19</v>
      </c>
      <c r="D242" s="310" t="s">
        <v>679</v>
      </c>
      <c r="E242" s="20" t="s">
        <v>19</v>
      </c>
      <c r="F242" s="311">
        <v>0</v>
      </c>
      <c r="G242" s="41"/>
      <c r="H242" s="47"/>
    </row>
    <row r="243" spans="1:8" s="2" customFormat="1" ht="16.8" customHeight="1">
      <c r="A243" s="41"/>
      <c r="B243" s="47"/>
      <c r="C243" s="310" t="s">
        <v>19</v>
      </c>
      <c r="D243" s="310" t="s">
        <v>5099</v>
      </c>
      <c r="E243" s="20" t="s">
        <v>19</v>
      </c>
      <c r="F243" s="311">
        <v>14.9</v>
      </c>
      <c r="G243" s="41"/>
      <c r="H243" s="47"/>
    </row>
    <row r="244" spans="1:8" s="2" customFormat="1" ht="16.8" customHeight="1">
      <c r="A244" s="41"/>
      <c r="B244" s="47"/>
      <c r="C244" s="306" t="s">
        <v>5100</v>
      </c>
      <c r="D244" s="307" t="s">
        <v>5101</v>
      </c>
      <c r="E244" s="308" t="s">
        <v>356</v>
      </c>
      <c r="F244" s="309">
        <v>1.54</v>
      </c>
      <c r="G244" s="41"/>
      <c r="H244" s="47"/>
    </row>
    <row r="245" spans="1:8" s="2" customFormat="1" ht="16.8" customHeight="1">
      <c r="A245" s="41"/>
      <c r="B245" s="47"/>
      <c r="C245" s="310" t="s">
        <v>19</v>
      </c>
      <c r="D245" s="310" t="s">
        <v>679</v>
      </c>
      <c r="E245" s="20" t="s">
        <v>19</v>
      </c>
      <c r="F245" s="311">
        <v>0</v>
      </c>
      <c r="G245" s="41"/>
      <c r="H245" s="47"/>
    </row>
    <row r="246" spans="1:8" s="2" customFormat="1" ht="16.8" customHeight="1">
      <c r="A246" s="41"/>
      <c r="B246" s="47"/>
      <c r="C246" s="310" t="s">
        <v>19</v>
      </c>
      <c r="D246" s="310" t="s">
        <v>5102</v>
      </c>
      <c r="E246" s="20" t="s">
        <v>19</v>
      </c>
      <c r="F246" s="311">
        <v>1.54</v>
      </c>
      <c r="G246" s="41"/>
      <c r="H246" s="47"/>
    </row>
    <row r="247" spans="1:8" s="2" customFormat="1" ht="16.8" customHeight="1">
      <c r="A247" s="41"/>
      <c r="B247" s="47"/>
      <c r="C247" s="306" t="s">
        <v>358</v>
      </c>
      <c r="D247" s="307" t="s">
        <v>359</v>
      </c>
      <c r="E247" s="308" t="s">
        <v>356</v>
      </c>
      <c r="F247" s="309">
        <v>237.21</v>
      </c>
      <c r="G247" s="41"/>
      <c r="H247" s="47"/>
    </row>
    <row r="248" spans="1:8" s="2" customFormat="1" ht="16.8" customHeight="1">
      <c r="A248" s="41"/>
      <c r="B248" s="47"/>
      <c r="C248" s="310" t="s">
        <v>19</v>
      </c>
      <c r="D248" s="310" t="s">
        <v>679</v>
      </c>
      <c r="E248" s="20" t="s">
        <v>19</v>
      </c>
      <c r="F248" s="311">
        <v>0</v>
      </c>
      <c r="G248" s="41"/>
      <c r="H248" s="47"/>
    </row>
    <row r="249" spans="1:8" s="2" customFormat="1" ht="16.8" customHeight="1">
      <c r="A249" s="41"/>
      <c r="B249" s="47"/>
      <c r="C249" s="310" t="s">
        <v>19</v>
      </c>
      <c r="D249" s="310" t="s">
        <v>689</v>
      </c>
      <c r="E249" s="20" t="s">
        <v>19</v>
      </c>
      <c r="F249" s="311">
        <v>81.7</v>
      </c>
      <c r="G249" s="41"/>
      <c r="H249" s="47"/>
    </row>
    <row r="250" spans="1:8" s="2" customFormat="1" ht="16.8" customHeight="1">
      <c r="A250" s="41"/>
      <c r="B250" s="47"/>
      <c r="C250" s="310" t="s">
        <v>19</v>
      </c>
      <c r="D250" s="310" t="s">
        <v>690</v>
      </c>
      <c r="E250" s="20" t="s">
        <v>19</v>
      </c>
      <c r="F250" s="311">
        <v>10.64</v>
      </c>
      <c r="G250" s="41"/>
      <c r="H250" s="47"/>
    </row>
    <row r="251" spans="1:8" s="2" customFormat="1" ht="16.8" customHeight="1">
      <c r="A251" s="41"/>
      <c r="B251" s="47"/>
      <c r="C251" s="310" t="s">
        <v>19</v>
      </c>
      <c r="D251" s="310" t="s">
        <v>685</v>
      </c>
      <c r="E251" s="20" t="s">
        <v>19</v>
      </c>
      <c r="F251" s="311">
        <v>1.2</v>
      </c>
      <c r="G251" s="41"/>
      <c r="H251" s="47"/>
    </row>
    <row r="252" spans="1:8" s="2" customFormat="1" ht="16.8" customHeight="1">
      <c r="A252" s="41"/>
      <c r="B252" s="47"/>
      <c r="C252" s="310" t="s">
        <v>19</v>
      </c>
      <c r="D252" s="310" t="s">
        <v>691</v>
      </c>
      <c r="E252" s="20" t="s">
        <v>19</v>
      </c>
      <c r="F252" s="311">
        <v>33.2</v>
      </c>
      <c r="G252" s="41"/>
      <c r="H252" s="47"/>
    </row>
    <row r="253" spans="1:8" s="2" customFormat="1" ht="16.8" customHeight="1">
      <c r="A253" s="41"/>
      <c r="B253" s="47"/>
      <c r="C253" s="310" t="s">
        <v>19</v>
      </c>
      <c r="D253" s="310" t="s">
        <v>692</v>
      </c>
      <c r="E253" s="20" t="s">
        <v>19</v>
      </c>
      <c r="F253" s="311">
        <v>33.38</v>
      </c>
      <c r="G253" s="41"/>
      <c r="H253" s="47"/>
    </row>
    <row r="254" spans="1:8" s="2" customFormat="1" ht="16.8" customHeight="1">
      <c r="A254" s="41"/>
      <c r="B254" s="47"/>
      <c r="C254" s="310" t="s">
        <v>19</v>
      </c>
      <c r="D254" s="310" t="s">
        <v>693</v>
      </c>
      <c r="E254" s="20" t="s">
        <v>19</v>
      </c>
      <c r="F254" s="311">
        <v>33.2</v>
      </c>
      <c r="G254" s="41"/>
      <c r="H254" s="47"/>
    </row>
    <row r="255" spans="1:8" s="2" customFormat="1" ht="16.8" customHeight="1">
      <c r="A255" s="41"/>
      <c r="B255" s="47"/>
      <c r="C255" s="310" t="s">
        <v>19</v>
      </c>
      <c r="D255" s="310" t="s">
        <v>694</v>
      </c>
      <c r="E255" s="20" t="s">
        <v>19</v>
      </c>
      <c r="F255" s="311">
        <v>32.84</v>
      </c>
      <c r="G255" s="41"/>
      <c r="H255" s="47"/>
    </row>
    <row r="256" spans="1:8" s="2" customFormat="1" ht="16.8" customHeight="1">
      <c r="A256" s="41"/>
      <c r="B256" s="47"/>
      <c r="C256" s="310" t="s">
        <v>19</v>
      </c>
      <c r="D256" s="310" t="s">
        <v>695</v>
      </c>
      <c r="E256" s="20" t="s">
        <v>19</v>
      </c>
      <c r="F256" s="311">
        <v>11.05</v>
      </c>
      <c r="G256" s="41"/>
      <c r="H256" s="47"/>
    </row>
    <row r="257" spans="1:8" s="2" customFormat="1" ht="16.8" customHeight="1">
      <c r="A257" s="41"/>
      <c r="B257" s="47"/>
      <c r="C257" s="310" t="s">
        <v>19</v>
      </c>
      <c r="D257" s="310" t="s">
        <v>502</v>
      </c>
      <c r="E257" s="20" t="s">
        <v>19</v>
      </c>
      <c r="F257" s="311">
        <v>237.21</v>
      </c>
      <c r="G257" s="41"/>
      <c r="H257" s="47"/>
    </row>
    <row r="258" spans="1:8" s="2" customFormat="1" ht="16.8" customHeight="1">
      <c r="A258" s="41"/>
      <c r="B258" s="47"/>
      <c r="C258" s="312" t="s">
        <v>5057</v>
      </c>
      <c r="D258" s="41"/>
      <c r="E258" s="41"/>
      <c r="F258" s="41"/>
      <c r="G258" s="41"/>
      <c r="H258" s="47"/>
    </row>
    <row r="259" spans="1:8" s="2" customFormat="1" ht="16.8" customHeight="1">
      <c r="A259" s="41"/>
      <c r="B259" s="47"/>
      <c r="C259" s="310" t="s">
        <v>1064</v>
      </c>
      <c r="D259" s="310" t="s">
        <v>5078</v>
      </c>
      <c r="E259" s="20" t="s">
        <v>356</v>
      </c>
      <c r="F259" s="311">
        <v>729.78</v>
      </c>
      <c r="G259" s="41"/>
      <c r="H259" s="47"/>
    </row>
    <row r="260" spans="1:8" s="2" customFormat="1" ht="16.8" customHeight="1">
      <c r="A260" s="41"/>
      <c r="B260" s="47"/>
      <c r="C260" s="310" t="s">
        <v>1426</v>
      </c>
      <c r="D260" s="310" t="s">
        <v>5079</v>
      </c>
      <c r="E260" s="20" t="s">
        <v>356</v>
      </c>
      <c r="F260" s="311">
        <v>719.64</v>
      </c>
      <c r="G260" s="41"/>
      <c r="H260" s="47"/>
    </row>
    <row r="261" spans="1:8" s="2" customFormat="1" ht="16.8" customHeight="1">
      <c r="A261" s="41"/>
      <c r="B261" s="47"/>
      <c r="C261" s="310" t="s">
        <v>1453</v>
      </c>
      <c r="D261" s="310" t="s">
        <v>5080</v>
      </c>
      <c r="E261" s="20" t="s">
        <v>356</v>
      </c>
      <c r="F261" s="311">
        <v>719.64</v>
      </c>
      <c r="G261" s="41"/>
      <c r="H261" s="47"/>
    </row>
    <row r="262" spans="1:8" s="2" customFormat="1" ht="16.8" customHeight="1">
      <c r="A262" s="41"/>
      <c r="B262" s="47"/>
      <c r="C262" s="310" t="s">
        <v>2148</v>
      </c>
      <c r="D262" s="310" t="s">
        <v>5103</v>
      </c>
      <c r="E262" s="20" t="s">
        <v>356</v>
      </c>
      <c r="F262" s="311">
        <v>571.35</v>
      </c>
      <c r="G262" s="41"/>
      <c r="H262" s="47"/>
    </row>
    <row r="263" spans="1:8" s="2" customFormat="1" ht="16.8" customHeight="1">
      <c r="A263" s="41"/>
      <c r="B263" s="47"/>
      <c r="C263" s="310" t="s">
        <v>2137</v>
      </c>
      <c r="D263" s="310" t="s">
        <v>5104</v>
      </c>
      <c r="E263" s="20" t="s">
        <v>356</v>
      </c>
      <c r="F263" s="311">
        <v>571.35</v>
      </c>
      <c r="G263" s="41"/>
      <c r="H263" s="47"/>
    </row>
    <row r="264" spans="1:8" s="2" customFormat="1" ht="16.8" customHeight="1">
      <c r="A264" s="41"/>
      <c r="B264" s="47"/>
      <c r="C264" s="310" t="s">
        <v>2294</v>
      </c>
      <c r="D264" s="310" t="s">
        <v>5083</v>
      </c>
      <c r="E264" s="20" t="s">
        <v>356</v>
      </c>
      <c r="F264" s="311">
        <v>717.66</v>
      </c>
      <c r="G264" s="41"/>
      <c r="H264" s="47"/>
    </row>
    <row r="265" spans="1:8" s="2" customFormat="1" ht="16.8" customHeight="1">
      <c r="A265" s="41"/>
      <c r="B265" s="47"/>
      <c r="C265" s="310" t="s">
        <v>713</v>
      </c>
      <c r="D265" s="310" t="s">
        <v>5084</v>
      </c>
      <c r="E265" s="20" t="s">
        <v>356</v>
      </c>
      <c r="F265" s="311">
        <v>719.64</v>
      </c>
      <c r="G265" s="41"/>
      <c r="H265" s="47"/>
    </row>
    <row r="266" spans="1:8" s="2" customFormat="1" ht="16.8" customHeight="1">
      <c r="A266" s="41"/>
      <c r="B266" s="47"/>
      <c r="C266" s="310" t="s">
        <v>903</v>
      </c>
      <c r="D266" s="310" t="s">
        <v>904</v>
      </c>
      <c r="E266" s="20" t="s">
        <v>356</v>
      </c>
      <c r="F266" s="311">
        <v>755.622</v>
      </c>
      <c r="G266" s="41"/>
      <c r="H266" s="47"/>
    </row>
    <row r="267" spans="1:8" s="2" customFormat="1" ht="16.8" customHeight="1">
      <c r="A267" s="41"/>
      <c r="B267" s="47"/>
      <c r="C267" s="306" t="s">
        <v>361</v>
      </c>
      <c r="D267" s="307" t="s">
        <v>362</v>
      </c>
      <c r="E267" s="308" t="s">
        <v>356</v>
      </c>
      <c r="F267" s="309">
        <v>238.47</v>
      </c>
      <c r="G267" s="41"/>
      <c r="H267" s="47"/>
    </row>
    <row r="268" spans="1:8" s="2" customFormat="1" ht="16.8" customHeight="1">
      <c r="A268" s="41"/>
      <c r="B268" s="47"/>
      <c r="C268" s="310" t="s">
        <v>19</v>
      </c>
      <c r="D268" s="310" t="s">
        <v>697</v>
      </c>
      <c r="E268" s="20" t="s">
        <v>19</v>
      </c>
      <c r="F268" s="311">
        <v>0</v>
      </c>
      <c r="G268" s="41"/>
      <c r="H268" s="47"/>
    </row>
    <row r="269" spans="1:8" s="2" customFormat="1" ht="16.8" customHeight="1">
      <c r="A269" s="41"/>
      <c r="B269" s="47"/>
      <c r="C269" s="310" t="s">
        <v>19</v>
      </c>
      <c r="D269" s="310" t="s">
        <v>698</v>
      </c>
      <c r="E269" s="20" t="s">
        <v>19</v>
      </c>
      <c r="F269" s="311">
        <v>82.96</v>
      </c>
      <c r="G269" s="41"/>
      <c r="H269" s="47"/>
    </row>
    <row r="270" spans="1:8" s="2" customFormat="1" ht="16.8" customHeight="1">
      <c r="A270" s="41"/>
      <c r="B270" s="47"/>
      <c r="C270" s="310" t="s">
        <v>19</v>
      </c>
      <c r="D270" s="310" t="s">
        <v>690</v>
      </c>
      <c r="E270" s="20" t="s">
        <v>19</v>
      </c>
      <c r="F270" s="311">
        <v>10.64</v>
      </c>
      <c r="G270" s="41"/>
      <c r="H270" s="47"/>
    </row>
    <row r="271" spans="1:8" s="2" customFormat="1" ht="16.8" customHeight="1">
      <c r="A271" s="41"/>
      <c r="B271" s="47"/>
      <c r="C271" s="310" t="s">
        <v>19</v>
      </c>
      <c r="D271" s="310" t="s">
        <v>685</v>
      </c>
      <c r="E271" s="20" t="s">
        <v>19</v>
      </c>
      <c r="F271" s="311">
        <v>1.2</v>
      </c>
      <c r="G271" s="41"/>
      <c r="H271" s="47"/>
    </row>
    <row r="272" spans="1:8" s="2" customFormat="1" ht="16.8" customHeight="1">
      <c r="A272" s="41"/>
      <c r="B272" s="47"/>
      <c r="C272" s="310" t="s">
        <v>19</v>
      </c>
      <c r="D272" s="310" t="s">
        <v>691</v>
      </c>
      <c r="E272" s="20" t="s">
        <v>19</v>
      </c>
      <c r="F272" s="311">
        <v>33.2</v>
      </c>
      <c r="G272" s="41"/>
      <c r="H272" s="47"/>
    </row>
    <row r="273" spans="1:8" s="2" customFormat="1" ht="16.8" customHeight="1">
      <c r="A273" s="41"/>
      <c r="B273" s="47"/>
      <c r="C273" s="310" t="s">
        <v>19</v>
      </c>
      <c r="D273" s="310" t="s">
        <v>692</v>
      </c>
      <c r="E273" s="20" t="s">
        <v>19</v>
      </c>
      <c r="F273" s="311">
        <v>33.38</v>
      </c>
      <c r="G273" s="41"/>
      <c r="H273" s="47"/>
    </row>
    <row r="274" spans="1:8" s="2" customFormat="1" ht="16.8" customHeight="1">
      <c r="A274" s="41"/>
      <c r="B274" s="47"/>
      <c r="C274" s="310" t="s">
        <v>19</v>
      </c>
      <c r="D274" s="310" t="s">
        <v>693</v>
      </c>
      <c r="E274" s="20" t="s">
        <v>19</v>
      </c>
      <c r="F274" s="311">
        <v>33.2</v>
      </c>
      <c r="G274" s="41"/>
      <c r="H274" s="47"/>
    </row>
    <row r="275" spans="1:8" s="2" customFormat="1" ht="16.8" customHeight="1">
      <c r="A275" s="41"/>
      <c r="B275" s="47"/>
      <c r="C275" s="310" t="s">
        <v>19</v>
      </c>
      <c r="D275" s="310" t="s">
        <v>694</v>
      </c>
      <c r="E275" s="20" t="s">
        <v>19</v>
      </c>
      <c r="F275" s="311">
        <v>32.84</v>
      </c>
      <c r="G275" s="41"/>
      <c r="H275" s="47"/>
    </row>
    <row r="276" spans="1:8" s="2" customFormat="1" ht="16.8" customHeight="1">
      <c r="A276" s="41"/>
      <c r="B276" s="47"/>
      <c r="C276" s="310" t="s">
        <v>19</v>
      </c>
      <c r="D276" s="310" t="s">
        <v>695</v>
      </c>
      <c r="E276" s="20" t="s">
        <v>19</v>
      </c>
      <c r="F276" s="311">
        <v>11.05</v>
      </c>
      <c r="G276" s="41"/>
      <c r="H276" s="47"/>
    </row>
    <row r="277" spans="1:8" s="2" customFormat="1" ht="16.8" customHeight="1">
      <c r="A277" s="41"/>
      <c r="B277" s="47"/>
      <c r="C277" s="310" t="s">
        <v>19</v>
      </c>
      <c r="D277" s="310" t="s">
        <v>502</v>
      </c>
      <c r="E277" s="20" t="s">
        <v>19</v>
      </c>
      <c r="F277" s="311">
        <v>238.47</v>
      </c>
      <c r="G277" s="41"/>
      <c r="H277" s="47"/>
    </row>
    <row r="278" spans="1:8" s="2" customFormat="1" ht="16.8" customHeight="1">
      <c r="A278" s="41"/>
      <c r="B278" s="47"/>
      <c r="C278" s="312" t="s">
        <v>5057</v>
      </c>
      <c r="D278" s="41"/>
      <c r="E278" s="41"/>
      <c r="F278" s="41"/>
      <c r="G278" s="41"/>
      <c r="H278" s="47"/>
    </row>
    <row r="279" spans="1:8" s="2" customFormat="1" ht="16.8" customHeight="1">
      <c r="A279" s="41"/>
      <c r="B279" s="47"/>
      <c r="C279" s="310" t="s">
        <v>1064</v>
      </c>
      <c r="D279" s="310" t="s">
        <v>5078</v>
      </c>
      <c r="E279" s="20" t="s">
        <v>356</v>
      </c>
      <c r="F279" s="311">
        <v>729.78</v>
      </c>
      <c r="G279" s="41"/>
      <c r="H279" s="47"/>
    </row>
    <row r="280" spans="1:8" s="2" customFormat="1" ht="16.8" customHeight="1">
      <c r="A280" s="41"/>
      <c r="B280" s="47"/>
      <c r="C280" s="310" t="s">
        <v>1426</v>
      </c>
      <c r="D280" s="310" t="s">
        <v>5079</v>
      </c>
      <c r="E280" s="20" t="s">
        <v>356</v>
      </c>
      <c r="F280" s="311">
        <v>719.64</v>
      </c>
      <c r="G280" s="41"/>
      <c r="H280" s="47"/>
    </row>
    <row r="281" spans="1:8" s="2" customFormat="1" ht="16.8" customHeight="1">
      <c r="A281" s="41"/>
      <c r="B281" s="47"/>
      <c r="C281" s="310" t="s">
        <v>1453</v>
      </c>
      <c r="D281" s="310" t="s">
        <v>5080</v>
      </c>
      <c r="E281" s="20" t="s">
        <v>356</v>
      </c>
      <c r="F281" s="311">
        <v>719.64</v>
      </c>
      <c r="G281" s="41"/>
      <c r="H281" s="47"/>
    </row>
    <row r="282" spans="1:8" s="2" customFormat="1" ht="16.8" customHeight="1">
      <c r="A282" s="41"/>
      <c r="B282" s="47"/>
      <c r="C282" s="310" t="s">
        <v>2148</v>
      </c>
      <c r="D282" s="310" t="s">
        <v>5103</v>
      </c>
      <c r="E282" s="20" t="s">
        <v>356</v>
      </c>
      <c r="F282" s="311">
        <v>571.35</v>
      </c>
      <c r="G282" s="41"/>
      <c r="H282" s="47"/>
    </row>
    <row r="283" spans="1:8" s="2" customFormat="1" ht="16.8" customHeight="1">
      <c r="A283" s="41"/>
      <c r="B283" s="47"/>
      <c r="C283" s="310" t="s">
        <v>2137</v>
      </c>
      <c r="D283" s="310" t="s">
        <v>5104</v>
      </c>
      <c r="E283" s="20" t="s">
        <v>356</v>
      </c>
      <c r="F283" s="311">
        <v>571.35</v>
      </c>
      <c r="G283" s="41"/>
      <c r="H283" s="47"/>
    </row>
    <row r="284" spans="1:8" s="2" customFormat="1" ht="16.8" customHeight="1">
      <c r="A284" s="41"/>
      <c r="B284" s="47"/>
      <c r="C284" s="310" t="s">
        <v>2294</v>
      </c>
      <c r="D284" s="310" t="s">
        <v>5083</v>
      </c>
      <c r="E284" s="20" t="s">
        <v>356</v>
      </c>
      <c r="F284" s="311">
        <v>717.66</v>
      </c>
      <c r="G284" s="41"/>
      <c r="H284" s="47"/>
    </row>
    <row r="285" spans="1:8" s="2" customFormat="1" ht="16.8" customHeight="1">
      <c r="A285" s="41"/>
      <c r="B285" s="47"/>
      <c r="C285" s="310" t="s">
        <v>713</v>
      </c>
      <c r="D285" s="310" t="s">
        <v>5084</v>
      </c>
      <c r="E285" s="20" t="s">
        <v>356</v>
      </c>
      <c r="F285" s="311">
        <v>719.64</v>
      </c>
      <c r="G285" s="41"/>
      <c r="H285" s="47"/>
    </row>
    <row r="286" spans="1:8" s="2" customFormat="1" ht="16.8" customHeight="1">
      <c r="A286" s="41"/>
      <c r="B286" s="47"/>
      <c r="C286" s="310" t="s">
        <v>903</v>
      </c>
      <c r="D286" s="310" t="s">
        <v>904</v>
      </c>
      <c r="E286" s="20" t="s">
        <v>356</v>
      </c>
      <c r="F286" s="311">
        <v>755.622</v>
      </c>
      <c r="G286" s="41"/>
      <c r="H286" s="47"/>
    </row>
    <row r="287" spans="1:8" s="2" customFormat="1" ht="16.8" customHeight="1">
      <c r="A287" s="41"/>
      <c r="B287" s="47"/>
      <c r="C287" s="306" t="s">
        <v>364</v>
      </c>
      <c r="D287" s="307" t="s">
        <v>365</v>
      </c>
      <c r="E287" s="308" t="s">
        <v>356</v>
      </c>
      <c r="F287" s="309">
        <v>45.44</v>
      </c>
      <c r="G287" s="41"/>
      <c r="H287" s="47"/>
    </row>
    <row r="288" spans="1:8" s="2" customFormat="1" ht="16.8" customHeight="1">
      <c r="A288" s="41"/>
      <c r="B288" s="47"/>
      <c r="C288" s="310" t="s">
        <v>19</v>
      </c>
      <c r="D288" s="310" t="s">
        <v>697</v>
      </c>
      <c r="E288" s="20" t="s">
        <v>19</v>
      </c>
      <c r="F288" s="311">
        <v>0</v>
      </c>
      <c r="G288" s="41"/>
      <c r="H288" s="47"/>
    </row>
    <row r="289" spans="1:8" s="2" customFormat="1" ht="16.8" customHeight="1">
      <c r="A289" s="41"/>
      <c r="B289" s="47"/>
      <c r="C289" s="310" t="s">
        <v>19</v>
      </c>
      <c r="D289" s="310" t="s">
        <v>681</v>
      </c>
      <c r="E289" s="20" t="s">
        <v>19</v>
      </c>
      <c r="F289" s="311">
        <v>4.06</v>
      </c>
      <c r="G289" s="41"/>
      <c r="H289" s="47"/>
    </row>
    <row r="290" spans="1:8" s="2" customFormat="1" ht="16.8" customHeight="1">
      <c r="A290" s="41"/>
      <c r="B290" s="47"/>
      <c r="C290" s="310" t="s">
        <v>19</v>
      </c>
      <c r="D290" s="310" t="s">
        <v>682</v>
      </c>
      <c r="E290" s="20" t="s">
        <v>19</v>
      </c>
      <c r="F290" s="311">
        <v>1.14</v>
      </c>
      <c r="G290" s="41"/>
      <c r="H290" s="47"/>
    </row>
    <row r="291" spans="1:8" s="2" customFormat="1" ht="16.8" customHeight="1">
      <c r="A291" s="41"/>
      <c r="B291" s="47"/>
      <c r="C291" s="310" t="s">
        <v>19</v>
      </c>
      <c r="D291" s="310" t="s">
        <v>682</v>
      </c>
      <c r="E291" s="20" t="s">
        <v>19</v>
      </c>
      <c r="F291" s="311">
        <v>1.14</v>
      </c>
      <c r="G291" s="41"/>
      <c r="H291" s="47"/>
    </row>
    <row r="292" spans="1:8" s="2" customFormat="1" ht="16.8" customHeight="1">
      <c r="A292" s="41"/>
      <c r="B292" s="47"/>
      <c r="C292" s="310" t="s">
        <v>19</v>
      </c>
      <c r="D292" s="310" t="s">
        <v>682</v>
      </c>
      <c r="E292" s="20" t="s">
        <v>19</v>
      </c>
      <c r="F292" s="311">
        <v>1.14</v>
      </c>
      <c r="G292" s="41"/>
      <c r="H292" s="47"/>
    </row>
    <row r="293" spans="1:8" s="2" customFormat="1" ht="16.8" customHeight="1">
      <c r="A293" s="41"/>
      <c r="B293" s="47"/>
      <c r="C293" s="310" t="s">
        <v>19</v>
      </c>
      <c r="D293" s="310" t="s">
        <v>683</v>
      </c>
      <c r="E293" s="20" t="s">
        <v>19</v>
      </c>
      <c r="F293" s="311">
        <v>5.7</v>
      </c>
      <c r="G293" s="41"/>
      <c r="H293" s="47"/>
    </row>
    <row r="294" spans="1:8" s="2" customFormat="1" ht="16.8" customHeight="1">
      <c r="A294" s="41"/>
      <c r="B294" s="47"/>
      <c r="C294" s="310" t="s">
        <v>19</v>
      </c>
      <c r="D294" s="310" t="s">
        <v>684</v>
      </c>
      <c r="E294" s="20" t="s">
        <v>19</v>
      </c>
      <c r="F294" s="311">
        <v>3.73</v>
      </c>
      <c r="G294" s="41"/>
      <c r="H294" s="47"/>
    </row>
    <row r="295" spans="1:8" s="2" customFormat="1" ht="16.8" customHeight="1">
      <c r="A295" s="41"/>
      <c r="B295" s="47"/>
      <c r="C295" s="310" t="s">
        <v>19</v>
      </c>
      <c r="D295" s="310" t="s">
        <v>685</v>
      </c>
      <c r="E295" s="20" t="s">
        <v>19</v>
      </c>
      <c r="F295" s="311">
        <v>1.2</v>
      </c>
      <c r="G295" s="41"/>
      <c r="H295" s="47"/>
    </row>
    <row r="296" spans="1:8" s="2" customFormat="1" ht="16.8" customHeight="1">
      <c r="A296" s="41"/>
      <c r="B296" s="47"/>
      <c r="C296" s="310" t="s">
        <v>19</v>
      </c>
      <c r="D296" s="310" t="s">
        <v>686</v>
      </c>
      <c r="E296" s="20" t="s">
        <v>19</v>
      </c>
      <c r="F296" s="311">
        <v>1.25</v>
      </c>
      <c r="G296" s="41"/>
      <c r="H296" s="47"/>
    </row>
    <row r="297" spans="1:8" s="2" customFormat="1" ht="16.8" customHeight="1">
      <c r="A297" s="41"/>
      <c r="B297" s="47"/>
      <c r="C297" s="310" t="s">
        <v>19</v>
      </c>
      <c r="D297" s="310" t="s">
        <v>681</v>
      </c>
      <c r="E297" s="20" t="s">
        <v>19</v>
      </c>
      <c r="F297" s="311">
        <v>4.06</v>
      </c>
      <c r="G297" s="41"/>
      <c r="H297" s="47"/>
    </row>
    <row r="298" spans="1:8" s="2" customFormat="1" ht="16.8" customHeight="1">
      <c r="A298" s="41"/>
      <c r="B298" s="47"/>
      <c r="C298" s="310" t="s">
        <v>19</v>
      </c>
      <c r="D298" s="310" t="s">
        <v>687</v>
      </c>
      <c r="E298" s="20" t="s">
        <v>19</v>
      </c>
      <c r="F298" s="311">
        <v>2.28</v>
      </c>
      <c r="G298" s="41"/>
      <c r="H298" s="47"/>
    </row>
    <row r="299" spans="1:8" s="2" customFormat="1" ht="16.8" customHeight="1">
      <c r="A299" s="41"/>
      <c r="B299" s="47"/>
      <c r="C299" s="310" t="s">
        <v>19</v>
      </c>
      <c r="D299" s="310" t="s">
        <v>682</v>
      </c>
      <c r="E299" s="20" t="s">
        <v>19</v>
      </c>
      <c r="F299" s="311">
        <v>1.14</v>
      </c>
      <c r="G299" s="41"/>
      <c r="H299" s="47"/>
    </row>
    <row r="300" spans="1:8" s="2" customFormat="1" ht="16.8" customHeight="1">
      <c r="A300" s="41"/>
      <c r="B300" s="47"/>
      <c r="C300" s="310" t="s">
        <v>19</v>
      </c>
      <c r="D300" s="310" t="s">
        <v>700</v>
      </c>
      <c r="E300" s="20" t="s">
        <v>19</v>
      </c>
      <c r="F300" s="311">
        <v>18.6</v>
      </c>
      <c r="G300" s="41"/>
      <c r="H300" s="47"/>
    </row>
    <row r="301" spans="1:8" s="2" customFormat="1" ht="16.8" customHeight="1">
      <c r="A301" s="41"/>
      <c r="B301" s="47"/>
      <c r="C301" s="310" t="s">
        <v>19</v>
      </c>
      <c r="D301" s="310" t="s">
        <v>502</v>
      </c>
      <c r="E301" s="20" t="s">
        <v>19</v>
      </c>
      <c r="F301" s="311">
        <v>45.44</v>
      </c>
      <c r="G301" s="41"/>
      <c r="H301" s="47"/>
    </row>
    <row r="302" spans="1:8" s="2" customFormat="1" ht="16.8" customHeight="1">
      <c r="A302" s="41"/>
      <c r="B302" s="47"/>
      <c r="C302" s="312" t="s">
        <v>5057</v>
      </c>
      <c r="D302" s="41"/>
      <c r="E302" s="41"/>
      <c r="F302" s="41"/>
      <c r="G302" s="41"/>
      <c r="H302" s="47"/>
    </row>
    <row r="303" spans="1:8" s="2" customFormat="1" ht="16.8" customHeight="1">
      <c r="A303" s="41"/>
      <c r="B303" s="47"/>
      <c r="C303" s="310" t="s">
        <v>1064</v>
      </c>
      <c r="D303" s="310" t="s">
        <v>5078</v>
      </c>
      <c r="E303" s="20" t="s">
        <v>356</v>
      </c>
      <c r="F303" s="311">
        <v>729.78</v>
      </c>
      <c r="G303" s="41"/>
      <c r="H303" s="47"/>
    </row>
    <row r="304" spans="1:8" s="2" customFormat="1" ht="16.8" customHeight="1">
      <c r="A304" s="41"/>
      <c r="B304" s="47"/>
      <c r="C304" s="310" t="s">
        <v>1426</v>
      </c>
      <c r="D304" s="310" t="s">
        <v>5079</v>
      </c>
      <c r="E304" s="20" t="s">
        <v>356</v>
      </c>
      <c r="F304" s="311">
        <v>719.64</v>
      </c>
      <c r="G304" s="41"/>
      <c r="H304" s="47"/>
    </row>
    <row r="305" spans="1:8" s="2" customFormat="1" ht="16.8" customHeight="1">
      <c r="A305" s="41"/>
      <c r="B305" s="47"/>
      <c r="C305" s="310" t="s">
        <v>1453</v>
      </c>
      <c r="D305" s="310" t="s">
        <v>5080</v>
      </c>
      <c r="E305" s="20" t="s">
        <v>356</v>
      </c>
      <c r="F305" s="311">
        <v>719.64</v>
      </c>
      <c r="G305" s="41"/>
      <c r="H305" s="47"/>
    </row>
    <row r="306" spans="1:8" s="2" customFormat="1" ht="16.8" customHeight="1">
      <c r="A306" s="41"/>
      <c r="B306" s="47"/>
      <c r="C306" s="310" t="s">
        <v>2048</v>
      </c>
      <c r="D306" s="310" t="s">
        <v>5081</v>
      </c>
      <c r="E306" s="20" t="s">
        <v>356</v>
      </c>
      <c r="F306" s="311">
        <v>103.57</v>
      </c>
      <c r="G306" s="41"/>
      <c r="H306" s="47"/>
    </row>
    <row r="307" spans="1:8" s="2" customFormat="1" ht="16.8" customHeight="1">
      <c r="A307" s="41"/>
      <c r="B307" s="47"/>
      <c r="C307" s="310" t="s">
        <v>2118</v>
      </c>
      <c r="D307" s="310" t="s">
        <v>5082</v>
      </c>
      <c r="E307" s="20" t="s">
        <v>356</v>
      </c>
      <c r="F307" s="311">
        <v>72.28</v>
      </c>
      <c r="G307" s="41"/>
      <c r="H307" s="47"/>
    </row>
    <row r="308" spans="1:8" s="2" customFormat="1" ht="16.8" customHeight="1">
      <c r="A308" s="41"/>
      <c r="B308" s="47"/>
      <c r="C308" s="310" t="s">
        <v>713</v>
      </c>
      <c r="D308" s="310" t="s">
        <v>5084</v>
      </c>
      <c r="E308" s="20" t="s">
        <v>356</v>
      </c>
      <c r="F308" s="311">
        <v>719.64</v>
      </c>
      <c r="G308" s="41"/>
      <c r="H308" s="47"/>
    </row>
    <row r="309" spans="1:8" s="2" customFormat="1" ht="16.8" customHeight="1">
      <c r="A309" s="41"/>
      <c r="B309" s="47"/>
      <c r="C309" s="310" t="s">
        <v>903</v>
      </c>
      <c r="D309" s="310" t="s">
        <v>904</v>
      </c>
      <c r="E309" s="20" t="s">
        <v>356</v>
      </c>
      <c r="F309" s="311">
        <v>755.622</v>
      </c>
      <c r="G309" s="41"/>
      <c r="H309" s="47"/>
    </row>
    <row r="310" spans="1:8" s="2" customFormat="1" ht="16.8" customHeight="1">
      <c r="A310" s="41"/>
      <c r="B310" s="47"/>
      <c r="C310" s="306" t="s">
        <v>367</v>
      </c>
      <c r="D310" s="307" t="s">
        <v>368</v>
      </c>
      <c r="E310" s="308" t="s">
        <v>356</v>
      </c>
      <c r="F310" s="309">
        <v>60.67</v>
      </c>
      <c r="G310" s="41"/>
      <c r="H310" s="47"/>
    </row>
    <row r="311" spans="1:8" s="2" customFormat="1" ht="16.8" customHeight="1">
      <c r="A311" s="41"/>
      <c r="B311" s="47"/>
      <c r="C311" s="310" t="s">
        <v>19</v>
      </c>
      <c r="D311" s="310" t="s">
        <v>697</v>
      </c>
      <c r="E311" s="20" t="s">
        <v>19</v>
      </c>
      <c r="F311" s="311">
        <v>0</v>
      </c>
      <c r="G311" s="41"/>
      <c r="H311" s="47"/>
    </row>
    <row r="312" spans="1:8" s="2" customFormat="1" ht="16.8" customHeight="1">
      <c r="A312" s="41"/>
      <c r="B312" s="47"/>
      <c r="C312" s="310" t="s">
        <v>19</v>
      </c>
      <c r="D312" s="310" t="s">
        <v>369</v>
      </c>
      <c r="E312" s="20" t="s">
        <v>19</v>
      </c>
      <c r="F312" s="311">
        <v>60.67</v>
      </c>
      <c r="G312" s="41"/>
      <c r="H312" s="47"/>
    </row>
    <row r="313" spans="1:8" s="2" customFormat="1" ht="16.8" customHeight="1">
      <c r="A313" s="41"/>
      <c r="B313" s="47"/>
      <c r="C313" s="312" t="s">
        <v>5057</v>
      </c>
      <c r="D313" s="41"/>
      <c r="E313" s="41"/>
      <c r="F313" s="41"/>
      <c r="G313" s="41"/>
      <c r="H313" s="47"/>
    </row>
    <row r="314" spans="1:8" s="2" customFormat="1" ht="16.8" customHeight="1">
      <c r="A314" s="41"/>
      <c r="B314" s="47"/>
      <c r="C314" s="310" t="s">
        <v>1064</v>
      </c>
      <c r="D314" s="310" t="s">
        <v>5078</v>
      </c>
      <c r="E314" s="20" t="s">
        <v>356</v>
      </c>
      <c r="F314" s="311">
        <v>729.78</v>
      </c>
      <c r="G314" s="41"/>
      <c r="H314" s="47"/>
    </row>
    <row r="315" spans="1:8" s="2" customFormat="1" ht="16.8" customHeight="1">
      <c r="A315" s="41"/>
      <c r="B315" s="47"/>
      <c r="C315" s="310" t="s">
        <v>1426</v>
      </c>
      <c r="D315" s="310" t="s">
        <v>5079</v>
      </c>
      <c r="E315" s="20" t="s">
        <v>356</v>
      </c>
      <c r="F315" s="311">
        <v>719.64</v>
      </c>
      <c r="G315" s="41"/>
      <c r="H315" s="47"/>
    </row>
    <row r="316" spans="1:8" s="2" customFormat="1" ht="16.8" customHeight="1">
      <c r="A316" s="41"/>
      <c r="B316" s="47"/>
      <c r="C316" s="310" t="s">
        <v>1453</v>
      </c>
      <c r="D316" s="310" t="s">
        <v>5080</v>
      </c>
      <c r="E316" s="20" t="s">
        <v>356</v>
      </c>
      <c r="F316" s="311">
        <v>719.64</v>
      </c>
      <c r="G316" s="41"/>
      <c r="H316" s="47"/>
    </row>
    <row r="317" spans="1:8" s="2" customFormat="1" ht="16.8" customHeight="1">
      <c r="A317" s="41"/>
      <c r="B317" s="47"/>
      <c r="C317" s="310" t="s">
        <v>2148</v>
      </c>
      <c r="D317" s="310" t="s">
        <v>5103</v>
      </c>
      <c r="E317" s="20" t="s">
        <v>356</v>
      </c>
      <c r="F317" s="311">
        <v>571.35</v>
      </c>
      <c r="G317" s="41"/>
      <c r="H317" s="47"/>
    </row>
    <row r="318" spans="1:8" s="2" customFormat="1" ht="16.8" customHeight="1">
      <c r="A318" s="41"/>
      <c r="B318" s="47"/>
      <c r="C318" s="310" t="s">
        <v>2137</v>
      </c>
      <c r="D318" s="310" t="s">
        <v>5104</v>
      </c>
      <c r="E318" s="20" t="s">
        <v>356</v>
      </c>
      <c r="F318" s="311">
        <v>571.35</v>
      </c>
      <c r="G318" s="41"/>
      <c r="H318" s="47"/>
    </row>
    <row r="319" spans="1:8" s="2" customFormat="1" ht="16.8" customHeight="1">
      <c r="A319" s="41"/>
      <c r="B319" s="47"/>
      <c r="C319" s="310" t="s">
        <v>2294</v>
      </c>
      <c r="D319" s="310" t="s">
        <v>5083</v>
      </c>
      <c r="E319" s="20" t="s">
        <v>356</v>
      </c>
      <c r="F319" s="311">
        <v>717.66</v>
      </c>
      <c r="G319" s="41"/>
      <c r="H319" s="47"/>
    </row>
    <row r="320" spans="1:8" s="2" customFormat="1" ht="16.8" customHeight="1">
      <c r="A320" s="41"/>
      <c r="B320" s="47"/>
      <c r="C320" s="310" t="s">
        <v>713</v>
      </c>
      <c r="D320" s="310" t="s">
        <v>5084</v>
      </c>
      <c r="E320" s="20" t="s">
        <v>356</v>
      </c>
      <c r="F320" s="311">
        <v>719.64</v>
      </c>
      <c r="G320" s="41"/>
      <c r="H320" s="47"/>
    </row>
    <row r="321" spans="1:8" s="2" customFormat="1" ht="16.8" customHeight="1">
      <c r="A321" s="41"/>
      <c r="B321" s="47"/>
      <c r="C321" s="310" t="s">
        <v>903</v>
      </c>
      <c r="D321" s="310" t="s">
        <v>904</v>
      </c>
      <c r="E321" s="20" t="s">
        <v>356</v>
      </c>
      <c r="F321" s="311">
        <v>755.622</v>
      </c>
      <c r="G321" s="41"/>
      <c r="H321" s="47"/>
    </row>
    <row r="322" spans="1:8" s="2" customFormat="1" ht="16.8" customHeight="1">
      <c r="A322" s="41"/>
      <c r="B322" s="47"/>
      <c r="C322" s="306" t="s">
        <v>370</v>
      </c>
      <c r="D322" s="307" t="s">
        <v>371</v>
      </c>
      <c r="E322" s="308" t="s">
        <v>356</v>
      </c>
      <c r="F322" s="309">
        <v>10.14</v>
      </c>
      <c r="G322" s="41"/>
      <c r="H322" s="47"/>
    </row>
    <row r="323" spans="1:8" s="2" customFormat="1" ht="16.8" customHeight="1">
      <c r="A323" s="41"/>
      <c r="B323" s="47"/>
      <c r="C323" s="310" t="s">
        <v>19</v>
      </c>
      <c r="D323" s="310" t="s">
        <v>697</v>
      </c>
      <c r="E323" s="20" t="s">
        <v>19</v>
      </c>
      <c r="F323" s="311">
        <v>0</v>
      </c>
      <c r="G323" s="41"/>
      <c r="H323" s="47"/>
    </row>
    <row r="324" spans="1:8" s="2" customFormat="1" ht="16.8" customHeight="1">
      <c r="A324" s="41"/>
      <c r="B324" s="47"/>
      <c r="C324" s="310" t="s">
        <v>19</v>
      </c>
      <c r="D324" s="310" t="s">
        <v>372</v>
      </c>
      <c r="E324" s="20" t="s">
        <v>19</v>
      </c>
      <c r="F324" s="311">
        <v>10.14</v>
      </c>
      <c r="G324" s="41"/>
      <c r="H324" s="47"/>
    </row>
    <row r="325" spans="1:8" s="2" customFormat="1" ht="16.8" customHeight="1">
      <c r="A325" s="41"/>
      <c r="B325" s="47"/>
      <c r="C325" s="312" t="s">
        <v>5057</v>
      </c>
      <c r="D325" s="41"/>
      <c r="E325" s="41"/>
      <c r="F325" s="41"/>
      <c r="G325" s="41"/>
      <c r="H325" s="47"/>
    </row>
    <row r="326" spans="1:8" s="2" customFormat="1" ht="16.8" customHeight="1">
      <c r="A326" s="41"/>
      <c r="B326" s="47"/>
      <c r="C326" s="310" t="s">
        <v>1064</v>
      </c>
      <c r="D326" s="310" t="s">
        <v>5078</v>
      </c>
      <c r="E326" s="20" t="s">
        <v>356</v>
      </c>
      <c r="F326" s="311">
        <v>729.78</v>
      </c>
      <c r="G326" s="41"/>
      <c r="H326" s="47"/>
    </row>
    <row r="327" spans="1:8" s="2" customFormat="1" ht="16.8" customHeight="1">
      <c r="A327" s="41"/>
      <c r="B327" s="47"/>
      <c r="C327" s="310" t="s">
        <v>1405</v>
      </c>
      <c r="D327" s="310" t="s">
        <v>5105</v>
      </c>
      <c r="E327" s="20" t="s">
        <v>356</v>
      </c>
      <c r="F327" s="311">
        <v>10.14</v>
      </c>
      <c r="G327" s="41"/>
      <c r="H327" s="47"/>
    </row>
    <row r="328" spans="1:8" s="2" customFormat="1" ht="16.8" customHeight="1">
      <c r="A328" s="41"/>
      <c r="B328" s="47"/>
      <c r="C328" s="310" t="s">
        <v>2097</v>
      </c>
      <c r="D328" s="310" t="s">
        <v>5106</v>
      </c>
      <c r="E328" s="20" t="s">
        <v>356</v>
      </c>
      <c r="F328" s="311">
        <v>10.14</v>
      </c>
      <c r="G328" s="41"/>
      <c r="H328" s="47"/>
    </row>
    <row r="329" spans="1:8" s="2" customFormat="1" ht="16.8" customHeight="1">
      <c r="A329" s="41"/>
      <c r="B329" s="47"/>
      <c r="C329" s="310" t="s">
        <v>2294</v>
      </c>
      <c r="D329" s="310" t="s">
        <v>5083</v>
      </c>
      <c r="E329" s="20" t="s">
        <v>356</v>
      </c>
      <c r="F329" s="311">
        <v>717.66</v>
      </c>
      <c r="G329" s="41"/>
      <c r="H329" s="47"/>
    </row>
    <row r="330" spans="1:8" s="2" customFormat="1" ht="16.8" customHeight="1">
      <c r="A330" s="41"/>
      <c r="B330" s="47"/>
      <c r="C330" s="306" t="s">
        <v>373</v>
      </c>
      <c r="D330" s="307" t="s">
        <v>374</v>
      </c>
      <c r="E330" s="308" t="s">
        <v>356</v>
      </c>
      <c r="F330" s="309">
        <v>34.72</v>
      </c>
      <c r="G330" s="41"/>
      <c r="H330" s="47"/>
    </row>
    <row r="331" spans="1:8" s="2" customFormat="1" ht="16.8" customHeight="1">
      <c r="A331" s="41"/>
      <c r="B331" s="47"/>
      <c r="C331" s="310" t="s">
        <v>19</v>
      </c>
      <c r="D331" s="310" t="s">
        <v>704</v>
      </c>
      <c r="E331" s="20" t="s">
        <v>19</v>
      </c>
      <c r="F331" s="311">
        <v>0</v>
      </c>
      <c r="G331" s="41"/>
      <c r="H331" s="47"/>
    </row>
    <row r="332" spans="1:8" s="2" customFormat="1" ht="16.8" customHeight="1">
      <c r="A332" s="41"/>
      <c r="B332" s="47"/>
      <c r="C332" s="310" t="s">
        <v>19</v>
      </c>
      <c r="D332" s="310" t="s">
        <v>705</v>
      </c>
      <c r="E332" s="20" t="s">
        <v>19</v>
      </c>
      <c r="F332" s="311">
        <v>4.36</v>
      </c>
      <c r="G332" s="41"/>
      <c r="H332" s="47"/>
    </row>
    <row r="333" spans="1:8" s="2" customFormat="1" ht="16.8" customHeight="1">
      <c r="A333" s="41"/>
      <c r="B333" s="47"/>
      <c r="C333" s="310" t="s">
        <v>19</v>
      </c>
      <c r="D333" s="310" t="s">
        <v>706</v>
      </c>
      <c r="E333" s="20" t="s">
        <v>19</v>
      </c>
      <c r="F333" s="311">
        <v>16.66</v>
      </c>
      <c r="G333" s="41"/>
      <c r="H333" s="47"/>
    </row>
    <row r="334" spans="1:8" s="2" customFormat="1" ht="16.8" customHeight="1">
      <c r="A334" s="41"/>
      <c r="B334" s="47"/>
      <c r="C334" s="310" t="s">
        <v>19</v>
      </c>
      <c r="D334" s="310" t="s">
        <v>707</v>
      </c>
      <c r="E334" s="20" t="s">
        <v>19</v>
      </c>
      <c r="F334" s="311">
        <v>13.7</v>
      </c>
      <c r="G334" s="41"/>
      <c r="H334" s="47"/>
    </row>
    <row r="335" spans="1:8" s="2" customFormat="1" ht="16.8" customHeight="1">
      <c r="A335" s="41"/>
      <c r="B335" s="47"/>
      <c r="C335" s="310" t="s">
        <v>19</v>
      </c>
      <c r="D335" s="310" t="s">
        <v>502</v>
      </c>
      <c r="E335" s="20" t="s">
        <v>19</v>
      </c>
      <c r="F335" s="311">
        <v>34.72</v>
      </c>
      <c r="G335" s="41"/>
      <c r="H335" s="47"/>
    </row>
    <row r="336" spans="1:8" s="2" customFormat="1" ht="16.8" customHeight="1">
      <c r="A336" s="41"/>
      <c r="B336" s="47"/>
      <c r="C336" s="312" t="s">
        <v>5057</v>
      </c>
      <c r="D336" s="41"/>
      <c r="E336" s="41"/>
      <c r="F336" s="41"/>
      <c r="G336" s="41"/>
      <c r="H336" s="47"/>
    </row>
    <row r="337" spans="1:8" s="2" customFormat="1" ht="16.8" customHeight="1">
      <c r="A337" s="41"/>
      <c r="B337" s="47"/>
      <c r="C337" s="310" t="s">
        <v>1064</v>
      </c>
      <c r="D337" s="310" t="s">
        <v>5078</v>
      </c>
      <c r="E337" s="20" t="s">
        <v>356</v>
      </c>
      <c r="F337" s="311">
        <v>729.78</v>
      </c>
      <c r="G337" s="41"/>
      <c r="H337" s="47"/>
    </row>
    <row r="338" spans="1:8" s="2" customFormat="1" ht="16.8" customHeight="1">
      <c r="A338" s="41"/>
      <c r="B338" s="47"/>
      <c r="C338" s="310" t="s">
        <v>1426</v>
      </c>
      <c r="D338" s="310" t="s">
        <v>5079</v>
      </c>
      <c r="E338" s="20" t="s">
        <v>356</v>
      </c>
      <c r="F338" s="311">
        <v>719.64</v>
      </c>
      <c r="G338" s="41"/>
      <c r="H338" s="47"/>
    </row>
    <row r="339" spans="1:8" s="2" customFormat="1" ht="16.8" customHeight="1">
      <c r="A339" s="41"/>
      <c r="B339" s="47"/>
      <c r="C339" s="310" t="s">
        <v>1453</v>
      </c>
      <c r="D339" s="310" t="s">
        <v>5080</v>
      </c>
      <c r="E339" s="20" t="s">
        <v>356</v>
      </c>
      <c r="F339" s="311">
        <v>719.64</v>
      </c>
      <c r="G339" s="41"/>
      <c r="H339" s="47"/>
    </row>
    <row r="340" spans="1:8" s="2" customFormat="1" ht="16.8" customHeight="1">
      <c r="A340" s="41"/>
      <c r="B340" s="47"/>
      <c r="C340" s="310" t="s">
        <v>2294</v>
      </c>
      <c r="D340" s="310" t="s">
        <v>5083</v>
      </c>
      <c r="E340" s="20" t="s">
        <v>356</v>
      </c>
      <c r="F340" s="311">
        <v>717.66</v>
      </c>
      <c r="G340" s="41"/>
      <c r="H340" s="47"/>
    </row>
    <row r="341" spans="1:8" s="2" customFormat="1" ht="16.8" customHeight="1">
      <c r="A341" s="41"/>
      <c r="B341" s="47"/>
      <c r="C341" s="310" t="s">
        <v>713</v>
      </c>
      <c r="D341" s="310" t="s">
        <v>5084</v>
      </c>
      <c r="E341" s="20" t="s">
        <v>356</v>
      </c>
      <c r="F341" s="311">
        <v>719.64</v>
      </c>
      <c r="G341" s="41"/>
      <c r="H341" s="47"/>
    </row>
    <row r="342" spans="1:8" s="2" customFormat="1" ht="16.8" customHeight="1">
      <c r="A342" s="41"/>
      <c r="B342" s="47"/>
      <c r="C342" s="310" t="s">
        <v>903</v>
      </c>
      <c r="D342" s="310" t="s">
        <v>904</v>
      </c>
      <c r="E342" s="20" t="s">
        <v>356</v>
      </c>
      <c r="F342" s="311">
        <v>755.622</v>
      </c>
      <c r="G342" s="41"/>
      <c r="H342" s="47"/>
    </row>
    <row r="343" spans="1:8" s="2" customFormat="1" ht="16.8" customHeight="1">
      <c r="A343" s="41"/>
      <c r="B343" s="47"/>
      <c r="C343" s="306" t="s">
        <v>377</v>
      </c>
      <c r="D343" s="307" t="s">
        <v>378</v>
      </c>
      <c r="E343" s="308" t="s">
        <v>356</v>
      </c>
      <c r="F343" s="309">
        <v>33.32</v>
      </c>
      <c r="G343" s="41"/>
      <c r="H343" s="47"/>
    </row>
    <row r="344" spans="1:8" s="2" customFormat="1" ht="16.8" customHeight="1">
      <c r="A344" s="41"/>
      <c r="B344" s="47"/>
      <c r="C344" s="310" t="s">
        <v>19</v>
      </c>
      <c r="D344" s="310" t="s">
        <v>704</v>
      </c>
      <c r="E344" s="20" t="s">
        <v>19</v>
      </c>
      <c r="F344" s="311">
        <v>0</v>
      </c>
      <c r="G344" s="41"/>
      <c r="H344" s="47"/>
    </row>
    <row r="345" spans="1:8" s="2" customFormat="1" ht="16.8" customHeight="1">
      <c r="A345" s="41"/>
      <c r="B345" s="47"/>
      <c r="C345" s="310" t="s">
        <v>19</v>
      </c>
      <c r="D345" s="310" t="s">
        <v>379</v>
      </c>
      <c r="E345" s="20" t="s">
        <v>19</v>
      </c>
      <c r="F345" s="311">
        <v>33.32</v>
      </c>
      <c r="G345" s="41"/>
      <c r="H345" s="47"/>
    </row>
    <row r="346" spans="1:8" s="2" customFormat="1" ht="16.8" customHeight="1">
      <c r="A346" s="41"/>
      <c r="B346" s="47"/>
      <c r="C346" s="312" t="s">
        <v>5057</v>
      </c>
      <c r="D346" s="41"/>
      <c r="E346" s="41"/>
      <c r="F346" s="41"/>
      <c r="G346" s="41"/>
      <c r="H346" s="47"/>
    </row>
    <row r="347" spans="1:8" s="2" customFormat="1" ht="16.8" customHeight="1">
      <c r="A347" s="41"/>
      <c r="B347" s="47"/>
      <c r="C347" s="310" t="s">
        <v>2294</v>
      </c>
      <c r="D347" s="310" t="s">
        <v>5083</v>
      </c>
      <c r="E347" s="20" t="s">
        <v>356</v>
      </c>
      <c r="F347" s="311">
        <v>717.66</v>
      </c>
      <c r="G347" s="41"/>
      <c r="H347" s="47"/>
    </row>
    <row r="348" spans="1:8" s="2" customFormat="1" ht="16.8" customHeight="1">
      <c r="A348" s="41"/>
      <c r="B348" s="47"/>
      <c r="C348" s="306" t="s">
        <v>5107</v>
      </c>
      <c r="D348" s="307" t="s">
        <v>5108</v>
      </c>
      <c r="E348" s="308" t="s">
        <v>356</v>
      </c>
      <c r="F348" s="309">
        <v>164.5</v>
      </c>
      <c r="G348" s="41"/>
      <c r="H348" s="47"/>
    </row>
    <row r="349" spans="1:8" s="2" customFormat="1" ht="16.8" customHeight="1">
      <c r="A349" s="41"/>
      <c r="B349" s="47"/>
      <c r="C349" s="310" t="s">
        <v>19</v>
      </c>
      <c r="D349" s="310" t="s">
        <v>679</v>
      </c>
      <c r="E349" s="20" t="s">
        <v>19</v>
      </c>
      <c r="F349" s="311">
        <v>0</v>
      </c>
      <c r="G349" s="41"/>
      <c r="H349" s="47"/>
    </row>
    <row r="350" spans="1:8" s="2" customFormat="1" ht="16.8" customHeight="1">
      <c r="A350" s="41"/>
      <c r="B350" s="47"/>
      <c r="C350" s="310" t="s">
        <v>19</v>
      </c>
      <c r="D350" s="310" t="s">
        <v>5109</v>
      </c>
      <c r="E350" s="20" t="s">
        <v>19</v>
      </c>
      <c r="F350" s="311">
        <v>164.5</v>
      </c>
      <c r="G350" s="41"/>
      <c r="H350" s="47"/>
    </row>
    <row r="351" spans="1:8" s="2" customFormat="1" ht="16.8" customHeight="1">
      <c r="A351" s="41"/>
      <c r="B351" s="47"/>
      <c r="C351" s="306" t="s">
        <v>380</v>
      </c>
      <c r="D351" s="307" t="s">
        <v>381</v>
      </c>
      <c r="E351" s="308" t="s">
        <v>356</v>
      </c>
      <c r="F351" s="309">
        <v>339.23</v>
      </c>
      <c r="G351" s="41"/>
      <c r="H351" s="47"/>
    </row>
    <row r="352" spans="1:8" s="2" customFormat="1" ht="16.8" customHeight="1">
      <c r="A352" s="41"/>
      <c r="B352" s="47"/>
      <c r="C352" s="310" t="s">
        <v>19</v>
      </c>
      <c r="D352" s="310" t="s">
        <v>704</v>
      </c>
      <c r="E352" s="20" t="s">
        <v>19</v>
      </c>
      <c r="F352" s="311">
        <v>0</v>
      </c>
      <c r="G352" s="41"/>
      <c r="H352" s="47"/>
    </row>
    <row r="353" spans="1:8" s="2" customFormat="1" ht="16.8" customHeight="1">
      <c r="A353" s="41"/>
      <c r="B353" s="47"/>
      <c r="C353" s="310" t="s">
        <v>19</v>
      </c>
      <c r="D353" s="310" t="s">
        <v>804</v>
      </c>
      <c r="E353" s="20" t="s">
        <v>19</v>
      </c>
      <c r="F353" s="311">
        <v>206.86</v>
      </c>
      <c r="G353" s="41"/>
      <c r="H353" s="47"/>
    </row>
    <row r="354" spans="1:8" s="2" customFormat="1" ht="16.8" customHeight="1">
      <c r="A354" s="41"/>
      <c r="B354" s="47"/>
      <c r="C354" s="310" t="s">
        <v>19</v>
      </c>
      <c r="D354" s="310" t="s">
        <v>805</v>
      </c>
      <c r="E354" s="20" t="s">
        <v>19</v>
      </c>
      <c r="F354" s="311">
        <v>35.17</v>
      </c>
      <c r="G354" s="41"/>
      <c r="H354" s="47"/>
    </row>
    <row r="355" spans="1:8" s="2" customFormat="1" ht="16.8" customHeight="1">
      <c r="A355" s="41"/>
      <c r="B355" s="47"/>
      <c r="C355" s="310" t="s">
        <v>19</v>
      </c>
      <c r="D355" s="310" t="s">
        <v>806</v>
      </c>
      <c r="E355" s="20" t="s">
        <v>19</v>
      </c>
      <c r="F355" s="311">
        <v>97.2</v>
      </c>
      <c r="G355" s="41"/>
      <c r="H355" s="47"/>
    </row>
    <row r="356" spans="1:8" s="2" customFormat="1" ht="16.8" customHeight="1">
      <c r="A356" s="41"/>
      <c r="B356" s="47"/>
      <c r="C356" s="310" t="s">
        <v>19</v>
      </c>
      <c r="D356" s="310" t="s">
        <v>502</v>
      </c>
      <c r="E356" s="20" t="s">
        <v>19</v>
      </c>
      <c r="F356" s="311">
        <v>339.23</v>
      </c>
      <c r="G356" s="41"/>
      <c r="H356" s="47"/>
    </row>
    <row r="357" spans="1:8" s="2" customFormat="1" ht="16.8" customHeight="1">
      <c r="A357" s="41"/>
      <c r="B357" s="47"/>
      <c r="C357" s="312" t="s">
        <v>5057</v>
      </c>
      <c r="D357" s="41"/>
      <c r="E357" s="41"/>
      <c r="F357" s="41"/>
      <c r="G357" s="41"/>
      <c r="H357" s="47"/>
    </row>
    <row r="358" spans="1:8" s="2" customFormat="1" ht="16.8" customHeight="1">
      <c r="A358" s="41"/>
      <c r="B358" s="47"/>
      <c r="C358" s="310" t="s">
        <v>798</v>
      </c>
      <c r="D358" s="310" t="s">
        <v>5110</v>
      </c>
      <c r="E358" s="20" t="s">
        <v>356</v>
      </c>
      <c r="F358" s="311">
        <v>423.83</v>
      </c>
      <c r="G358" s="41"/>
      <c r="H358" s="47"/>
    </row>
    <row r="359" spans="1:8" s="2" customFormat="1" ht="16.8" customHeight="1">
      <c r="A359" s="41"/>
      <c r="B359" s="47"/>
      <c r="C359" s="310" t="s">
        <v>918</v>
      </c>
      <c r="D359" s="310" t="s">
        <v>5111</v>
      </c>
      <c r="E359" s="20" t="s">
        <v>356</v>
      </c>
      <c r="F359" s="311">
        <v>388.83</v>
      </c>
      <c r="G359" s="41"/>
      <c r="H359" s="47"/>
    </row>
    <row r="360" spans="1:8" s="2" customFormat="1" ht="16.8" customHeight="1">
      <c r="A360" s="41"/>
      <c r="B360" s="47"/>
      <c r="C360" s="310" t="s">
        <v>1029</v>
      </c>
      <c r="D360" s="310" t="s">
        <v>5112</v>
      </c>
      <c r="E360" s="20" t="s">
        <v>356</v>
      </c>
      <c r="F360" s="311">
        <v>388.83</v>
      </c>
      <c r="G360" s="41"/>
      <c r="H360" s="47"/>
    </row>
    <row r="361" spans="1:8" s="2" customFormat="1" ht="16.8" customHeight="1">
      <c r="A361" s="41"/>
      <c r="B361" s="47"/>
      <c r="C361" s="310" t="s">
        <v>1059</v>
      </c>
      <c r="D361" s="310" t="s">
        <v>5113</v>
      </c>
      <c r="E361" s="20" t="s">
        <v>356</v>
      </c>
      <c r="F361" s="311">
        <v>819.576</v>
      </c>
      <c r="G361" s="41"/>
      <c r="H361" s="47"/>
    </row>
    <row r="362" spans="1:8" s="2" customFormat="1" ht="16.8" customHeight="1">
      <c r="A362" s="41"/>
      <c r="B362" s="47"/>
      <c r="C362" s="310" t="s">
        <v>928</v>
      </c>
      <c r="D362" s="310" t="s">
        <v>929</v>
      </c>
      <c r="E362" s="20" t="s">
        <v>488</v>
      </c>
      <c r="F362" s="311">
        <v>83.043</v>
      </c>
      <c r="G362" s="41"/>
      <c r="H362" s="47"/>
    </row>
    <row r="363" spans="1:8" s="2" customFormat="1" ht="16.8" customHeight="1">
      <c r="A363" s="41"/>
      <c r="B363" s="47"/>
      <c r="C363" s="310" t="s">
        <v>828</v>
      </c>
      <c r="D363" s="310" t="s">
        <v>829</v>
      </c>
      <c r="E363" s="20" t="s">
        <v>356</v>
      </c>
      <c r="F363" s="311">
        <v>464.063</v>
      </c>
      <c r="G363" s="41"/>
      <c r="H363" s="47"/>
    </row>
    <row r="364" spans="1:8" s="2" customFormat="1" ht="16.8" customHeight="1">
      <c r="A364" s="41"/>
      <c r="B364" s="47"/>
      <c r="C364" s="306" t="s">
        <v>383</v>
      </c>
      <c r="D364" s="307" t="s">
        <v>384</v>
      </c>
      <c r="E364" s="308" t="s">
        <v>356</v>
      </c>
      <c r="F364" s="309">
        <v>49.6</v>
      </c>
      <c r="G364" s="41"/>
      <c r="H364" s="47"/>
    </row>
    <row r="365" spans="1:8" s="2" customFormat="1" ht="16.8" customHeight="1">
      <c r="A365" s="41"/>
      <c r="B365" s="47"/>
      <c r="C365" s="310" t="s">
        <v>19</v>
      </c>
      <c r="D365" s="310" t="s">
        <v>704</v>
      </c>
      <c r="E365" s="20" t="s">
        <v>19</v>
      </c>
      <c r="F365" s="311">
        <v>0</v>
      </c>
      <c r="G365" s="41"/>
      <c r="H365" s="47"/>
    </row>
    <row r="366" spans="1:8" s="2" customFormat="1" ht="16.8" customHeight="1">
      <c r="A366" s="41"/>
      <c r="B366" s="47"/>
      <c r="C366" s="310" t="s">
        <v>19</v>
      </c>
      <c r="D366" s="310" t="s">
        <v>385</v>
      </c>
      <c r="E366" s="20" t="s">
        <v>19</v>
      </c>
      <c r="F366" s="311">
        <v>49.6</v>
      </c>
      <c r="G366" s="41"/>
      <c r="H366" s="47"/>
    </row>
    <row r="367" spans="1:8" s="2" customFormat="1" ht="16.8" customHeight="1">
      <c r="A367" s="41"/>
      <c r="B367" s="47"/>
      <c r="C367" s="312" t="s">
        <v>5057</v>
      </c>
      <c r="D367" s="41"/>
      <c r="E367" s="41"/>
      <c r="F367" s="41"/>
      <c r="G367" s="41"/>
      <c r="H367" s="47"/>
    </row>
    <row r="368" spans="1:8" s="2" customFormat="1" ht="16.8" customHeight="1">
      <c r="A368" s="41"/>
      <c r="B368" s="47"/>
      <c r="C368" s="310" t="s">
        <v>798</v>
      </c>
      <c r="D368" s="310" t="s">
        <v>5110</v>
      </c>
      <c r="E368" s="20" t="s">
        <v>356</v>
      </c>
      <c r="F368" s="311">
        <v>423.83</v>
      </c>
      <c r="G368" s="41"/>
      <c r="H368" s="47"/>
    </row>
    <row r="369" spans="1:8" s="2" customFormat="1" ht="16.8" customHeight="1">
      <c r="A369" s="41"/>
      <c r="B369" s="47"/>
      <c r="C369" s="310" t="s">
        <v>918</v>
      </c>
      <c r="D369" s="310" t="s">
        <v>5111</v>
      </c>
      <c r="E369" s="20" t="s">
        <v>356</v>
      </c>
      <c r="F369" s="311">
        <v>388.83</v>
      </c>
      <c r="G369" s="41"/>
      <c r="H369" s="47"/>
    </row>
    <row r="370" spans="1:8" s="2" customFormat="1" ht="16.8" customHeight="1">
      <c r="A370" s="41"/>
      <c r="B370" s="47"/>
      <c r="C370" s="310" t="s">
        <v>1029</v>
      </c>
      <c r="D370" s="310" t="s">
        <v>5112</v>
      </c>
      <c r="E370" s="20" t="s">
        <v>356</v>
      </c>
      <c r="F370" s="311">
        <v>388.83</v>
      </c>
      <c r="G370" s="41"/>
      <c r="H370" s="47"/>
    </row>
    <row r="371" spans="1:8" s="2" customFormat="1" ht="16.8" customHeight="1">
      <c r="A371" s="41"/>
      <c r="B371" s="47"/>
      <c r="C371" s="310" t="s">
        <v>1059</v>
      </c>
      <c r="D371" s="310" t="s">
        <v>5113</v>
      </c>
      <c r="E371" s="20" t="s">
        <v>356</v>
      </c>
      <c r="F371" s="311">
        <v>819.576</v>
      </c>
      <c r="G371" s="41"/>
      <c r="H371" s="47"/>
    </row>
    <row r="372" spans="1:8" s="2" customFormat="1" ht="16.8" customHeight="1">
      <c r="A372" s="41"/>
      <c r="B372" s="47"/>
      <c r="C372" s="310" t="s">
        <v>923</v>
      </c>
      <c r="D372" s="310" t="s">
        <v>924</v>
      </c>
      <c r="E372" s="20" t="s">
        <v>488</v>
      </c>
      <c r="F372" s="311">
        <v>7.44</v>
      </c>
      <c r="G372" s="41"/>
      <c r="H372" s="47"/>
    </row>
    <row r="373" spans="1:8" s="2" customFormat="1" ht="16.8" customHeight="1">
      <c r="A373" s="41"/>
      <c r="B373" s="47"/>
      <c r="C373" s="310" t="s">
        <v>834</v>
      </c>
      <c r="D373" s="310" t="s">
        <v>19</v>
      </c>
      <c r="E373" s="20" t="s">
        <v>356</v>
      </c>
      <c r="F373" s="311">
        <v>58.751</v>
      </c>
      <c r="G373" s="41"/>
      <c r="H373" s="47"/>
    </row>
    <row r="374" spans="1:8" s="2" customFormat="1" ht="16.8" customHeight="1">
      <c r="A374" s="41"/>
      <c r="B374" s="47"/>
      <c r="C374" s="306" t="s">
        <v>386</v>
      </c>
      <c r="D374" s="307" t="s">
        <v>387</v>
      </c>
      <c r="E374" s="308" t="s">
        <v>356</v>
      </c>
      <c r="F374" s="309">
        <v>582.78</v>
      </c>
      <c r="G374" s="41"/>
      <c r="H374" s="47"/>
    </row>
    <row r="375" spans="1:8" s="2" customFormat="1" ht="16.8" customHeight="1">
      <c r="A375" s="41"/>
      <c r="B375" s="47"/>
      <c r="C375" s="310" t="s">
        <v>19</v>
      </c>
      <c r="D375" s="310" t="s">
        <v>675</v>
      </c>
      <c r="E375" s="20" t="s">
        <v>19</v>
      </c>
      <c r="F375" s="311">
        <v>0</v>
      </c>
      <c r="G375" s="41"/>
      <c r="H375" s="47"/>
    </row>
    <row r="376" spans="1:8" s="2" customFormat="1" ht="16.8" customHeight="1">
      <c r="A376" s="41"/>
      <c r="B376" s="47"/>
      <c r="C376" s="310" t="s">
        <v>19</v>
      </c>
      <c r="D376" s="310" t="s">
        <v>354</v>
      </c>
      <c r="E376" s="20" t="s">
        <v>19</v>
      </c>
      <c r="F376" s="311">
        <v>58.13</v>
      </c>
      <c r="G376" s="41"/>
      <c r="H376" s="47"/>
    </row>
    <row r="377" spans="1:8" s="2" customFormat="1" ht="16.8" customHeight="1">
      <c r="A377" s="41"/>
      <c r="B377" s="47"/>
      <c r="C377" s="310" t="s">
        <v>19</v>
      </c>
      <c r="D377" s="310" t="s">
        <v>358</v>
      </c>
      <c r="E377" s="20" t="s">
        <v>19</v>
      </c>
      <c r="F377" s="311">
        <v>237.21</v>
      </c>
      <c r="G377" s="41"/>
      <c r="H377" s="47"/>
    </row>
    <row r="378" spans="1:8" s="2" customFormat="1" ht="16.8" customHeight="1">
      <c r="A378" s="41"/>
      <c r="B378" s="47"/>
      <c r="C378" s="310" t="s">
        <v>19</v>
      </c>
      <c r="D378" s="310" t="s">
        <v>361</v>
      </c>
      <c r="E378" s="20" t="s">
        <v>19</v>
      </c>
      <c r="F378" s="311">
        <v>238.47</v>
      </c>
      <c r="G378" s="41"/>
      <c r="H378" s="47"/>
    </row>
    <row r="379" spans="1:8" s="2" customFormat="1" ht="16.8" customHeight="1">
      <c r="A379" s="41"/>
      <c r="B379" s="47"/>
      <c r="C379" s="310" t="s">
        <v>19</v>
      </c>
      <c r="D379" s="310" t="s">
        <v>364</v>
      </c>
      <c r="E379" s="20" t="s">
        <v>19</v>
      </c>
      <c r="F379" s="311">
        <v>45.44</v>
      </c>
      <c r="G379" s="41"/>
      <c r="H379" s="47"/>
    </row>
    <row r="380" spans="1:8" s="2" customFormat="1" ht="16.8" customHeight="1">
      <c r="A380" s="41"/>
      <c r="B380" s="47"/>
      <c r="C380" s="310" t="s">
        <v>19</v>
      </c>
      <c r="D380" s="310" t="s">
        <v>367</v>
      </c>
      <c r="E380" s="20" t="s">
        <v>19</v>
      </c>
      <c r="F380" s="311">
        <v>60.67</v>
      </c>
      <c r="G380" s="41"/>
      <c r="H380" s="47"/>
    </row>
    <row r="381" spans="1:8" s="2" customFormat="1" ht="16.8" customHeight="1">
      <c r="A381" s="41"/>
      <c r="B381" s="47"/>
      <c r="C381" s="310" t="s">
        <v>19</v>
      </c>
      <c r="D381" s="310" t="s">
        <v>370</v>
      </c>
      <c r="E381" s="20" t="s">
        <v>19</v>
      </c>
      <c r="F381" s="311">
        <v>10.14</v>
      </c>
      <c r="G381" s="41"/>
      <c r="H381" s="47"/>
    </row>
    <row r="382" spans="1:8" s="2" customFormat="1" ht="16.8" customHeight="1">
      <c r="A382" s="41"/>
      <c r="B382" s="47"/>
      <c r="C382" s="310" t="s">
        <v>19</v>
      </c>
      <c r="D382" s="310" t="s">
        <v>373</v>
      </c>
      <c r="E382" s="20" t="s">
        <v>19</v>
      </c>
      <c r="F382" s="311">
        <v>34.72</v>
      </c>
      <c r="G382" s="41"/>
      <c r="H382" s="47"/>
    </row>
    <row r="383" spans="1:8" s="2" customFormat="1" ht="16.8" customHeight="1">
      <c r="A383" s="41"/>
      <c r="B383" s="47"/>
      <c r="C383" s="310" t="s">
        <v>19</v>
      </c>
      <c r="D383" s="310" t="s">
        <v>676</v>
      </c>
      <c r="E383" s="20" t="s">
        <v>19</v>
      </c>
      <c r="F383" s="311">
        <v>0</v>
      </c>
      <c r="G383" s="41"/>
      <c r="H383" s="47"/>
    </row>
    <row r="384" spans="1:8" s="2" customFormat="1" ht="16.8" customHeight="1">
      <c r="A384" s="41"/>
      <c r="B384" s="47"/>
      <c r="C384" s="310" t="s">
        <v>19</v>
      </c>
      <c r="D384" s="310" t="s">
        <v>677</v>
      </c>
      <c r="E384" s="20" t="s">
        <v>19</v>
      </c>
      <c r="F384" s="311">
        <v>-102</v>
      </c>
      <c r="G384" s="41"/>
      <c r="H384" s="47"/>
    </row>
    <row r="385" spans="1:8" s="2" customFormat="1" ht="16.8" customHeight="1">
      <c r="A385" s="41"/>
      <c r="B385" s="47"/>
      <c r="C385" s="310" t="s">
        <v>19</v>
      </c>
      <c r="D385" s="310" t="s">
        <v>502</v>
      </c>
      <c r="E385" s="20" t="s">
        <v>19</v>
      </c>
      <c r="F385" s="311">
        <v>582.78</v>
      </c>
      <c r="G385" s="41"/>
      <c r="H385" s="47"/>
    </row>
    <row r="386" spans="1:8" s="2" customFormat="1" ht="16.8" customHeight="1">
      <c r="A386" s="41"/>
      <c r="B386" s="47"/>
      <c r="C386" s="312" t="s">
        <v>5057</v>
      </c>
      <c r="D386" s="41"/>
      <c r="E386" s="41"/>
      <c r="F386" s="41"/>
      <c r="G386" s="41"/>
      <c r="H386" s="47"/>
    </row>
    <row r="387" spans="1:8" s="2" customFormat="1" ht="16.8" customHeight="1">
      <c r="A387" s="41"/>
      <c r="B387" s="47"/>
      <c r="C387" s="310" t="s">
        <v>1197</v>
      </c>
      <c r="D387" s="310" t="s">
        <v>5060</v>
      </c>
      <c r="E387" s="20" t="s">
        <v>356</v>
      </c>
      <c r="F387" s="311">
        <v>684.78</v>
      </c>
      <c r="G387" s="41"/>
      <c r="H387" s="47"/>
    </row>
    <row r="388" spans="1:8" s="2" customFormat="1" ht="16.8" customHeight="1">
      <c r="A388" s="41"/>
      <c r="B388" s="47"/>
      <c r="C388" s="310" t="s">
        <v>1390</v>
      </c>
      <c r="D388" s="310" t="s">
        <v>5114</v>
      </c>
      <c r="E388" s="20" t="s">
        <v>356</v>
      </c>
      <c r="F388" s="311">
        <v>529.1</v>
      </c>
      <c r="G388" s="41"/>
      <c r="H388" s="47"/>
    </row>
    <row r="389" spans="1:8" s="2" customFormat="1" ht="16.8" customHeight="1">
      <c r="A389" s="41"/>
      <c r="B389" s="47"/>
      <c r="C389" s="310" t="s">
        <v>669</v>
      </c>
      <c r="D389" s="310" t="s">
        <v>5062</v>
      </c>
      <c r="E389" s="20" t="s">
        <v>356</v>
      </c>
      <c r="F389" s="311">
        <v>684.78</v>
      </c>
      <c r="G389" s="41"/>
      <c r="H389" s="47"/>
    </row>
    <row r="390" spans="1:8" s="2" customFormat="1" ht="16.8" customHeight="1">
      <c r="A390" s="41"/>
      <c r="B390" s="47"/>
      <c r="C390" s="306" t="s">
        <v>452</v>
      </c>
      <c r="D390" s="307" t="s">
        <v>453</v>
      </c>
      <c r="E390" s="308" t="s">
        <v>356</v>
      </c>
      <c r="F390" s="309">
        <v>17</v>
      </c>
      <c r="G390" s="41"/>
      <c r="H390" s="47"/>
    </row>
    <row r="391" spans="1:8" s="2" customFormat="1" ht="16.8" customHeight="1">
      <c r="A391" s="41"/>
      <c r="B391" s="47"/>
      <c r="C391" s="310" t="s">
        <v>19</v>
      </c>
      <c r="D391" s="310" t="s">
        <v>1448</v>
      </c>
      <c r="E391" s="20" t="s">
        <v>19</v>
      </c>
      <c r="F391" s="311">
        <v>0</v>
      </c>
      <c r="G391" s="41"/>
      <c r="H391" s="47"/>
    </row>
    <row r="392" spans="1:8" s="2" customFormat="1" ht="16.8" customHeight="1">
      <c r="A392" s="41"/>
      <c r="B392" s="47"/>
      <c r="C392" s="310" t="s">
        <v>19</v>
      </c>
      <c r="D392" s="310" t="s">
        <v>1449</v>
      </c>
      <c r="E392" s="20" t="s">
        <v>19</v>
      </c>
      <c r="F392" s="311">
        <v>10.65</v>
      </c>
      <c r="G392" s="41"/>
      <c r="H392" s="47"/>
    </row>
    <row r="393" spans="1:8" s="2" customFormat="1" ht="16.8" customHeight="1">
      <c r="A393" s="41"/>
      <c r="B393" s="47"/>
      <c r="C393" s="310" t="s">
        <v>19</v>
      </c>
      <c r="D393" s="310" t="s">
        <v>1450</v>
      </c>
      <c r="E393" s="20" t="s">
        <v>19</v>
      </c>
      <c r="F393" s="311">
        <v>0</v>
      </c>
      <c r="G393" s="41"/>
      <c r="H393" s="47"/>
    </row>
    <row r="394" spans="1:8" s="2" customFormat="1" ht="16.8" customHeight="1">
      <c r="A394" s="41"/>
      <c r="B394" s="47"/>
      <c r="C394" s="310" t="s">
        <v>19</v>
      </c>
      <c r="D394" s="310" t="s">
        <v>1451</v>
      </c>
      <c r="E394" s="20" t="s">
        <v>19</v>
      </c>
      <c r="F394" s="311">
        <v>6.35</v>
      </c>
      <c r="G394" s="41"/>
      <c r="H394" s="47"/>
    </row>
    <row r="395" spans="1:8" s="2" customFormat="1" ht="16.8" customHeight="1">
      <c r="A395" s="41"/>
      <c r="B395" s="47"/>
      <c r="C395" s="310" t="s">
        <v>19</v>
      </c>
      <c r="D395" s="310" t="s">
        <v>502</v>
      </c>
      <c r="E395" s="20" t="s">
        <v>19</v>
      </c>
      <c r="F395" s="311">
        <v>17</v>
      </c>
      <c r="G395" s="41"/>
      <c r="H395" s="47"/>
    </row>
    <row r="396" spans="1:8" s="2" customFormat="1" ht="16.8" customHeight="1">
      <c r="A396" s="41"/>
      <c r="B396" s="47"/>
      <c r="C396" s="312" t="s">
        <v>5057</v>
      </c>
      <c r="D396" s="41"/>
      <c r="E396" s="41"/>
      <c r="F396" s="41"/>
      <c r="G396" s="41"/>
      <c r="H396" s="47"/>
    </row>
    <row r="397" spans="1:8" s="2" customFormat="1" ht="16.8" customHeight="1">
      <c r="A397" s="41"/>
      <c r="B397" s="47"/>
      <c r="C397" s="310" t="s">
        <v>1443</v>
      </c>
      <c r="D397" s="310" t="s">
        <v>5115</v>
      </c>
      <c r="E397" s="20" t="s">
        <v>356</v>
      </c>
      <c r="F397" s="311">
        <v>17</v>
      </c>
      <c r="G397" s="41"/>
      <c r="H397" s="47"/>
    </row>
    <row r="398" spans="1:8" s="2" customFormat="1" ht="16.8" customHeight="1">
      <c r="A398" s="41"/>
      <c r="B398" s="47"/>
      <c r="C398" s="306" t="s">
        <v>413</v>
      </c>
      <c r="D398" s="307" t="s">
        <v>414</v>
      </c>
      <c r="E398" s="308" t="s">
        <v>356</v>
      </c>
      <c r="F398" s="309">
        <v>102.663</v>
      </c>
      <c r="G398" s="41"/>
      <c r="H398" s="47"/>
    </row>
    <row r="399" spans="1:8" s="2" customFormat="1" ht="16.8" customHeight="1">
      <c r="A399" s="41"/>
      <c r="B399" s="47"/>
      <c r="C399" s="310" t="s">
        <v>19</v>
      </c>
      <c r="D399" s="310" t="s">
        <v>1252</v>
      </c>
      <c r="E399" s="20" t="s">
        <v>19</v>
      </c>
      <c r="F399" s="311">
        <v>0</v>
      </c>
      <c r="G399" s="41"/>
      <c r="H399" s="47"/>
    </row>
    <row r="400" spans="1:8" s="2" customFormat="1" ht="16.8" customHeight="1">
      <c r="A400" s="41"/>
      <c r="B400" s="47"/>
      <c r="C400" s="310" t="s">
        <v>19</v>
      </c>
      <c r="D400" s="310" t="s">
        <v>1253</v>
      </c>
      <c r="E400" s="20" t="s">
        <v>19</v>
      </c>
      <c r="F400" s="311">
        <v>18.612</v>
      </c>
      <c r="G400" s="41"/>
      <c r="H400" s="47"/>
    </row>
    <row r="401" spans="1:8" s="2" customFormat="1" ht="16.8" customHeight="1">
      <c r="A401" s="41"/>
      <c r="B401" s="47"/>
      <c r="C401" s="310" t="s">
        <v>19</v>
      </c>
      <c r="D401" s="310" t="s">
        <v>1254</v>
      </c>
      <c r="E401" s="20" t="s">
        <v>19</v>
      </c>
      <c r="F401" s="311">
        <v>-9.696</v>
      </c>
      <c r="G401" s="41"/>
      <c r="H401" s="47"/>
    </row>
    <row r="402" spans="1:8" s="2" customFormat="1" ht="16.8" customHeight="1">
      <c r="A402" s="41"/>
      <c r="B402" s="47"/>
      <c r="C402" s="310" t="s">
        <v>19</v>
      </c>
      <c r="D402" s="310" t="s">
        <v>1255</v>
      </c>
      <c r="E402" s="20" t="s">
        <v>19</v>
      </c>
      <c r="F402" s="311">
        <v>0</v>
      </c>
      <c r="G402" s="41"/>
      <c r="H402" s="47"/>
    </row>
    <row r="403" spans="1:8" s="2" customFormat="1" ht="16.8" customHeight="1">
      <c r="A403" s="41"/>
      <c r="B403" s="47"/>
      <c r="C403" s="310" t="s">
        <v>19</v>
      </c>
      <c r="D403" s="310" t="s">
        <v>1256</v>
      </c>
      <c r="E403" s="20" t="s">
        <v>19</v>
      </c>
      <c r="F403" s="311">
        <v>15.543</v>
      </c>
      <c r="G403" s="41"/>
      <c r="H403" s="47"/>
    </row>
    <row r="404" spans="1:8" s="2" customFormat="1" ht="16.8" customHeight="1">
      <c r="A404" s="41"/>
      <c r="B404" s="47"/>
      <c r="C404" s="310" t="s">
        <v>19</v>
      </c>
      <c r="D404" s="310" t="s">
        <v>1257</v>
      </c>
      <c r="E404" s="20" t="s">
        <v>19</v>
      </c>
      <c r="F404" s="311">
        <v>-3.232</v>
      </c>
      <c r="G404" s="41"/>
      <c r="H404" s="47"/>
    </row>
    <row r="405" spans="1:8" s="2" customFormat="1" ht="16.8" customHeight="1">
      <c r="A405" s="41"/>
      <c r="B405" s="47"/>
      <c r="C405" s="310" t="s">
        <v>19</v>
      </c>
      <c r="D405" s="310" t="s">
        <v>1258</v>
      </c>
      <c r="E405" s="20" t="s">
        <v>19</v>
      </c>
      <c r="F405" s="311">
        <v>0</v>
      </c>
      <c r="G405" s="41"/>
      <c r="H405" s="47"/>
    </row>
    <row r="406" spans="1:8" s="2" customFormat="1" ht="16.8" customHeight="1">
      <c r="A406" s="41"/>
      <c r="B406" s="47"/>
      <c r="C406" s="310" t="s">
        <v>19</v>
      </c>
      <c r="D406" s="310" t="s">
        <v>1253</v>
      </c>
      <c r="E406" s="20" t="s">
        <v>19</v>
      </c>
      <c r="F406" s="311">
        <v>18.612</v>
      </c>
      <c r="G406" s="41"/>
      <c r="H406" s="47"/>
    </row>
    <row r="407" spans="1:8" s="2" customFormat="1" ht="16.8" customHeight="1">
      <c r="A407" s="41"/>
      <c r="B407" s="47"/>
      <c r="C407" s="310" t="s">
        <v>19</v>
      </c>
      <c r="D407" s="310" t="s">
        <v>1259</v>
      </c>
      <c r="E407" s="20" t="s">
        <v>19</v>
      </c>
      <c r="F407" s="311">
        <v>-6.464</v>
      </c>
      <c r="G407" s="41"/>
      <c r="H407" s="47"/>
    </row>
    <row r="408" spans="1:8" s="2" customFormat="1" ht="16.8" customHeight="1">
      <c r="A408" s="41"/>
      <c r="B408" s="47"/>
      <c r="C408" s="310" t="s">
        <v>19</v>
      </c>
      <c r="D408" s="310" t="s">
        <v>1260</v>
      </c>
      <c r="E408" s="20" t="s">
        <v>19</v>
      </c>
      <c r="F408" s="311">
        <v>0</v>
      </c>
      <c r="G408" s="41"/>
      <c r="H408" s="47"/>
    </row>
    <row r="409" spans="1:8" s="2" customFormat="1" ht="16.8" customHeight="1">
      <c r="A409" s="41"/>
      <c r="B409" s="47"/>
      <c r="C409" s="310" t="s">
        <v>19</v>
      </c>
      <c r="D409" s="310" t="s">
        <v>1261</v>
      </c>
      <c r="E409" s="20" t="s">
        <v>19</v>
      </c>
      <c r="F409" s="311">
        <v>17.16</v>
      </c>
      <c r="G409" s="41"/>
      <c r="H409" s="47"/>
    </row>
    <row r="410" spans="1:8" s="2" customFormat="1" ht="16.8" customHeight="1">
      <c r="A410" s="41"/>
      <c r="B410" s="47"/>
      <c r="C410" s="310" t="s">
        <v>19</v>
      </c>
      <c r="D410" s="310" t="s">
        <v>1262</v>
      </c>
      <c r="E410" s="20" t="s">
        <v>19</v>
      </c>
      <c r="F410" s="311">
        <v>-4.94</v>
      </c>
      <c r="G410" s="41"/>
      <c r="H410" s="47"/>
    </row>
    <row r="411" spans="1:8" s="2" customFormat="1" ht="16.8" customHeight="1">
      <c r="A411" s="41"/>
      <c r="B411" s="47"/>
      <c r="C411" s="310" t="s">
        <v>19</v>
      </c>
      <c r="D411" s="310" t="s">
        <v>1145</v>
      </c>
      <c r="E411" s="20" t="s">
        <v>19</v>
      </c>
      <c r="F411" s="311">
        <v>0</v>
      </c>
      <c r="G411" s="41"/>
      <c r="H411" s="47"/>
    </row>
    <row r="412" spans="1:8" s="2" customFormat="1" ht="16.8" customHeight="1">
      <c r="A412" s="41"/>
      <c r="B412" s="47"/>
      <c r="C412" s="310" t="s">
        <v>19</v>
      </c>
      <c r="D412" s="310" t="s">
        <v>1263</v>
      </c>
      <c r="E412" s="20" t="s">
        <v>19</v>
      </c>
      <c r="F412" s="311">
        <v>12.54</v>
      </c>
      <c r="G412" s="41"/>
      <c r="H412" s="47"/>
    </row>
    <row r="413" spans="1:8" s="2" customFormat="1" ht="16.8" customHeight="1">
      <c r="A413" s="41"/>
      <c r="B413" s="47"/>
      <c r="C413" s="310" t="s">
        <v>19</v>
      </c>
      <c r="D413" s="310" t="s">
        <v>1264</v>
      </c>
      <c r="E413" s="20" t="s">
        <v>19</v>
      </c>
      <c r="F413" s="311">
        <v>-2.02</v>
      </c>
      <c r="G413" s="41"/>
      <c r="H413" s="47"/>
    </row>
    <row r="414" spans="1:8" s="2" customFormat="1" ht="16.8" customHeight="1">
      <c r="A414" s="41"/>
      <c r="B414" s="47"/>
      <c r="C414" s="310" t="s">
        <v>19</v>
      </c>
      <c r="D414" s="310" t="s">
        <v>1265</v>
      </c>
      <c r="E414" s="20" t="s">
        <v>19</v>
      </c>
      <c r="F414" s="311">
        <v>0</v>
      </c>
      <c r="G414" s="41"/>
      <c r="H414" s="47"/>
    </row>
    <row r="415" spans="1:8" s="2" customFormat="1" ht="16.8" customHeight="1">
      <c r="A415" s="41"/>
      <c r="B415" s="47"/>
      <c r="C415" s="310" t="s">
        <v>19</v>
      </c>
      <c r="D415" s="310" t="s">
        <v>1266</v>
      </c>
      <c r="E415" s="20" t="s">
        <v>19</v>
      </c>
      <c r="F415" s="311">
        <v>34.518</v>
      </c>
      <c r="G415" s="41"/>
      <c r="H415" s="47"/>
    </row>
    <row r="416" spans="1:8" s="2" customFormat="1" ht="16.8" customHeight="1">
      <c r="A416" s="41"/>
      <c r="B416" s="47"/>
      <c r="C416" s="310" t="s">
        <v>19</v>
      </c>
      <c r="D416" s="310" t="s">
        <v>1262</v>
      </c>
      <c r="E416" s="20" t="s">
        <v>19</v>
      </c>
      <c r="F416" s="311">
        <v>-4.94</v>
      </c>
      <c r="G416" s="41"/>
      <c r="H416" s="47"/>
    </row>
    <row r="417" spans="1:8" s="2" customFormat="1" ht="16.8" customHeight="1">
      <c r="A417" s="41"/>
      <c r="B417" s="47"/>
      <c r="C417" s="310" t="s">
        <v>19</v>
      </c>
      <c r="D417" s="310" t="s">
        <v>1267</v>
      </c>
      <c r="E417" s="20" t="s">
        <v>19</v>
      </c>
      <c r="F417" s="311">
        <v>0</v>
      </c>
      <c r="G417" s="41"/>
      <c r="H417" s="47"/>
    </row>
    <row r="418" spans="1:8" s="2" customFormat="1" ht="16.8" customHeight="1">
      <c r="A418" s="41"/>
      <c r="B418" s="47"/>
      <c r="C418" s="310" t="s">
        <v>19</v>
      </c>
      <c r="D418" s="310" t="s">
        <v>1268</v>
      </c>
      <c r="E418" s="20" t="s">
        <v>19</v>
      </c>
      <c r="F418" s="311">
        <v>4.95</v>
      </c>
      <c r="G418" s="41"/>
      <c r="H418" s="47"/>
    </row>
    <row r="419" spans="1:8" s="2" customFormat="1" ht="16.8" customHeight="1">
      <c r="A419" s="41"/>
      <c r="B419" s="47"/>
      <c r="C419" s="310" t="s">
        <v>19</v>
      </c>
      <c r="D419" s="310" t="s">
        <v>1269</v>
      </c>
      <c r="E419" s="20" t="s">
        <v>19</v>
      </c>
      <c r="F419" s="311">
        <v>0</v>
      </c>
      <c r="G419" s="41"/>
      <c r="H419" s="47"/>
    </row>
    <row r="420" spans="1:8" s="2" customFormat="1" ht="16.8" customHeight="1">
      <c r="A420" s="41"/>
      <c r="B420" s="47"/>
      <c r="C420" s="310" t="s">
        <v>19</v>
      </c>
      <c r="D420" s="310" t="s">
        <v>1270</v>
      </c>
      <c r="E420" s="20" t="s">
        <v>19</v>
      </c>
      <c r="F420" s="311">
        <v>4.05</v>
      </c>
      <c r="G420" s="41"/>
      <c r="H420" s="47"/>
    </row>
    <row r="421" spans="1:8" s="2" customFormat="1" ht="16.8" customHeight="1">
      <c r="A421" s="41"/>
      <c r="B421" s="47"/>
      <c r="C421" s="310" t="s">
        <v>19</v>
      </c>
      <c r="D421" s="310" t="s">
        <v>1157</v>
      </c>
      <c r="E421" s="20" t="s">
        <v>19</v>
      </c>
      <c r="F421" s="311">
        <v>0</v>
      </c>
      <c r="G421" s="41"/>
      <c r="H421" s="47"/>
    </row>
    <row r="422" spans="1:8" s="2" customFormat="1" ht="16.8" customHeight="1">
      <c r="A422" s="41"/>
      <c r="B422" s="47"/>
      <c r="C422" s="310" t="s">
        <v>19</v>
      </c>
      <c r="D422" s="310" t="s">
        <v>1271</v>
      </c>
      <c r="E422" s="20" t="s">
        <v>19</v>
      </c>
      <c r="F422" s="311">
        <v>9.99</v>
      </c>
      <c r="G422" s="41"/>
      <c r="H422" s="47"/>
    </row>
    <row r="423" spans="1:8" s="2" customFormat="1" ht="16.8" customHeight="1">
      <c r="A423" s="41"/>
      <c r="B423" s="47"/>
      <c r="C423" s="310" t="s">
        <v>19</v>
      </c>
      <c r="D423" s="310" t="s">
        <v>1264</v>
      </c>
      <c r="E423" s="20" t="s">
        <v>19</v>
      </c>
      <c r="F423" s="311">
        <v>-2.02</v>
      </c>
      <c r="G423" s="41"/>
      <c r="H423" s="47"/>
    </row>
    <row r="424" spans="1:8" s="2" customFormat="1" ht="16.8" customHeight="1">
      <c r="A424" s="41"/>
      <c r="B424" s="47"/>
      <c r="C424" s="310" t="s">
        <v>19</v>
      </c>
      <c r="D424" s="310" t="s">
        <v>502</v>
      </c>
      <c r="E424" s="20" t="s">
        <v>19</v>
      </c>
      <c r="F424" s="311">
        <v>102.663</v>
      </c>
      <c r="G424" s="41"/>
      <c r="H424" s="47"/>
    </row>
    <row r="425" spans="1:8" s="2" customFormat="1" ht="16.8" customHeight="1">
      <c r="A425" s="41"/>
      <c r="B425" s="47"/>
      <c r="C425" s="312" t="s">
        <v>5057</v>
      </c>
      <c r="D425" s="41"/>
      <c r="E425" s="41"/>
      <c r="F425" s="41"/>
      <c r="G425" s="41"/>
      <c r="H425" s="47"/>
    </row>
    <row r="426" spans="1:8" s="2" customFormat="1" ht="16.8" customHeight="1">
      <c r="A426" s="41"/>
      <c r="B426" s="47"/>
      <c r="C426" s="310" t="s">
        <v>1247</v>
      </c>
      <c r="D426" s="310" t="s">
        <v>5116</v>
      </c>
      <c r="E426" s="20" t="s">
        <v>356</v>
      </c>
      <c r="F426" s="311">
        <v>102.663</v>
      </c>
      <c r="G426" s="41"/>
      <c r="H426" s="47"/>
    </row>
    <row r="427" spans="1:8" s="2" customFormat="1" ht="16.8" customHeight="1">
      <c r="A427" s="41"/>
      <c r="B427" s="47"/>
      <c r="C427" s="306" t="s">
        <v>440</v>
      </c>
      <c r="D427" s="307" t="s">
        <v>441</v>
      </c>
      <c r="E427" s="308" t="s">
        <v>356</v>
      </c>
      <c r="F427" s="309">
        <v>6.4</v>
      </c>
      <c r="G427" s="41"/>
      <c r="H427" s="47"/>
    </row>
    <row r="428" spans="1:8" s="2" customFormat="1" ht="16.8" customHeight="1">
      <c r="A428" s="41"/>
      <c r="B428" s="47"/>
      <c r="C428" s="310" t="s">
        <v>19</v>
      </c>
      <c r="D428" s="310" t="s">
        <v>1312</v>
      </c>
      <c r="E428" s="20" t="s">
        <v>19</v>
      </c>
      <c r="F428" s="311">
        <v>0</v>
      </c>
      <c r="G428" s="41"/>
      <c r="H428" s="47"/>
    </row>
    <row r="429" spans="1:8" s="2" customFormat="1" ht="16.8" customHeight="1">
      <c r="A429" s="41"/>
      <c r="B429" s="47"/>
      <c r="C429" s="310" t="s">
        <v>19</v>
      </c>
      <c r="D429" s="310" t="s">
        <v>1353</v>
      </c>
      <c r="E429" s="20" t="s">
        <v>19</v>
      </c>
      <c r="F429" s="311">
        <v>6.4</v>
      </c>
      <c r="G429" s="41"/>
      <c r="H429" s="47"/>
    </row>
    <row r="430" spans="1:8" s="2" customFormat="1" ht="16.8" customHeight="1">
      <c r="A430" s="41"/>
      <c r="B430" s="47"/>
      <c r="C430" s="312" t="s">
        <v>5057</v>
      </c>
      <c r="D430" s="41"/>
      <c r="E430" s="41"/>
      <c r="F430" s="41"/>
      <c r="G430" s="41"/>
      <c r="H430" s="47"/>
    </row>
    <row r="431" spans="1:8" s="2" customFormat="1" ht="16.8" customHeight="1">
      <c r="A431" s="41"/>
      <c r="B431" s="47"/>
      <c r="C431" s="310" t="s">
        <v>1349</v>
      </c>
      <c r="D431" s="310" t="s">
        <v>5117</v>
      </c>
      <c r="E431" s="20" t="s">
        <v>356</v>
      </c>
      <c r="F431" s="311">
        <v>6.4</v>
      </c>
      <c r="G431" s="41"/>
      <c r="H431" s="47"/>
    </row>
    <row r="432" spans="1:8" s="2" customFormat="1" ht="16.8" customHeight="1">
      <c r="A432" s="41"/>
      <c r="B432" s="47"/>
      <c r="C432" s="310" t="s">
        <v>2285</v>
      </c>
      <c r="D432" s="310" t="s">
        <v>5068</v>
      </c>
      <c r="E432" s="20" t="s">
        <v>356</v>
      </c>
      <c r="F432" s="311">
        <v>1355.489</v>
      </c>
      <c r="G432" s="41"/>
      <c r="H432" s="47"/>
    </row>
    <row r="433" spans="1:8" s="2" customFormat="1" ht="16.8" customHeight="1">
      <c r="A433" s="41"/>
      <c r="B433" s="47"/>
      <c r="C433" s="306" t="s">
        <v>443</v>
      </c>
      <c r="D433" s="307" t="s">
        <v>444</v>
      </c>
      <c r="E433" s="308" t="s">
        <v>19</v>
      </c>
      <c r="F433" s="309">
        <v>52.58</v>
      </c>
      <c r="G433" s="41"/>
      <c r="H433" s="47"/>
    </row>
    <row r="434" spans="1:8" s="2" customFormat="1" ht="16.8" customHeight="1">
      <c r="A434" s="41"/>
      <c r="B434" s="47"/>
      <c r="C434" s="310" t="s">
        <v>19</v>
      </c>
      <c r="D434" s="310" t="s">
        <v>1359</v>
      </c>
      <c r="E434" s="20" t="s">
        <v>19</v>
      </c>
      <c r="F434" s="311">
        <v>0</v>
      </c>
      <c r="G434" s="41"/>
      <c r="H434" s="47"/>
    </row>
    <row r="435" spans="1:8" s="2" customFormat="1" ht="16.8" customHeight="1">
      <c r="A435" s="41"/>
      <c r="B435" s="47"/>
      <c r="C435" s="310" t="s">
        <v>19</v>
      </c>
      <c r="D435" s="310" t="s">
        <v>1360</v>
      </c>
      <c r="E435" s="20" t="s">
        <v>19</v>
      </c>
      <c r="F435" s="311">
        <v>35.84</v>
      </c>
      <c r="G435" s="41"/>
      <c r="H435" s="47"/>
    </row>
    <row r="436" spans="1:8" s="2" customFormat="1" ht="16.8" customHeight="1">
      <c r="A436" s="41"/>
      <c r="B436" s="47"/>
      <c r="C436" s="310" t="s">
        <v>19</v>
      </c>
      <c r="D436" s="310" t="s">
        <v>1361</v>
      </c>
      <c r="E436" s="20" t="s">
        <v>19</v>
      </c>
      <c r="F436" s="311">
        <v>0</v>
      </c>
      <c r="G436" s="41"/>
      <c r="H436" s="47"/>
    </row>
    <row r="437" spans="1:8" s="2" customFormat="1" ht="16.8" customHeight="1">
      <c r="A437" s="41"/>
      <c r="B437" s="47"/>
      <c r="C437" s="310" t="s">
        <v>19</v>
      </c>
      <c r="D437" s="310" t="s">
        <v>1362</v>
      </c>
      <c r="E437" s="20" t="s">
        <v>19</v>
      </c>
      <c r="F437" s="311">
        <v>8.136</v>
      </c>
      <c r="G437" s="41"/>
      <c r="H437" s="47"/>
    </row>
    <row r="438" spans="1:8" s="2" customFormat="1" ht="16.8" customHeight="1">
      <c r="A438" s="41"/>
      <c r="B438" s="47"/>
      <c r="C438" s="310" t="s">
        <v>19</v>
      </c>
      <c r="D438" s="310" t="s">
        <v>1232</v>
      </c>
      <c r="E438" s="20" t="s">
        <v>19</v>
      </c>
      <c r="F438" s="311">
        <v>0</v>
      </c>
      <c r="G438" s="41"/>
      <c r="H438" s="47"/>
    </row>
    <row r="439" spans="1:8" s="2" customFormat="1" ht="16.8" customHeight="1">
      <c r="A439" s="41"/>
      <c r="B439" s="47"/>
      <c r="C439" s="310" t="s">
        <v>19</v>
      </c>
      <c r="D439" s="310" t="s">
        <v>1363</v>
      </c>
      <c r="E439" s="20" t="s">
        <v>19</v>
      </c>
      <c r="F439" s="311">
        <v>5.004</v>
      </c>
      <c r="G439" s="41"/>
      <c r="H439" s="47"/>
    </row>
    <row r="440" spans="1:8" s="2" customFormat="1" ht="16.8" customHeight="1">
      <c r="A440" s="41"/>
      <c r="B440" s="47"/>
      <c r="C440" s="310" t="s">
        <v>19</v>
      </c>
      <c r="D440" s="310" t="s">
        <v>1364</v>
      </c>
      <c r="E440" s="20" t="s">
        <v>19</v>
      </c>
      <c r="F440" s="311">
        <v>0</v>
      </c>
      <c r="G440" s="41"/>
      <c r="H440" s="47"/>
    </row>
    <row r="441" spans="1:8" s="2" customFormat="1" ht="16.8" customHeight="1">
      <c r="A441" s="41"/>
      <c r="B441" s="47"/>
      <c r="C441" s="310" t="s">
        <v>19</v>
      </c>
      <c r="D441" s="310" t="s">
        <v>1365</v>
      </c>
      <c r="E441" s="20" t="s">
        <v>19</v>
      </c>
      <c r="F441" s="311">
        <v>3.6</v>
      </c>
      <c r="G441" s="41"/>
      <c r="H441" s="47"/>
    </row>
    <row r="442" spans="1:8" s="2" customFormat="1" ht="16.8" customHeight="1">
      <c r="A442" s="41"/>
      <c r="B442" s="47"/>
      <c r="C442" s="310" t="s">
        <v>19</v>
      </c>
      <c r="D442" s="310" t="s">
        <v>502</v>
      </c>
      <c r="E442" s="20" t="s">
        <v>19</v>
      </c>
      <c r="F442" s="311">
        <v>52.58</v>
      </c>
      <c r="G442" s="41"/>
      <c r="H442" s="47"/>
    </row>
    <row r="443" spans="1:8" s="2" customFormat="1" ht="16.8" customHeight="1">
      <c r="A443" s="41"/>
      <c r="B443" s="47"/>
      <c r="C443" s="312" t="s">
        <v>5057</v>
      </c>
      <c r="D443" s="41"/>
      <c r="E443" s="41"/>
      <c r="F443" s="41"/>
      <c r="G443" s="41"/>
      <c r="H443" s="47"/>
    </row>
    <row r="444" spans="1:8" s="2" customFormat="1" ht="16.8" customHeight="1">
      <c r="A444" s="41"/>
      <c r="B444" s="47"/>
      <c r="C444" s="310" t="s">
        <v>1355</v>
      </c>
      <c r="D444" s="310" t="s">
        <v>5118</v>
      </c>
      <c r="E444" s="20" t="s">
        <v>356</v>
      </c>
      <c r="F444" s="311">
        <v>52.58</v>
      </c>
      <c r="G444" s="41"/>
      <c r="H444" s="47"/>
    </row>
    <row r="445" spans="1:8" s="2" customFormat="1" ht="16.8" customHeight="1">
      <c r="A445" s="41"/>
      <c r="B445" s="47"/>
      <c r="C445" s="306" t="s">
        <v>446</v>
      </c>
      <c r="D445" s="307" t="s">
        <v>447</v>
      </c>
      <c r="E445" s="308" t="s">
        <v>19</v>
      </c>
      <c r="F445" s="309">
        <v>8.16</v>
      </c>
      <c r="G445" s="41"/>
      <c r="H445" s="47"/>
    </row>
    <row r="446" spans="1:8" s="2" customFormat="1" ht="16.8" customHeight="1">
      <c r="A446" s="41"/>
      <c r="B446" s="47"/>
      <c r="C446" s="310" t="s">
        <v>19</v>
      </c>
      <c r="D446" s="310" t="s">
        <v>1372</v>
      </c>
      <c r="E446" s="20" t="s">
        <v>19</v>
      </c>
      <c r="F446" s="311">
        <v>0</v>
      </c>
      <c r="G446" s="41"/>
      <c r="H446" s="47"/>
    </row>
    <row r="447" spans="1:8" s="2" customFormat="1" ht="16.8" customHeight="1">
      <c r="A447" s="41"/>
      <c r="B447" s="47"/>
      <c r="C447" s="310" t="s">
        <v>19</v>
      </c>
      <c r="D447" s="310" t="s">
        <v>1373</v>
      </c>
      <c r="E447" s="20" t="s">
        <v>19</v>
      </c>
      <c r="F447" s="311">
        <v>8.16</v>
      </c>
      <c r="G447" s="41"/>
      <c r="H447" s="47"/>
    </row>
    <row r="448" spans="1:8" s="2" customFormat="1" ht="16.8" customHeight="1">
      <c r="A448" s="41"/>
      <c r="B448" s="47"/>
      <c r="C448" s="312" t="s">
        <v>5057</v>
      </c>
      <c r="D448" s="41"/>
      <c r="E448" s="41"/>
      <c r="F448" s="41"/>
      <c r="G448" s="41"/>
      <c r="H448" s="47"/>
    </row>
    <row r="449" spans="1:8" s="2" customFormat="1" ht="16.8" customHeight="1">
      <c r="A449" s="41"/>
      <c r="B449" s="47"/>
      <c r="C449" s="310" t="s">
        <v>1367</v>
      </c>
      <c r="D449" s="310" t="s">
        <v>5119</v>
      </c>
      <c r="E449" s="20" t="s">
        <v>356</v>
      </c>
      <c r="F449" s="311">
        <v>8.16</v>
      </c>
      <c r="G449" s="41"/>
      <c r="H449" s="47"/>
    </row>
    <row r="450" spans="1:8" s="2" customFormat="1" ht="16.8" customHeight="1">
      <c r="A450" s="41"/>
      <c r="B450" s="47"/>
      <c r="C450" s="306" t="s">
        <v>416</v>
      </c>
      <c r="D450" s="307" t="s">
        <v>417</v>
      </c>
      <c r="E450" s="308" t="s">
        <v>19</v>
      </c>
      <c r="F450" s="309">
        <v>117.48</v>
      </c>
      <c r="G450" s="41"/>
      <c r="H450" s="47"/>
    </row>
    <row r="451" spans="1:8" s="2" customFormat="1" ht="16.8" customHeight="1">
      <c r="A451" s="41"/>
      <c r="B451" s="47"/>
      <c r="C451" s="310" t="s">
        <v>19</v>
      </c>
      <c r="D451" s="310" t="s">
        <v>1278</v>
      </c>
      <c r="E451" s="20" t="s">
        <v>19</v>
      </c>
      <c r="F451" s="311">
        <v>0</v>
      </c>
      <c r="G451" s="41"/>
      <c r="H451" s="47"/>
    </row>
    <row r="452" spans="1:8" s="2" customFormat="1" ht="16.8" customHeight="1">
      <c r="A452" s="41"/>
      <c r="B452" s="47"/>
      <c r="C452" s="310" t="s">
        <v>19</v>
      </c>
      <c r="D452" s="310" t="s">
        <v>1279</v>
      </c>
      <c r="E452" s="20" t="s">
        <v>19</v>
      </c>
      <c r="F452" s="311">
        <v>151.8</v>
      </c>
      <c r="G452" s="41"/>
      <c r="H452" s="47"/>
    </row>
    <row r="453" spans="1:8" s="2" customFormat="1" ht="16.8" customHeight="1">
      <c r="A453" s="41"/>
      <c r="B453" s="47"/>
      <c r="C453" s="310" t="s">
        <v>19</v>
      </c>
      <c r="D453" s="310" t="s">
        <v>1280</v>
      </c>
      <c r="E453" s="20" t="s">
        <v>19</v>
      </c>
      <c r="F453" s="311">
        <v>-34.32</v>
      </c>
      <c r="G453" s="41"/>
      <c r="H453" s="47"/>
    </row>
    <row r="454" spans="1:8" s="2" customFormat="1" ht="16.8" customHeight="1">
      <c r="A454" s="41"/>
      <c r="B454" s="47"/>
      <c r="C454" s="310" t="s">
        <v>19</v>
      </c>
      <c r="D454" s="310" t="s">
        <v>502</v>
      </c>
      <c r="E454" s="20" t="s">
        <v>19</v>
      </c>
      <c r="F454" s="311">
        <v>117.48</v>
      </c>
      <c r="G454" s="41"/>
      <c r="H454" s="47"/>
    </row>
    <row r="455" spans="1:8" s="2" customFormat="1" ht="16.8" customHeight="1">
      <c r="A455" s="41"/>
      <c r="B455" s="47"/>
      <c r="C455" s="312" t="s">
        <v>5057</v>
      </c>
      <c r="D455" s="41"/>
      <c r="E455" s="41"/>
      <c r="F455" s="41"/>
      <c r="G455" s="41"/>
      <c r="H455" s="47"/>
    </row>
    <row r="456" spans="1:8" s="2" customFormat="1" ht="16.8" customHeight="1">
      <c r="A456" s="41"/>
      <c r="B456" s="47"/>
      <c r="C456" s="310" t="s">
        <v>1273</v>
      </c>
      <c r="D456" s="310" t="s">
        <v>5120</v>
      </c>
      <c r="E456" s="20" t="s">
        <v>356</v>
      </c>
      <c r="F456" s="311">
        <v>117.48</v>
      </c>
      <c r="G456" s="41"/>
      <c r="H456" s="47"/>
    </row>
    <row r="457" spans="1:8" s="2" customFormat="1" ht="16.8" customHeight="1">
      <c r="A457" s="41"/>
      <c r="B457" s="47"/>
      <c r="C457" s="310" t="s">
        <v>2285</v>
      </c>
      <c r="D457" s="310" t="s">
        <v>5068</v>
      </c>
      <c r="E457" s="20" t="s">
        <v>356</v>
      </c>
      <c r="F457" s="311">
        <v>1355.489</v>
      </c>
      <c r="G457" s="41"/>
      <c r="H457" s="47"/>
    </row>
    <row r="458" spans="1:8" s="2" customFormat="1" ht="16.8" customHeight="1">
      <c r="A458" s="41"/>
      <c r="B458" s="47"/>
      <c r="C458" s="306" t="s">
        <v>419</v>
      </c>
      <c r="D458" s="307" t="s">
        <v>420</v>
      </c>
      <c r="E458" s="308" t="s">
        <v>19</v>
      </c>
      <c r="F458" s="309">
        <v>23.973</v>
      </c>
      <c r="G458" s="41"/>
      <c r="H458" s="47"/>
    </row>
    <row r="459" spans="1:8" s="2" customFormat="1" ht="16.8" customHeight="1">
      <c r="A459" s="41"/>
      <c r="B459" s="47"/>
      <c r="C459" s="310" t="s">
        <v>19</v>
      </c>
      <c r="D459" s="310" t="s">
        <v>1287</v>
      </c>
      <c r="E459" s="20" t="s">
        <v>19</v>
      </c>
      <c r="F459" s="311">
        <v>0</v>
      </c>
      <c r="G459" s="41"/>
      <c r="H459" s="47"/>
    </row>
    <row r="460" spans="1:8" s="2" customFormat="1" ht="16.8" customHeight="1">
      <c r="A460" s="41"/>
      <c r="B460" s="47"/>
      <c r="C460" s="310" t="s">
        <v>19</v>
      </c>
      <c r="D460" s="310" t="s">
        <v>1288</v>
      </c>
      <c r="E460" s="20" t="s">
        <v>19</v>
      </c>
      <c r="F460" s="311">
        <v>28.215</v>
      </c>
      <c r="G460" s="41"/>
      <c r="H460" s="47"/>
    </row>
    <row r="461" spans="1:8" s="2" customFormat="1" ht="16.8" customHeight="1">
      <c r="A461" s="41"/>
      <c r="B461" s="47"/>
      <c r="C461" s="310" t="s">
        <v>19</v>
      </c>
      <c r="D461" s="310" t="s">
        <v>1289</v>
      </c>
      <c r="E461" s="20" t="s">
        <v>19</v>
      </c>
      <c r="F461" s="311">
        <v>-4.242</v>
      </c>
      <c r="G461" s="41"/>
      <c r="H461" s="47"/>
    </row>
    <row r="462" spans="1:8" s="2" customFormat="1" ht="16.8" customHeight="1">
      <c r="A462" s="41"/>
      <c r="B462" s="47"/>
      <c r="C462" s="310" t="s">
        <v>19</v>
      </c>
      <c r="D462" s="310" t="s">
        <v>502</v>
      </c>
      <c r="E462" s="20" t="s">
        <v>19</v>
      </c>
      <c r="F462" s="311">
        <v>23.973</v>
      </c>
      <c r="G462" s="41"/>
      <c r="H462" s="47"/>
    </row>
    <row r="463" spans="1:8" s="2" customFormat="1" ht="16.8" customHeight="1">
      <c r="A463" s="41"/>
      <c r="B463" s="47"/>
      <c r="C463" s="312" t="s">
        <v>5057</v>
      </c>
      <c r="D463" s="41"/>
      <c r="E463" s="41"/>
      <c r="F463" s="41"/>
      <c r="G463" s="41"/>
      <c r="H463" s="47"/>
    </row>
    <row r="464" spans="1:8" s="2" customFormat="1" ht="16.8" customHeight="1">
      <c r="A464" s="41"/>
      <c r="B464" s="47"/>
      <c r="C464" s="310" t="s">
        <v>1282</v>
      </c>
      <c r="D464" s="310" t="s">
        <v>5121</v>
      </c>
      <c r="E464" s="20" t="s">
        <v>356</v>
      </c>
      <c r="F464" s="311">
        <v>23.973</v>
      </c>
      <c r="G464" s="41"/>
      <c r="H464" s="47"/>
    </row>
    <row r="465" spans="1:8" s="2" customFormat="1" ht="16.8" customHeight="1">
      <c r="A465" s="41"/>
      <c r="B465" s="47"/>
      <c r="C465" s="310" t="s">
        <v>2285</v>
      </c>
      <c r="D465" s="310" t="s">
        <v>5068</v>
      </c>
      <c r="E465" s="20" t="s">
        <v>356</v>
      </c>
      <c r="F465" s="311">
        <v>1355.489</v>
      </c>
      <c r="G465" s="41"/>
      <c r="H465" s="47"/>
    </row>
    <row r="466" spans="1:8" s="2" customFormat="1" ht="16.8" customHeight="1">
      <c r="A466" s="41"/>
      <c r="B466" s="47"/>
      <c r="C466" s="306" t="s">
        <v>422</v>
      </c>
      <c r="D466" s="307" t="s">
        <v>423</v>
      </c>
      <c r="E466" s="308" t="s">
        <v>356</v>
      </c>
      <c r="F466" s="309">
        <v>14.581</v>
      </c>
      <c r="G466" s="41"/>
      <c r="H466" s="47"/>
    </row>
    <row r="467" spans="1:8" s="2" customFormat="1" ht="16.8" customHeight="1">
      <c r="A467" s="41"/>
      <c r="B467" s="47"/>
      <c r="C467" s="310" t="s">
        <v>19</v>
      </c>
      <c r="D467" s="310" t="s">
        <v>1295</v>
      </c>
      <c r="E467" s="20" t="s">
        <v>19</v>
      </c>
      <c r="F467" s="311">
        <v>0</v>
      </c>
      <c r="G467" s="41"/>
      <c r="H467" s="47"/>
    </row>
    <row r="468" spans="1:8" s="2" customFormat="1" ht="16.8" customHeight="1">
      <c r="A468" s="41"/>
      <c r="B468" s="47"/>
      <c r="C468" s="310" t="s">
        <v>19</v>
      </c>
      <c r="D468" s="310" t="s">
        <v>1296</v>
      </c>
      <c r="E468" s="20" t="s">
        <v>19</v>
      </c>
      <c r="F468" s="311">
        <v>21.78</v>
      </c>
      <c r="G468" s="41"/>
      <c r="H468" s="47"/>
    </row>
    <row r="469" spans="1:8" s="2" customFormat="1" ht="16.8" customHeight="1">
      <c r="A469" s="41"/>
      <c r="B469" s="47"/>
      <c r="C469" s="310" t="s">
        <v>19</v>
      </c>
      <c r="D469" s="310" t="s">
        <v>1297</v>
      </c>
      <c r="E469" s="20" t="s">
        <v>19</v>
      </c>
      <c r="F469" s="311">
        <v>-7.199</v>
      </c>
      <c r="G469" s="41"/>
      <c r="H469" s="47"/>
    </row>
    <row r="470" spans="1:8" s="2" customFormat="1" ht="16.8" customHeight="1">
      <c r="A470" s="41"/>
      <c r="B470" s="47"/>
      <c r="C470" s="310" t="s">
        <v>19</v>
      </c>
      <c r="D470" s="310" t="s">
        <v>502</v>
      </c>
      <c r="E470" s="20" t="s">
        <v>19</v>
      </c>
      <c r="F470" s="311">
        <v>14.581</v>
      </c>
      <c r="G470" s="41"/>
      <c r="H470" s="47"/>
    </row>
    <row r="471" spans="1:8" s="2" customFormat="1" ht="16.8" customHeight="1">
      <c r="A471" s="41"/>
      <c r="B471" s="47"/>
      <c r="C471" s="312" t="s">
        <v>5057</v>
      </c>
      <c r="D471" s="41"/>
      <c r="E471" s="41"/>
      <c r="F471" s="41"/>
      <c r="G471" s="41"/>
      <c r="H471" s="47"/>
    </row>
    <row r="472" spans="1:8" s="2" customFormat="1" ht="16.8" customHeight="1">
      <c r="A472" s="41"/>
      <c r="B472" s="47"/>
      <c r="C472" s="310" t="s">
        <v>1291</v>
      </c>
      <c r="D472" s="310" t="s">
        <v>5122</v>
      </c>
      <c r="E472" s="20" t="s">
        <v>356</v>
      </c>
      <c r="F472" s="311">
        <v>14.581</v>
      </c>
      <c r="G472" s="41"/>
      <c r="H472" s="47"/>
    </row>
    <row r="473" spans="1:8" s="2" customFormat="1" ht="16.8" customHeight="1">
      <c r="A473" s="41"/>
      <c r="B473" s="47"/>
      <c r="C473" s="310" t="s">
        <v>2285</v>
      </c>
      <c r="D473" s="310" t="s">
        <v>5068</v>
      </c>
      <c r="E473" s="20" t="s">
        <v>356</v>
      </c>
      <c r="F473" s="311">
        <v>1355.489</v>
      </c>
      <c r="G473" s="41"/>
      <c r="H473" s="47"/>
    </row>
    <row r="474" spans="1:8" s="2" customFormat="1" ht="16.8" customHeight="1">
      <c r="A474" s="41"/>
      <c r="B474" s="47"/>
      <c r="C474" s="306" t="s">
        <v>425</v>
      </c>
      <c r="D474" s="307" t="s">
        <v>426</v>
      </c>
      <c r="E474" s="308" t="s">
        <v>356</v>
      </c>
      <c r="F474" s="309">
        <v>68.13</v>
      </c>
      <c r="G474" s="41"/>
      <c r="H474" s="47"/>
    </row>
    <row r="475" spans="1:8" s="2" customFormat="1" ht="16.8" customHeight="1">
      <c r="A475" s="41"/>
      <c r="B475" s="47"/>
      <c r="C475" s="310" t="s">
        <v>19</v>
      </c>
      <c r="D475" s="310" t="s">
        <v>1303</v>
      </c>
      <c r="E475" s="20" t="s">
        <v>19</v>
      </c>
      <c r="F475" s="311">
        <v>0</v>
      </c>
      <c r="G475" s="41"/>
      <c r="H475" s="47"/>
    </row>
    <row r="476" spans="1:8" s="2" customFormat="1" ht="16.8" customHeight="1">
      <c r="A476" s="41"/>
      <c r="B476" s="47"/>
      <c r="C476" s="310" t="s">
        <v>19</v>
      </c>
      <c r="D476" s="310" t="s">
        <v>1304</v>
      </c>
      <c r="E476" s="20" t="s">
        <v>19</v>
      </c>
      <c r="F476" s="311">
        <v>77.22</v>
      </c>
      <c r="G476" s="41"/>
      <c r="H476" s="47"/>
    </row>
    <row r="477" spans="1:8" s="2" customFormat="1" ht="16.8" customHeight="1">
      <c r="A477" s="41"/>
      <c r="B477" s="47"/>
      <c r="C477" s="310" t="s">
        <v>19</v>
      </c>
      <c r="D477" s="310" t="s">
        <v>1305</v>
      </c>
      <c r="E477" s="20" t="s">
        <v>19</v>
      </c>
      <c r="F477" s="311">
        <v>-9.09</v>
      </c>
      <c r="G477" s="41"/>
      <c r="H477" s="47"/>
    </row>
    <row r="478" spans="1:8" s="2" customFormat="1" ht="16.8" customHeight="1">
      <c r="A478" s="41"/>
      <c r="B478" s="47"/>
      <c r="C478" s="310" t="s">
        <v>19</v>
      </c>
      <c r="D478" s="310" t="s">
        <v>502</v>
      </c>
      <c r="E478" s="20" t="s">
        <v>19</v>
      </c>
      <c r="F478" s="311">
        <v>68.13</v>
      </c>
      <c r="G478" s="41"/>
      <c r="H478" s="47"/>
    </row>
    <row r="479" spans="1:8" s="2" customFormat="1" ht="16.8" customHeight="1">
      <c r="A479" s="41"/>
      <c r="B479" s="47"/>
      <c r="C479" s="312" t="s">
        <v>5057</v>
      </c>
      <c r="D479" s="41"/>
      <c r="E479" s="41"/>
      <c r="F479" s="41"/>
      <c r="G479" s="41"/>
      <c r="H479" s="47"/>
    </row>
    <row r="480" spans="1:8" s="2" customFormat="1" ht="16.8" customHeight="1">
      <c r="A480" s="41"/>
      <c r="B480" s="47"/>
      <c r="C480" s="310" t="s">
        <v>1299</v>
      </c>
      <c r="D480" s="310" t="s">
        <v>5123</v>
      </c>
      <c r="E480" s="20" t="s">
        <v>356</v>
      </c>
      <c r="F480" s="311">
        <v>68.13</v>
      </c>
      <c r="G480" s="41"/>
      <c r="H480" s="47"/>
    </row>
    <row r="481" spans="1:8" s="2" customFormat="1" ht="16.8" customHeight="1">
      <c r="A481" s="41"/>
      <c r="B481" s="47"/>
      <c r="C481" s="310" t="s">
        <v>2285</v>
      </c>
      <c r="D481" s="310" t="s">
        <v>5068</v>
      </c>
      <c r="E481" s="20" t="s">
        <v>356</v>
      </c>
      <c r="F481" s="311">
        <v>1355.489</v>
      </c>
      <c r="G481" s="41"/>
      <c r="H481" s="47"/>
    </row>
    <row r="482" spans="1:8" s="2" customFormat="1" ht="16.8" customHeight="1">
      <c r="A482" s="41"/>
      <c r="B482" s="47"/>
      <c r="C482" s="306" t="s">
        <v>428</v>
      </c>
      <c r="D482" s="307" t="s">
        <v>429</v>
      </c>
      <c r="E482" s="308" t="s">
        <v>19</v>
      </c>
      <c r="F482" s="309">
        <v>153.6</v>
      </c>
      <c r="G482" s="41"/>
      <c r="H482" s="47"/>
    </row>
    <row r="483" spans="1:8" s="2" customFormat="1" ht="16.8" customHeight="1">
      <c r="A483" s="41"/>
      <c r="B483" s="47"/>
      <c r="C483" s="310" t="s">
        <v>19</v>
      </c>
      <c r="D483" s="310" t="s">
        <v>1312</v>
      </c>
      <c r="E483" s="20" t="s">
        <v>19</v>
      </c>
      <c r="F483" s="311">
        <v>0</v>
      </c>
      <c r="G483" s="41"/>
      <c r="H483" s="47"/>
    </row>
    <row r="484" spans="1:8" s="2" customFormat="1" ht="16.8" customHeight="1">
      <c r="A484" s="41"/>
      <c r="B484" s="47"/>
      <c r="C484" s="310" t="s">
        <v>19</v>
      </c>
      <c r="D484" s="310" t="s">
        <v>1313</v>
      </c>
      <c r="E484" s="20" t="s">
        <v>19</v>
      </c>
      <c r="F484" s="311">
        <v>153.6</v>
      </c>
      <c r="G484" s="41"/>
      <c r="H484" s="47"/>
    </row>
    <row r="485" spans="1:8" s="2" customFormat="1" ht="16.8" customHeight="1">
      <c r="A485" s="41"/>
      <c r="B485" s="47"/>
      <c r="C485" s="312" t="s">
        <v>5057</v>
      </c>
      <c r="D485" s="41"/>
      <c r="E485" s="41"/>
      <c r="F485" s="41"/>
      <c r="G485" s="41"/>
      <c r="H485" s="47"/>
    </row>
    <row r="486" spans="1:8" s="2" customFormat="1" ht="16.8" customHeight="1">
      <c r="A486" s="41"/>
      <c r="B486" s="47"/>
      <c r="C486" s="310" t="s">
        <v>1307</v>
      </c>
      <c r="D486" s="310" t="s">
        <v>5124</v>
      </c>
      <c r="E486" s="20" t="s">
        <v>356</v>
      </c>
      <c r="F486" s="311">
        <v>153.6</v>
      </c>
      <c r="G486" s="41"/>
      <c r="H486" s="47"/>
    </row>
    <row r="487" spans="1:8" s="2" customFormat="1" ht="16.8" customHeight="1">
      <c r="A487" s="41"/>
      <c r="B487" s="47"/>
      <c r="C487" s="310" t="s">
        <v>2285</v>
      </c>
      <c r="D487" s="310" t="s">
        <v>5068</v>
      </c>
      <c r="E487" s="20" t="s">
        <v>356</v>
      </c>
      <c r="F487" s="311">
        <v>1355.489</v>
      </c>
      <c r="G487" s="41"/>
      <c r="H487" s="47"/>
    </row>
    <row r="488" spans="1:8" s="2" customFormat="1" ht="16.8" customHeight="1">
      <c r="A488" s="41"/>
      <c r="B488" s="47"/>
      <c r="C488" s="306" t="s">
        <v>431</v>
      </c>
      <c r="D488" s="307" t="s">
        <v>432</v>
      </c>
      <c r="E488" s="308" t="s">
        <v>19</v>
      </c>
      <c r="F488" s="309">
        <v>47.322</v>
      </c>
      <c r="G488" s="41"/>
      <c r="H488" s="47"/>
    </row>
    <row r="489" spans="1:8" s="2" customFormat="1" ht="16.8" customHeight="1">
      <c r="A489" s="41"/>
      <c r="B489" s="47"/>
      <c r="C489" s="310" t="s">
        <v>19</v>
      </c>
      <c r="D489" s="310" t="s">
        <v>1143</v>
      </c>
      <c r="E489" s="20" t="s">
        <v>19</v>
      </c>
      <c r="F489" s="311">
        <v>0</v>
      </c>
      <c r="G489" s="41"/>
      <c r="H489" s="47"/>
    </row>
    <row r="490" spans="1:8" s="2" customFormat="1" ht="16.8" customHeight="1">
      <c r="A490" s="41"/>
      <c r="B490" s="47"/>
      <c r="C490" s="310" t="s">
        <v>19</v>
      </c>
      <c r="D490" s="310" t="s">
        <v>1319</v>
      </c>
      <c r="E490" s="20" t="s">
        <v>19</v>
      </c>
      <c r="F490" s="311">
        <v>17.84</v>
      </c>
      <c r="G490" s="41"/>
      <c r="H490" s="47"/>
    </row>
    <row r="491" spans="1:8" s="2" customFormat="1" ht="16.8" customHeight="1">
      <c r="A491" s="41"/>
      <c r="B491" s="47"/>
      <c r="C491" s="310" t="s">
        <v>19</v>
      </c>
      <c r="D491" s="310" t="s">
        <v>1320</v>
      </c>
      <c r="E491" s="20" t="s">
        <v>19</v>
      </c>
      <c r="F491" s="311">
        <v>-4.355</v>
      </c>
      <c r="G491" s="41"/>
      <c r="H491" s="47"/>
    </row>
    <row r="492" spans="1:8" s="2" customFormat="1" ht="16.8" customHeight="1">
      <c r="A492" s="41"/>
      <c r="B492" s="47"/>
      <c r="C492" s="310" t="s">
        <v>19</v>
      </c>
      <c r="D492" s="310" t="s">
        <v>1321</v>
      </c>
      <c r="E492" s="20" t="s">
        <v>19</v>
      </c>
      <c r="F492" s="311">
        <v>0</v>
      </c>
      <c r="G492" s="41"/>
      <c r="H492" s="47"/>
    </row>
    <row r="493" spans="1:8" s="2" customFormat="1" ht="16.8" customHeight="1">
      <c r="A493" s="41"/>
      <c r="B493" s="47"/>
      <c r="C493" s="310" t="s">
        <v>19</v>
      </c>
      <c r="D493" s="310" t="s">
        <v>1322</v>
      </c>
      <c r="E493" s="20" t="s">
        <v>19</v>
      </c>
      <c r="F493" s="311">
        <v>10.56</v>
      </c>
      <c r="G493" s="41"/>
      <c r="H493" s="47"/>
    </row>
    <row r="494" spans="1:8" s="2" customFormat="1" ht="16.8" customHeight="1">
      <c r="A494" s="41"/>
      <c r="B494" s="47"/>
      <c r="C494" s="310" t="s">
        <v>19</v>
      </c>
      <c r="D494" s="310" t="s">
        <v>1323</v>
      </c>
      <c r="E494" s="20" t="s">
        <v>19</v>
      </c>
      <c r="F494" s="311">
        <v>0</v>
      </c>
      <c r="G494" s="41"/>
      <c r="H494" s="47"/>
    </row>
    <row r="495" spans="1:8" s="2" customFormat="1" ht="16.8" customHeight="1">
      <c r="A495" s="41"/>
      <c r="B495" s="47"/>
      <c r="C495" s="310" t="s">
        <v>19</v>
      </c>
      <c r="D495" s="310" t="s">
        <v>1324</v>
      </c>
      <c r="E495" s="20" t="s">
        <v>19</v>
      </c>
      <c r="F495" s="311">
        <v>18.304</v>
      </c>
      <c r="G495" s="41"/>
      <c r="H495" s="47"/>
    </row>
    <row r="496" spans="1:8" s="2" customFormat="1" ht="16.8" customHeight="1">
      <c r="A496" s="41"/>
      <c r="B496" s="47"/>
      <c r="C496" s="310" t="s">
        <v>19</v>
      </c>
      <c r="D496" s="310" t="s">
        <v>1320</v>
      </c>
      <c r="E496" s="20" t="s">
        <v>19</v>
      </c>
      <c r="F496" s="311">
        <v>-4.355</v>
      </c>
      <c r="G496" s="41"/>
      <c r="H496" s="47"/>
    </row>
    <row r="497" spans="1:8" s="2" customFormat="1" ht="16.8" customHeight="1">
      <c r="A497" s="41"/>
      <c r="B497" s="47"/>
      <c r="C497" s="310" t="s">
        <v>19</v>
      </c>
      <c r="D497" s="310" t="s">
        <v>1325</v>
      </c>
      <c r="E497" s="20" t="s">
        <v>19</v>
      </c>
      <c r="F497" s="311">
        <v>0</v>
      </c>
      <c r="G497" s="41"/>
      <c r="H497" s="47"/>
    </row>
    <row r="498" spans="1:8" s="2" customFormat="1" ht="16.8" customHeight="1">
      <c r="A498" s="41"/>
      <c r="B498" s="47"/>
      <c r="C498" s="310" t="s">
        <v>19</v>
      </c>
      <c r="D498" s="310" t="s">
        <v>1326</v>
      </c>
      <c r="E498" s="20" t="s">
        <v>19</v>
      </c>
      <c r="F498" s="311">
        <v>9.328</v>
      </c>
      <c r="G498" s="41"/>
      <c r="H498" s="47"/>
    </row>
    <row r="499" spans="1:8" s="2" customFormat="1" ht="16.8" customHeight="1">
      <c r="A499" s="41"/>
      <c r="B499" s="47"/>
      <c r="C499" s="310" t="s">
        <v>19</v>
      </c>
      <c r="D499" s="310" t="s">
        <v>502</v>
      </c>
      <c r="E499" s="20" t="s">
        <v>19</v>
      </c>
      <c r="F499" s="311">
        <v>47.322</v>
      </c>
      <c r="G499" s="41"/>
      <c r="H499" s="47"/>
    </row>
    <row r="500" spans="1:8" s="2" customFormat="1" ht="16.8" customHeight="1">
      <c r="A500" s="41"/>
      <c r="B500" s="47"/>
      <c r="C500" s="312" t="s">
        <v>5057</v>
      </c>
      <c r="D500" s="41"/>
      <c r="E500" s="41"/>
      <c r="F500" s="41"/>
      <c r="G500" s="41"/>
      <c r="H500" s="47"/>
    </row>
    <row r="501" spans="1:8" s="2" customFormat="1" ht="16.8" customHeight="1">
      <c r="A501" s="41"/>
      <c r="B501" s="47"/>
      <c r="C501" s="310" t="s">
        <v>1315</v>
      </c>
      <c r="D501" s="310" t="s">
        <v>5125</v>
      </c>
      <c r="E501" s="20" t="s">
        <v>356</v>
      </c>
      <c r="F501" s="311">
        <v>47.322</v>
      </c>
      <c r="G501" s="41"/>
      <c r="H501" s="47"/>
    </row>
    <row r="502" spans="1:8" s="2" customFormat="1" ht="16.8" customHeight="1">
      <c r="A502" s="41"/>
      <c r="B502" s="47"/>
      <c r="C502" s="310" t="s">
        <v>2285</v>
      </c>
      <c r="D502" s="310" t="s">
        <v>5068</v>
      </c>
      <c r="E502" s="20" t="s">
        <v>356</v>
      </c>
      <c r="F502" s="311">
        <v>1355.489</v>
      </c>
      <c r="G502" s="41"/>
      <c r="H502" s="47"/>
    </row>
    <row r="503" spans="1:8" s="2" customFormat="1" ht="16.8" customHeight="1">
      <c r="A503" s="41"/>
      <c r="B503" s="47"/>
      <c r="C503" s="306" t="s">
        <v>434</v>
      </c>
      <c r="D503" s="307" t="s">
        <v>435</v>
      </c>
      <c r="E503" s="308" t="s">
        <v>19</v>
      </c>
      <c r="F503" s="309">
        <v>36.48</v>
      </c>
      <c r="G503" s="41"/>
      <c r="H503" s="47"/>
    </row>
    <row r="504" spans="1:8" s="2" customFormat="1" ht="16.8" customHeight="1">
      <c r="A504" s="41"/>
      <c r="B504" s="47"/>
      <c r="C504" s="310" t="s">
        <v>19</v>
      </c>
      <c r="D504" s="310" t="s">
        <v>1339</v>
      </c>
      <c r="E504" s="20" t="s">
        <v>19</v>
      </c>
      <c r="F504" s="311">
        <v>0</v>
      </c>
      <c r="G504" s="41"/>
      <c r="H504" s="47"/>
    </row>
    <row r="505" spans="1:8" s="2" customFormat="1" ht="16.8" customHeight="1">
      <c r="A505" s="41"/>
      <c r="B505" s="47"/>
      <c r="C505" s="310" t="s">
        <v>19</v>
      </c>
      <c r="D505" s="310" t="s">
        <v>1340</v>
      </c>
      <c r="E505" s="20" t="s">
        <v>19</v>
      </c>
      <c r="F505" s="311">
        <v>36.48</v>
      </c>
      <c r="G505" s="41"/>
      <c r="H505" s="47"/>
    </row>
    <row r="506" spans="1:8" s="2" customFormat="1" ht="16.8" customHeight="1">
      <c r="A506" s="41"/>
      <c r="B506" s="47"/>
      <c r="C506" s="312" t="s">
        <v>5057</v>
      </c>
      <c r="D506" s="41"/>
      <c r="E506" s="41"/>
      <c r="F506" s="41"/>
      <c r="G506" s="41"/>
      <c r="H506" s="47"/>
    </row>
    <row r="507" spans="1:8" s="2" customFormat="1" ht="16.8" customHeight="1">
      <c r="A507" s="41"/>
      <c r="B507" s="47"/>
      <c r="C507" s="310" t="s">
        <v>1335</v>
      </c>
      <c r="D507" s="310" t="s">
        <v>5126</v>
      </c>
      <c r="E507" s="20" t="s">
        <v>356</v>
      </c>
      <c r="F507" s="311">
        <v>36.48</v>
      </c>
      <c r="G507" s="41"/>
      <c r="H507" s="47"/>
    </row>
    <row r="508" spans="1:8" s="2" customFormat="1" ht="16.8" customHeight="1">
      <c r="A508" s="41"/>
      <c r="B508" s="47"/>
      <c r="C508" s="306" t="s">
        <v>437</v>
      </c>
      <c r="D508" s="307" t="s">
        <v>438</v>
      </c>
      <c r="E508" s="308" t="s">
        <v>19</v>
      </c>
      <c r="F508" s="309">
        <v>17.92</v>
      </c>
      <c r="G508" s="41"/>
      <c r="H508" s="47"/>
    </row>
    <row r="509" spans="1:8" s="2" customFormat="1" ht="16.8" customHeight="1">
      <c r="A509" s="41"/>
      <c r="B509" s="47"/>
      <c r="C509" s="310" t="s">
        <v>19</v>
      </c>
      <c r="D509" s="310" t="s">
        <v>1346</v>
      </c>
      <c r="E509" s="20" t="s">
        <v>19</v>
      </c>
      <c r="F509" s="311">
        <v>0</v>
      </c>
      <c r="G509" s="41"/>
      <c r="H509" s="47"/>
    </row>
    <row r="510" spans="1:8" s="2" customFormat="1" ht="16.8" customHeight="1">
      <c r="A510" s="41"/>
      <c r="B510" s="47"/>
      <c r="C510" s="310" t="s">
        <v>19</v>
      </c>
      <c r="D510" s="310" t="s">
        <v>1347</v>
      </c>
      <c r="E510" s="20" t="s">
        <v>19</v>
      </c>
      <c r="F510" s="311">
        <v>17.92</v>
      </c>
      <c r="G510" s="41"/>
      <c r="H510" s="47"/>
    </row>
    <row r="511" spans="1:8" s="2" customFormat="1" ht="16.8" customHeight="1">
      <c r="A511" s="41"/>
      <c r="B511" s="47"/>
      <c r="C511" s="312" t="s">
        <v>5057</v>
      </c>
      <c r="D511" s="41"/>
      <c r="E511" s="41"/>
      <c r="F511" s="41"/>
      <c r="G511" s="41"/>
      <c r="H511" s="47"/>
    </row>
    <row r="512" spans="1:8" s="2" customFormat="1" ht="16.8" customHeight="1">
      <c r="A512" s="41"/>
      <c r="B512" s="47"/>
      <c r="C512" s="310" t="s">
        <v>1342</v>
      </c>
      <c r="D512" s="310" t="s">
        <v>5116</v>
      </c>
      <c r="E512" s="20" t="s">
        <v>356</v>
      </c>
      <c r="F512" s="311">
        <v>17.92</v>
      </c>
      <c r="G512" s="41"/>
      <c r="H512" s="47"/>
    </row>
    <row r="513" spans="1:8" s="2" customFormat="1" ht="26.4" customHeight="1">
      <c r="A513" s="41"/>
      <c r="B513" s="47"/>
      <c r="C513" s="305" t="s">
        <v>5127</v>
      </c>
      <c r="D513" s="305" t="s">
        <v>87</v>
      </c>
      <c r="E513" s="41"/>
      <c r="F513" s="41"/>
      <c r="G513" s="41"/>
      <c r="H513" s="47"/>
    </row>
    <row r="514" spans="1:8" s="2" customFormat="1" ht="16.8" customHeight="1">
      <c r="A514" s="41"/>
      <c r="B514" s="47"/>
      <c r="C514" s="306" t="s">
        <v>389</v>
      </c>
      <c r="D514" s="307" t="s">
        <v>390</v>
      </c>
      <c r="E514" s="308" t="s">
        <v>356</v>
      </c>
      <c r="F514" s="309">
        <v>102</v>
      </c>
      <c r="G514" s="41"/>
      <c r="H514" s="47"/>
    </row>
    <row r="515" spans="1:8" s="2" customFormat="1" ht="16.8" customHeight="1">
      <c r="A515" s="41"/>
      <c r="B515" s="47"/>
      <c r="C515" s="310" t="s">
        <v>19</v>
      </c>
      <c r="D515" s="310" t="s">
        <v>709</v>
      </c>
      <c r="E515" s="20" t="s">
        <v>19</v>
      </c>
      <c r="F515" s="311">
        <v>0</v>
      </c>
      <c r="G515" s="41"/>
      <c r="H515" s="47"/>
    </row>
    <row r="516" spans="1:8" s="2" customFormat="1" ht="16.8" customHeight="1">
      <c r="A516" s="41"/>
      <c r="B516" s="47"/>
      <c r="C516" s="310" t="s">
        <v>19</v>
      </c>
      <c r="D516" s="310" t="s">
        <v>710</v>
      </c>
      <c r="E516" s="20" t="s">
        <v>19</v>
      </c>
      <c r="F516" s="311">
        <v>51</v>
      </c>
      <c r="G516" s="41"/>
      <c r="H516" s="47"/>
    </row>
    <row r="517" spans="1:8" s="2" customFormat="1" ht="16.8" customHeight="1">
      <c r="A517" s="41"/>
      <c r="B517" s="47"/>
      <c r="C517" s="310" t="s">
        <v>19</v>
      </c>
      <c r="D517" s="310" t="s">
        <v>711</v>
      </c>
      <c r="E517" s="20" t="s">
        <v>19</v>
      </c>
      <c r="F517" s="311">
        <v>0</v>
      </c>
      <c r="G517" s="41"/>
      <c r="H517" s="47"/>
    </row>
    <row r="518" spans="1:8" s="2" customFormat="1" ht="16.8" customHeight="1">
      <c r="A518" s="41"/>
      <c r="B518" s="47"/>
      <c r="C518" s="310" t="s">
        <v>19</v>
      </c>
      <c r="D518" s="310" t="s">
        <v>710</v>
      </c>
      <c r="E518" s="20" t="s">
        <v>19</v>
      </c>
      <c r="F518" s="311">
        <v>51</v>
      </c>
      <c r="G518" s="41"/>
      <c r="H518" s="47"/>
    </row>
    <row r="519" spans="1:8" s="2" customFormat="1" ht="16.8" customHeight="1">
      <c r="A519" s="41"/>
      <c r="B519" s="47"/>
      <c r="C519" s="310" t="s">
        <v>19</v>
      </c>
      <c r="D519" s="310" t="s">
        <v>502</v>
      </c>
      <c r="E519" s="20" t="s">
        <v>19</v>
      </c>
      <c r="F519" s="311">
        <v>102</v>
      </c>
      <c r="G519" s="41"/>
      <c r="H519" s="47"/>
    </row>
    <row r="520" spans="1:8" s="2" customFormat="1" ht="16.8" customHeight="1">
      <c r="A520" s="41"/>
      <c r="B520" s="47"/>
      <c r="C520" s="312" t="s">
        <v>5057</v>
      </c>
      <c r="D520" s="41"/>
      <c r="E520" s="41"/>
      <c r="F520" s="41"/>
      <c r="G520" s="41"/>
      <c r="H520" s="47"/>
    </row>
    <row r="521" spans="1:8" s="2" customFormat="1" ht="16.8" customHeight="1">
      <c r="A521" s="41"/>
      <c r="B521" s="47"/>
      <c r="C521" s="310" t="s">
        <v>2377</v>
      </c>
      <c r="D521" s="310" t="s">
        <v>5128</v>
      </c>
      <c r="E521" s="20" t="s">
        <v>356</v>
      </c>
      <c r="F521" s="311">
        <v>684.78</v>
      </c>
      <c r="G521" s="41"/>
      <c r="H521" s="47"/>
    </row>
    <row r="522" spans="1:8" s="2" customFormat="1" ht="16.8" customHeight="1">
      <c r="A522" s="41"/>
      <c r="B522" s="47"/>
      <c r="C522" s="310" t="s">
        <v>2383</v>
      </c>
      <c r="D522" s="310" t="s">
        <v>2384</v>
      </c>
      <c r="E522" s="20" t="s">
        <v>356</v>
      </c>
      <c r="F522" s="311">
        <v>1438.038</v>
      </c>
      <c r="G522" s="41"/>
      <c r="H522" s="47"/>
    </row>
    <row r="523" spans="1:8" s="2" customFormat="1" ht="16.8" customHeight="1">
      <c r="A523" s="41"/>
      <c r="B523" s="47"/>
      <c r="C523" s="306" t="s">
        <v>392</v>
      </c>
      <c r="D523" s="307" t="s">
        <v>393</v>
      </c>
      <c r="E523" s="308" t="s">
        <v>356</v>
      </c>
      <c r="F523" s="309">
        <v>780.25</v>
      </c>
      <c r="G523" s="41"/>
      <c r="H523" s="47"/>
    </row>
    <row r="524" spans="1:8" s="2" customFormat="1" ht="16.8" customHeight="1">
      <c r="A524" s="41"/>
      <c r="B524" s="47"/>
      <c r="C524" s="310" t="s">
        <v>19</v>
      </c>
      <c r="D524" s="310" t="s">
        <v>535</v>
      </c>
      <c r="E524" s="20" t="s">
        <v>19</v>
      </c>
      <c r="F524" s="311">
        <v>0</v>
      </c>
      <c r="G524" s="41"/>
      <c r="H524" s="47"/>
    </row>
    <row r="525" spans="1:8" s="2" customFormat="1" ht="16.8" customHeight="1">
      <c r="A525" s="41"/>
      <c r="B525" s="47"/>
      <c r="C525" s="310" t="s">
        <v>19</v>
      </c>
      <c r="D525" s="310" t="s">
        <v>536</v>
      </c>
      <c r="E525" s="20" t="s">
        <v>19</v>
      </c>
      <c r="F525" s="311">
        <v>66.143</v>
      </c>
      <c r="G525" s="41"/>
      <c r="H525" s="47"/>
    </row>
    <row r="526" spans="1:8" s="2" customFormat="1" ht="16.8" customHeight="1">
      <c r="A526" s="41"/>
      <c r="B526" s="47"/>
      <c r="C526" s="310" t="s">
        <v>19</v>
      </c>
      <c r="D526" s="310" t="s">
        <v>537</v>
      </c>
      <c r="E526" s="20" t="s">
        <v>19</v>
      </c>
      <c r="F526" s="311">
        <v>172.367</v>
      </c>
      <c r="G526" s="41"/>
      <c r="H526" s="47"/>
    </row>
    <row r="527" spans="1:8" s="2" customFormat="1" ht="16.8" customHeight="1">
      <c r="A527" s="41"/>
      <c r="B527" s="47"/>
      <c r="C527" s="310" t="s">
        <v>19</v>
      </c>
      <c r="D527" s="310" t="s">
        <v>538</v>
      </c>
      <c r="E527" s="20" t="s">
        <v>19</v>
      </c>
      <c r="F527" s="311">
        <v>80.04</v>
      </c>
      <c r="G527" s="41"/>
      <c r="H527" s="47"/>
    </row>
    <row r="528" spans="1:8" s="2" customFormat="1" ht="16.8" customHeight="1">
      <c r="A528" s="41"/>
      <c r="B528" s="47"/>
      <c r="C528" s="310" t="s">
        <v>19</v>
      </c>
      <c r="D528" s="310" t="s">
        <v>539</v>
      </c>
      <c r="E528" s="20" t="s">
        <v>19</v>
      </c>
      <c r="F528" s="311">
        <v>58.5</v>
      </c>
      <c r="G528" s="41"/>
      <c r="H528" s="47"/>
    </row>
    <row r="529" spans="1:8" s="2" customFormat="1" ht="16.8" customHeight="1">
      <c r="A529" s="41"/>
      <c r="B529" s="47"/>
      <c r="C529" s="310" t="s">
        <v>19</v>
      </c>
      <c r="D529" s="310" t="s">
        <v>540</v>
      </c>
      <c r="E529" s="20" t="s">
        <v>19</v>
      </c>
      <c r="F529" s="311">
        <v>148.541</v>
      </c>
      <c r="G529" s="41"/>
      <c r="H529" s="47"/>
    </row>
    <row r="530" spans="1:8" s="2" customFormat="1" ht="16.8" customHeight="1">
      <c r="A530" s="41"/>
      <c r="B530" s="47"/>
      <c r="C530" s="310" t="s">
        <v>19</v>
      </c>
      <c r="D530" s="310" t="s">
        <v>541</v>
      </c>
      <c r="E530" s="20" t="s">
        <v>19</v>
      </c>
      <c r="F530" s="311">
        <v>60.694</v>
      </c>
      <c r="G530" s="41"/>
      <c r="H530" s="47"/>
    </row>
    <row r="531" spans="1:8" s="2" customFormat="1" ht="16.8" customHeight="1">
      <c r="A531" s="41"/>
      <c r="B531" s="47"/>
      <c r="C531" s="310" t="s">
        <v>19</v>
      </c>
      <c r="D531" s="310" t="s">
        <v>539</v>
      </c>
      <c r="E531" s="20" t="s">
        <v>19</v>
      </c>
      <c r="F531" s="311">
        <v>58.5</v>
      </c>
      <c r="G531" s="41"/>
      <c r="H531" s="47"/>
    </row>
    <row r="532" spans="1:8" s="2" customFormat="1" ht="16.8" customHeight="1">
      <c r="A532" s="41"/>
      <c r="B532" s="47"/>
      <c r="C532" s="310" t="s">
        <v>19</v>
      </c>
      <c r="D532" s="310" t="s">
        <v>542</v>
      </c>
      <c r="E532" s="20" t="s">
        <v>19</v>
      </c>
      <c r="F532" s="311">
        <v>71.033</v>
      </c>
      <c r="G532" s="41"/>
      <c r="H532" s="47"/>
    </row>
    <row r="533" spans="1:8" s="2" customFormat="1" ht="16.8" customHeight="1">
      <c r="A533" s="41"/>
      <c r="B533" s="47"/>
      <c r="C533" s="310" t="s">
        <v>19</v>
      </c>
      <c r="D533" s="310" t="s">
        <v>543</v>
      </c>
      <c r="E533" s="20" t="s">
        <v>19</v>
      </c>
      <c r="F533" s="311">
        <v>29.741</v>
      </c>
      <c r="G533" s="41"/>
      <c r="H533" s="47"/>
    </row>
    <row r="534" spans="1:8" s="2" customFormat="1" ht="16.8" customHeight="1">
      <c r="A534" s="41"/>
      <c r="B534" s="47"/>
      <c r="C534" s="310" t="s">
        <v>19</v>
      </c>
      <c r="D534" s="310" t="s">
        <v>544</v>
      </c>
      <c r="E534" s="20" t="s">
        <v>19</v>
      </c>
      <c r="F534" s="311">
        <v>58.655</v>
      </c>
      <c r="G534" s="41"/>
      <c r="H534" s="47"/>
    </row>
    <row r="535" spans="1:8" s="2" customFormat="1" ht="16.8" customHeight="1">
      <c r="A535" s="41"/>
      <c r="B535" s="47"/>
      <c r="C535" s="310" t="s">
        <v>19</v>
      </c>
      <c r="D535" s="310" t="s">
        <v>545</v>
      </c>
      <c r="E535" s="20" t="s">
        <v>19</v>
      </c>
      <c r="F535" s="311">
        <v>804.214</v>
      </c>
      <c r="G535" s="41"/>
      <c r="H535" s="47"/>
    </row>
    <row r="536" spans="1:8" s="2" customFormat="1" ht="16.8" customHeight="1">
      <c r="A536" s="41"/>
      <c r="B536" s="47"/>
      <c r="C536" s="310" t="s">
        <v>19</v>
      </c>
      <c r="D536" s="310" t="s">
        <v>546</v>
      </c>
      <c r="E536" s="20" t="s">
        <v>19</v>
      </c>
      <c r="F536" s="311">
        <v>0</v>
      </c>
      <c r="G536" s="41"/>
      <c r="H536" s="47"/>
    </row>
    <row r="537" spans="1:8" s="2" customFormat="1" ht="16.8" customHeight="1">
      <c r="A537" s="41"/>
      <c r="B537" s="47"/>
      <c r="C537" s="310" t="s">
        <v>19</v>
      </c>
      <c r="D537" s="310" t="s">
        <v>547</v>
      </c>
      <c r="E537" s="20" t="s">
        <v>19</v>
      </c>
      <c r="F537" s="311">
        <v>-23.964</v>
      </c>
      <c r="G537" s="41"/>
      <c r="H537" s="47"/>
    </row>
    <row r="538" spans="1:8" s="2" customFormat="1" ht="16.8" customHeight="1">
      <c r="A538" s="41"/>
      <c r="B538" s="47"/>
      <c r="C538" s="310" t="s">
        <v>19</v>
      </c>
      <c r="D538" s="310" t="s">
        <v>502</v>
      </c>
      <c r="E538" s="20" t="s">
        <v>19</v>
      </c>
      <c r="F538" s="311">
        <v>780.25</v>
      </c>
      <c r="G538" s="41"/>
      <c r="H538" s="47"/>
    </row>
    <row r="539" spans="1:8" s="2" customFormat="1" ht="16.8" customHeight="1">
      <c r="A539" s="41"/>
      <c r="B539" s="47"/>
      <c r="C539" s="312" t="s">
        <v>5057</v>
      </c>
      <c r="D539" s="41"/>
      <c r="E539" s="41"/>
      <c r="F539" s="41"/>
      <c r="G539" s="41"/>
      <c r="H539" s="47"/>
    </row>
    <row r="540" spans="1:8" s="2" customFormat="1" ht="16.8" customHeight="1">
      <c r="A540" s="41"/>
      <c r="B540" s="47"/>
      <c r="C540" s="310" t="s">
        <v>2422</v>
      </c>
      <c r="D540" s="310" t="s">
        <v>5129</v>
      </c>
      <c r="E540" s="20" t="s">
        <v>356</v>
      </c>
      <c r="F540" s="311">
        <v>961.001</v>
      </c>
      <c r="G540" s="41"/>
      <c r="H540" s="47"/>
    </row>
    <row r="541" spans="1:8" s="2" customFormat="1" ht="16.8" customHeight="1">
      <c r="A541" s="41"/>
      <c r="B541" s="47"/>
      <c r="C541" s="310" t="s">
        <v>2437</v>
      </c>
      <c r="D541" s="310" t="s">
        <v>5130</v>
      </c>
      <c r="E541" s="20" t="s">
        <v>356</v>
      </c>
      <c r="F541" s="311">
        <v>1721.819</v>
      </c>
      <c r="G541" s="41"/>
      <c r="H541" s="47"/>
    </row>
    <row r="542" spans="1:8" s="2" customFormat="1" ht="16.8" customHeight="1">
      <c r="A542" s="41"/>
      <c r="B542" s="47"/>
      <c r="C542" s="310" t="s">
        <v>2405</v>
      </c>
      <c r="D542" s="310" t="s">
        <v>2406</v>
      </c>
      <c r="E542" s="20" t="s">
        <v>356</v>
      </c>
      <c r="F542" s="311">
        <v>1807.91</v>
      </c>
      <c r="G542" s="41"/>
      <c r="H542" s="47"/>
    </row>
    <row r="543" spans="1:8" s="2" customFormat="1" ht="16.8" customHeight="1">
      <c r="A543" s="41"/>
      <c r="B543" s="47"/>
      <c r="C543" s="306" t="s">
        <v>404</v>
      </c>
      <c r="D543" s="307" t="s">
        <v>405</v>
      </c>
      <c r="E543" s="308" t="s">
        <v>356</v>
      </c>
      <c r="F543" s="309">
        <v>23.964</v>
      </c>
      <c r="G543" s="41"/>
      <c r="H543" s="47"/>
    </row>
    <row r="544" spans="1:8" s="2" customFormat="1" ht="16.8" customHeight="1">
      <c r="A544" s="41"/>
      <c r="B544" s="47"/>
      <c r="C544" s="310" t="s">
        <v>19</v>
      </c>
      <c r="D544" s="310" t="s">
        <v>612</v>
      </c>
      <c r="E544" s="20" t="s">
        <v>19</v>
      </c>
      <c r="F544" s="311">
        <v>0</v>
      </c>
      <c r="G544" s="41"/>
      <c r="H544" s="47"/>
    </row>
    <row r="545" spans="1:8" s="2" customFormat="1" ht="16.8" customHeight="1">
      <c r="A545" s="41"/>
      <c r="B545" s="47"/>
      <c r="C545" s="310" t="s">
        <v>19</v>
      </c>
      <c r="D545" s="310" t="s">
        <v>613</v>
      </c>
      <c r="E545" s="20" t="s">
        <v>19</v>
      </c>
      <c r="F545" s="311">
        <v>12.48</v>
      </c>
      <c r="G545" s="41"/>
      <c r="H545" s="47"/>
    </row>
    <row r="546" spans="1:8" s="2" customFormat="1" ht="16.8" customHeight="1">
      <c r="A546" s="41"/>
      <c r="B546" s="47"/>
      <c r="C546" s="310" t="s">
        <v>19</v>
      </c>
      <c r="D546" s="310" t="s">
        <v>614</v>
      </c>
      <c r="E546" s="20" t="s">
        <v>19</v>
      </c>
      <c r="F546" s="311">
        <v>7.02</v>
      </c>
      <c r="G546" s="41"/>
      <c r="H546" s="47"/>
    </row>
    <row r="547" spans="1:8" s="2" customFormat="1" ht="16.8" customHeight="1">
      <c r="A547" s="41"/>
      <c r="B547" s="47"/>
      <c r="C547" s="310" t="s">
        <v>19</v>
      </c>
      <c r="D547" s="310" t="s">
        <v>615</v>
      </c>
      <c r="E547" s="20" t="s">
        <v>19</v>
      </c>
      <c r="F547" s="311">
        <v>0.564</v>
      </c>
      <c r="G547" s="41"/>
      <c r="H547" s="47"/>
    </row>
    <row r="548" spans="1:8" s="2" customFormat="1" ht="16.8" customHeight="1">
      <c r="A548" s="41"/>
      <c r="B548" s="47"/>
      <c r="C548" s="310" t="s">
        <v>19</v>
      </c>
      <c r="D548" s="310" t="s">
        <v>616</v>
      </c>
      <c r="E548" s="20" t="s">
        <v>19</v>
      </c>
      <c r="F548" s="311">
        <v>1.02</v>
      </c>
      <c r="G548" s="41"/>
      <c r="H548" s="47"/>
    </row>
    <row r="549" spans="1:8" s="2" customFormat="1" ht="16.8" customHeight="1">
      <c r="A549" s="41"/>
      <c r="B549" s="47"/>
      <c r="C549" s="310" t="s">
        <v>19</v>
      </c>
      <c r="D549" s="310" t="s">
        <v>617</v>
      </c>
      <c r="E549" s="20" t="s">
        <v>19</v>
      </c>
      <c r="F549" s="311">
        <v>2.88</v>
      </c>
      <c r="G549" s="41"/>
      <c r="H549" s="47"/>
    </row>
    <row r="550" spans="1:8" s="2" customFormat="1" ht="16.8" customHeight="1">
      <c r="A550" s="41"/>
      <c r="B550" s="47"/>
      <c r="C550" s="310" t="s">
        <v>19</v>
      </c>
      <c r="D550" s="310" t="s">
        <v>502</v>
      </c>
      <c r="E550" s="20" t="s">
        <v>19</v>
      </c>
      <c r="F550" s="311">
        <v>23.964</v>
      </c>
      <c r="G550" s="41"/>
      <c r="H550" s="47"/>
    </row>
    <row r="551" spans="1:8" s="2" customFormat="1" ht="16.8" customHeight="1">
      <c r="A551" s="41"/>
      <c r="B551" s="47"/>
      <c r="C551" s="312" t="s">
        <v>5057</v>
      </c>
      <c r="D551" s="41"/>
      <c r="E551" s="41"/>
      <c r="F551" s="41"/>
      <c r="G551" s="41"/>
      <c r="H551" s="47"/>
    </row>
    <row r="552" spans="1:8" s="2" customFormat="1" ht="16.8" customHeight="1">
      <c r="A552" s="41"/>
      <c r="B552" s="47"/>
      <c r="C552" s="310" t="s">
        <v>2422</v>
      </c>
      <c r="D552" s="310" t="s">
        <v>5129</v>
      </c>
      <c r="E552" s="20" t="s">
        <v>356</v>
      </c>
      <c r="F552" s="311">
        <v>961.001</v>
      </c>
      <c r="G552" s="41"/>
      <c r="H552" s="47"/>
    </row>
    <row r="553" spans="1:8" s="2" customFormat="1" ht="16.8" customHeight="1">
      <c r="A553" s="41"/>
      <c r="B553" s="47"/>
      <c r="C553" s="310" t="s">
        <v>2440</v>
      </c>
      <c r="D553" s="310" t="s">
        <v>5131</v>
      </c>
      <c r="E553" s="20" t="s">
        <v>356</v>
      </c>
      <c r="F553" s="311">
        <v>137.355</v>
      </c>
      <c r="G553" s="41"/>
      <c r="H553" s="47"/>
    </row>
    <row r="554" spans="1:8" s="2" customFormat="1" ht="16.8" customHeight="1">
      <c r="A554" s="41"/>
      <c r="B554" s="47"/>
      <c r="C554" s="310" t="s">
        <v>2437</v>
      </c>
      <c r="D554" s="310" t="s">
        <v>5130</v>
      </c>
      <c r="E554" s="20" t="s">
        <v>356</v>
      </c>
      <c r="F554" s="311">
        <v>1721.819</v>
      </c>
      <c r="G554" s="41"/>
      <c r="H554" s="47"/>
    </row>
    <row r="555" spans="1:8" s="2" customFormat="1" ht="16.8" customHeight="1">
      <c r="A555" s="41"/>
      <c r="B555" s="47"/>
      <c r="C555" s="310" t="s">
        <v>2417</v>
      </c>
      <c r="D555" s="310" t="s">
        <v>2418</v>
      </c>
      <c r="E555" s="20" t="s">
        <v>356</v>
      </c>
      <c r="F555" s="311">
        <v>144.223</v>
      </c>
      <c r="G555" s="41"/>
      <c r="H555" s="47"/>
    </row>
    <row r="556" spans="1:8" s="2" customFormat="1" ht="16.8" customHeight="1">
      <c r="A556" s="41"/>
      <c r="B556" s="47"/>
      <c r="C556" s="310" t="s">
        <v>2405</v>
      </c>
      <c r="D556" s="310" t="s">
        <v>2406</v>
      </c>
      <c r="E556" s="20" t="s">
        <v>356</v>
      </c>
      <c r="F556" s="311">
        <v>1807.91</v>
      </c>
      <c r="G556" s="41"/>
      <c r="H556" s="47"/>
    </row>
    <row r="557" spans="1:8" s="2" customFormat="1" ht="16.8" customHeight="1">
      <c r="A557" s="41"/>
      <c r="B557" s="47"/>
      <c r="C557" s="306" t="s">
        <v>457</v>
      </c>
      <c r="D557" s="307" t="s">
        <v>458</v>
      </c>
      <c r="E557" s="308" t="s">
        <v>19</v>
      </c>
      <c r="F557" s="309">
        <v>21.698</v>
      </c>
      <c r="G557" s="41"/>
      <c r="H557" s="47"/>
    </row>
    <row r="558" spans="1:8" s="2" customFormat="1" ht="16.8" customHeight="1">
      <c r="A558" s="41"/>
      <c r="B558" s="47"/>
      <c r="C558" s="310" t="s">
        <v>19</v>
      </c>
      <c r="D558" s="310" t="s">
        <v>535</v>
      </c>
      <c r="E558" s="20" t="s">
        <v>19</v>
      </c>
      <c r="F558" s="311">
        <v>0</v>
      </c>
      <c r="G558" s="41"/>
      <c r="H558" s="47"/>
    </row>
    <row r="559" spans="1:8" s="2" customFormat="1" ht="16.8" customHeight="1">
      <c r="A559" s="41"/>
      <c r="B559" s="47"/>
      <c r="C559" s="310" t="s">
        <v>19</v>
      </c>
      <c r="D559" s="310" t="s">
        <v>553</v>
      </c>
      <c r="E559" s="20" t="s">
        <v>19</v>
      </c>
      <c r="F559" s="311">
        <v>5.074</v>
      </c>
      <c r="G559" s="41"/>
      <c r="H559" s="47"/>
    </row>
    <row r="560" spans="1:8" s="2" customFormat="1" ht="16.8" customHeight="1">
      <c r="A560" s="41"/>
      <c r="B560" s="47"/>
      <c r="C560" s="310" t="s">
        <v>19</v>
      </c>
      <c r="D560" s="310" t="s">
        <v>2415</v>
      </c>
      <c r="E560" s="20" t="s">
        <v>19</v>
      </c>
      <c r="F560" s="311">
        <v>6.6</v>
      </c>
      <c r="G560" s="41"/>
      <c r="H560" s="47"/>
    </row>
    <row r="561" spans="1:8" s="2" customFormat="1" ht="16.8" customHeight="1">
      <c r="A561" s="41"/>
      <c r="B561" s="47"/>
      <c r="C561" s="310" t="s">
        <v>19</v>
      </c>
      <c r="D561" s="310" t="s">
        <v>555</v>
      </c>
      <c r="E561" s="20" t="s">
        <v>19</v>
      </c>
      <c r="F561" s="311">
        <v>3.3</v>
      </c>
      <c r="G561" s="41"/>
      <c r="H561" s="47"/>
    </row>
    <row r="562" spans="1:8" s="2" customFormat="1" ht="16.8" customHeight="1">
      <c r="A562" s="41"/>
      <c r="B562" s="47"/>
      <c r="C562" s="310" t="s">
        <v>19</v>
      </c>
      <c r="D562" s="310" t="s">
        <v>556</v>
      </c>
      <c r="E562" s="20" t="s">
        <v>19</v>
      </c>
      <c r="F562" s="311">
        <v>3.424</v>
      </c>
      <c r="G562" s="41"/>
      <c r="H562" s="47"/>
    </row>
    <row r="563" spans="1:8" s="2" customFormat="1" ht="16.8" customHeight="1">
      <c r="A563" s="41"/>
      <c r="B563" s="47"/>
      <c r="C563" s="310" t="s">
        <v>19</v>
      </c>
      <c r="D563" s="310" t="s">
        <v>555</v>
      </c>
      <c r="E563" s="20" t="s">
        <v>19</v>
      </c>
      <c r="F563" s="311">
        <v>3.3</v>
      </c>
      <c r="G563" s="41"/>
      <c r="H563" s="47"/>
    </row>
    <row r="564" spans="1:8" s="2" customFormat="1" ht="16.8" customHeight="1">
      <c r="A564" s="41"/>
      <c r="B564" s="47"/>
      <c r="C564" s="310" t="s">
        <v>19</v>
      </c>
      <c r="D564" s="310" t="s">
        <v>502</v>
      </c>
      <c r="E564" s="20" t="s">
        <v>19</v>
      </c>
      <c r="F564" s="311">
        <v>21.698</v>
      </c>
      <c r="G564" s="41"/>
      <c r="H564" s="47"/>
    </row>
    <row r="565" spans="1:8" s="2" customFormat="1" ht="16.8" customHeight="1">
      <c r="A565" s="41"/>
      <c r="B565" s="47"/>
      <c r="C565" s="312" t="s">
        <v>5057</v>
      </c>
      <c r="D565" s="41"/>
      <c r="E565" s="41"/>
      <c r="F565" s="41"/>
      <c r="G565" s="41"/>
      <c r="H565" s="47"/>
    </row>
    <row r="566" spans="1:8" s="2" customFormat="1" ht="16.8" customHeight="1">
      <c r="A566" s="41"/>
      <c r="B566" s="47"/>
      <c r="C566" s="310" t="s">
        <v>2422</v>
      </c>
      <c r="D566" s="310" t="s">
        <v>5129</v>
      </c>
      <c r="E566" s="20" t="s">
        <v>356</v>
      </c>
      <c r="F566" s="311">
        <v>961.001</v>
      </c>
      <c r="G566" s="41"/>
      <c r="H566" s="47"/>
    </row>
    <row r="567" spans="1:8" s="2" customFormat="1" ht="16.8" customHeight="1">
      <c r="A567" s="41"/>
      <c r="B567" s="47"/>
      <c r="C567" s="310" t="s">
        <v>2412</v>
      </c>
      <c r="D567" s="310" t="s">
        <v>2413</v>
      </c>
      <c r="E567" s="20" t="s">
        <v>356</v>
      </c>
      <c r="F567" s="311">
        <v>22.783</v>
      </c>
      <c r="G567" s="41"/>
      <c r="H567" s="47"/>
    </row>
    <row r="568" spans="1:8" s="2" customFormat="1" ht="16.8" customHeight="1">
      <c r="A568" s="41"/>
      <c r="B568" s="47"/>
      <c r="C568" s="306" t="s">
        <v>398</v>
      </c>
      <c r="D568" s="307" t="s">
        <v>399</v>
      </c>
      <c r="E568" s="308" t="s">
        <v>19</v>
      </c>
      <c r="F568" s="309">
        <v>113.391</v>
      </c>
      <c r="G568" s="41"/>
      <c r="H568" s="47"/>
    </row>
    <row r="569" spans="1:8" s="2" customFormat="1" ht="16.8" customHeight="1">
      <c r="A569" s="41"/>
      <c r="B569" s="47"/>
      <c r="C569" s="310" t="s">
        <v>19</v>
      </c>
      <c r="D569" s="310" t="s">
        <v>549</v>
      </c>
      <c r="E569" s="20" t="s">
        <v>19</v>
      </c>
      <c r="F569" s="311">
        <v>37.32</v>
      </c>
      <c r="G569" s="41"/>
      <c r="H569" s="47"/>
    </row>
    <row r="570" spans="1:8" s="2" customFormat="1" ht="16.8" customHeight="1">
      <c r="A570" s="41"/>
      <c r="B570" s="47"/>
      <c r="C570" s="310" t="s">
        <v>19</v>
      </c>
      <c r="D570" s="310" t="s">
        <v>550</v>
      </c>
      <c r="E570" s="20" t="s">
        <v>19</v>
      </c>
      <c r="F570" s="311">
        <v>76.071</v>
      </c>
      <c r="G570" s="41"/>
      <c r="H570" s="47"/>
    </row>
    <row r="571" spans="1:8" s="2" customFormat="1" ht="16.8" customHeight="1">
      <c r="A571" s="41"/>
      <c r="B571" s="47"/>
      <c r="C571" s="310" t="s">
        <v>19</v>
      </c>
      <c r="D571" s="310" t="s">
        <v>551</v>
      </c>
      <c r="E571" s="20" t="s">
        <v>19</v>
      </c>
      <c r="F571" s="311">
        <v>0</v>
      </c>
      <c r="G571" s="41"/>
      <c r="H571" s="47"/>
    </row>
    <row r="572" spans="1:8" s="2" customFormat="1" ht="16.8" customHeight="1">
      <c r="A572" s="41"/>
      <c r="B572" s="47"/>
      <c r="C572" s="310" t="s">
        <v>19</v>
      </c>
      <c r="D572" s="310" t="s">
        <v>502</v>
      </c>
      <c r="E572" s="20" t="s">
        <v>19</v>
      </c>
      <c r="F572" s="311">
        <v>113.391</v>
      </c>
      <c r="G572" s="41"/>
      <c r="H572" s="47"/>
    </row>
    <row r="573" spans="1:8" s="2" customFormat="1" ht="16.8" customHeight="1">
      <c r="A573" s="41"/>
      <c r="B573" s="47"/>
      <c r="C573" s="312" t="s">
        <v>5057</v>
      </c>
      <c r="D573" s="41"/>
      <c r="E573" s="41"/>
      <c r="F573" s="41"/>
      <c r="G573" s="41"/>
      <c r="H573" s="47"/>
    </row>
    <row r="574" spans="1:8" s="2" customFormat="1" ht="16.8" customHeight="1">
      <c r="A574" s="41"/>
      <c r="B574" s="47"/>
      <c r="C574" s="310" t="s">
        <v>2422</v>
      </c>
      <c r="D574" s="310" t="s">
        <v>5129</v>
      </c>
      <c r="E574" s="20" t="s">
        <v>356</v>
      </c>
      <c r="F574" s="311">
        <v>961.001</v>
      </c>
      <c r="G574" s="41"/>
      <c r="H574" s="47"/>
    </row>
    <row r="575" spans="1:8" s="2" customFormat="1" ht="16.8" customHeight="1">
      <c r="A575" s="41"/>
      <c r="B575" s="47"/>
      <c r="C575" s="310" t="s">
        <v>2440</v>
      </c>
      <c r="D575" s="310" t="s">
        <v>5131</v>
      </c>
      <c r="E575" s="20" t="s">
        <v>356</v>
      </c>
      <c r="F575" s="311">
        <v>137.355</v>
      </c>
      <c r="G575" s="41"/>
      <c r="H575" s="47"/>
    </row>
    <row r="576" spans="1:8" s="2" customFormat="1" ht="16.8" customHeight="1">
      <c r="A576" s="41"/>
      <c r="B576" s="47"/>
      <c r="C576" s="310" t="s">
        <v>2437</v>
      </c>
      <c r="D576" s="310" t="s">
        <v>5130</v>
      </c>
      <c r="E576" s="20" t="s">
        <v>356</v>
      </c>
      <c r="F576" s="311">
        <v>1721.819</v>
      </c>
      <c r="G576" s="41"/>
      <c r="H576" s="47"/>
    </row>
    <row r="577" spans="1:8" s="2" customFormat="1" ht="16.8" customHeight="1">
      <c r="A577" s="41"/>
      <c r="B577" s="47"/>
      <c r="C577" s="310" t="s">
        <v>2417</v>
      </c>
      <c r="D577" s="310" t="s">
        <v>2418</v>
      </c>
      <c r="E577" s="20" t="s">
        <v>356</v>
      </c>
      <c r="F577" s="311">
        <v>144.223</v>
      </c>
      <c r="G577" s="41"/>
      <c r="H577" s="47"/>
    </row>
    <row r="578" spans="1:8" s="2" customFormat="1" ht="16.8" customHeight="1">
      <c r="A578" s="41"/>
      <c r="B578" s="47"/>
      <c r="C578" s="310" t="s">
        <v>2405</v>
      </c>
      <c r="D578" s="310" t="s">
        <v>2406</v>
      </c>
      <c r="E578" s="20" t="s">
        <v>356</v>
      </c>
      <c r="F578" s="311">
        <v>1807.91</v>
      </c>
      <c r="G578" s="41"/>
      <c r="H578" s="47"/>
    </row>
    <row r="579" spans="1:8" s="2" customFormat="1" ht="16.8" customHeight="1">
      <c r="A579" s="41"/>
      <c r="B579" s="47"/>
      <c r="C579" s="306" t="s">
        <v>354</v>
      </c>
      <c r="D579" s="307" t="s">
        <v>355</v>
      </c>
      <c r="E579" s="308" t="s">
        <v>356</v>
      </c>
      <c r="F579" s="309">
        <v>58.13</v>
      </c>
      <c r="G579" s="41"/>
      <c r="H579" s="47"/>
    </row>
    <row r="580" spans="1:8" s="2" customFormat="1" ht="16.8" customHeight="1">
      <c r="A580" s="41"/>
      <c r="B580" s="47"/>
      <c r="C580" s="310" t="s">
        <v>19</v>
      </c>
      <c r="D580" s="310" t="s">
        <v>679</v>
      </c>
      <c r="E580" s="20" t="s">
        <v>19</v>
      </c>
      <c r="F580" s="311">
        <v>0</v>
      </c>
      <c r="G580" s="41"/>
      <c r="H580" s="47"/>
    </row>
    <row r="581" spans="1:8" s="2" customFormat="1" ht="16.8" customHeight="1">
      <c r="A581" s="41"/>
      <c r="B581" s="47"/>
      <c r="C581" s="310" t="s">
        <v>19</v>
      </c>
      <c r="D581" s="310" t="s">
        <v>680</v>
      </c>
      <c r="E581" s="20" t="s">
        <v>19</v>
      </c>
      <c r="F581" s="311">
        <v>31.29</v>
      </c>
      <c r="G581" s="41"/>
      <c r="H581" s="47"/>
    </row>
    <row r="582" spans="1:8" s="2" customFormat="1" ht="16.8" customHeight="1">
      <c r="A582" s="41"/>
      <c r="B582" s="47"/>
      <c r="C582" s="310" t="s">
        <v>19</v>
      </c>
      <c r="D582" s="310" t="s">
        <v>681</v>
      </c>
      <c r="E582" s="20" t="s">
        <v>19</v>
      </c>
      <c r="F582" s="311">
        <v>4.06</v>
      </c>
      <c r="G582" s="41"/>
      <c r="H582" s="47"/>
    </row>
    <row r="583" spans="1:8" s="2" customFormat="1" ht="16.8" customHeight="1">
      <c r="A583" s="41"/>
      <c r="B583" s="47"/>
      <c r="C583" s="310" t="s">
        <v>19</v>
      </c>
      <c r="D583" s="310" t="s">
        <v>682</v>
      </c>
      <c r="E583" s="20" t="s">
        <v>19</v>
      </c>
      <c r="F583" s="311">
        <v>1.14</v>
      </c>
      <c r="G583" s="41"/>
      <c r="H583" s="47"/>
    </row>
    <row r="584" spans="1:8" s="2" customFormat="1" ht="16.8" customHeight="1">
      <c r="A584" s="41"/>
      <c r="B584" s="47"/>
      <c r="C584" s="310" t="s">
        <v>19</v>
      </c>
      <c r="D584" s="310" t="s">
        <v>682</v>
      </c>
      <c r="E584" s="20" t="s">
        <v>19</v>
      </c>
      <c r="F584" s="311">
        <v>1.14</v>
      </c>
      <c r="G584" s="41"/>
      <c r="H584" s="47"/>
    </row>
    <row r="585" spans="1:8" s="2" customFormat="1" ht="16.8" customHeight="1">
      <c r="A585" s="41"/>
      <c r="B585" s="47"/>
      <c r="C585" s="310" t="s">
        <v>19</v>
      </c>
      <c r="D585" s="310" t="s">
        <v>682</v>
      </c>
      <c r="E585" s="20" t="s">
        <v>19</v>
      </c>
      <c r="F585" s="311">
        <v>1.14</v>
      </c>
      <c r="G585" s="41"/>
      <c r="H585" s="47"/>
    </row>
    <row r="586" spans="1:8" s="2" customFormat="1" ht="16.8" customHeight="1">
      <c r="A586" s="41"/>
      <c r="B586" s="47"/>
      <c r="C586" s="310" t="s">
        <v>19</v>
      </c>
      <c r="D586" s="310" t="s">
        <v>683</v>
      </c>
      <c r="E586" s="20" t="s">
        <v>19</v>
      </c>
      <c r="F586" s="311">
        <v>5.7</v>
      </c>
      <c r="G586" s="41"/>
      <c r="H586" s="47"/>
    </row>
    <row r="587" spans="1:8" s="2" customFormat="1" ht="16.8" customHeight="1">
      <c r="A587" s="41"/>
      <c r="B587" s="47"/>
      <c r="C587" s="310" t="s">
        <v>19</v>
      </c>
      <c r="D587" s="310" t="s">
        <v>684</v>
      </c>
      <c r="E587" s="20" t="s">
        <v>19</v>
      </c>
      <c r="F587" s="311">
        <v>3.73</v>
      </c>
      <c r="G587" s="41"/>
      <c r="H587" s="47"/>
    </row>
    <row r="588" spans="1:8" s="2" customFormat="1" ht="16.8" customHeight="1">
      <c r="A588" s="41"/>
      <c r="B588" s="47"/>
      <c r="C588" s="310" t="s">
        <v>19</v>
      </c>
      <c r="D588" s="310" t="s">
        <v>685</v>
      </c>
      <c r="E588" s="20" t="s">
        <v>19</v>
      </c>
      <c r="F588" s="311">
        <v>1.2</v>
      </c>
      <c r="G588" s="41"/>
      <c r="H588" s="47"/>
    </row>
    <row r="589" spans="1:8" s="2" customFormat="1" ht="16.8" customHeight="1">
      <c r="A589" s="41"/>
      <c r="B589" s="47"/>
      <c r="C589" s="310" t="s">
        <v>19</v>
      </c>
      <c r="D589" s="310" t="s">
        <v>686</v>
      </c>
      <c r="E589" s="20" t="s">
        <v>19</v>
      </c>
      <c r="F589" s="311">
        <v>1.25</v>
      </c>
      <c r="G589" s="41"/>
      <c r="H589" s="47"/>
    </row>
    <row r="590" spans="1:8" s="2" customFormat="1" ht="16.8" customHeight="1">
      <c r="A590" s="41"/>
      <c r="B590" s="47"/>
      <c r="C590" s="310" t="s">
        <v>19</v>
      </c>
      <c r="D590" s="310" t="s">
        <v>681</v>
      </c>
      <c r="E590" s="20" t="s">
        <v>19</v>
      </c>
      <c r="F590" s="311">
        <v>4.06</v>
      </c>
      <c r="G590" s="41"/>
      <c r="H590" s="47"/>
    </row>
    <row r="591" spans="1:8" s="2" customFormat="1" ht="16.8" customHeight="1">
      <c r="A591" s="41"/>
      <c r="B591" s="47"/>
      <c r="C591" s="310" t="s">
        <v>19</v>
      </c>
      <c r="D591" s="310" t="s">
        <v>687</v>
      </c>
      <c r="E591" s="20" t="s">
        <v>19</v>
      </c>
      <c r="F591" s="311">
        <v>2.28</v>
      </c>
      <c r="G591" s="41"/>
      <c r="H591" s="47"/>
    </row>
    <row r="592" spans="1:8" s="2" customFormat="1" ht="16.8" customHeight="1">
      <c r="A592" s="41"/>
      <c r="B592" s="47"/>
      <c r="C592" s="310" t="s">
        <v>19</v>
      </c>
      <c r="D592" s="310" t="s">
        <v>682</v>
      </c>
      <c r="E592" s="20" t="s">
        <v>19</v>
      </c>
      <c r="F592" s="311">
        <v>1.14</v>
      </c>
      <c r="G592" s="41"/>
      <c r="H592" s="47"/>
    </row>
    <row r="593" spans="1:8" s="2" customFormat="1" ht="16.8" customHeight="1">
      <c r="A593" s="41"/>
      <c r="B593" s="47"/>
      <c r="C593" s="310" t="s">
        <v>19</v>
      </c>
      <c r="D593" s="310" t="s">
        <v>502</v>
      </c>
      <c r="E593" s="20" t="s">
        <v>19</v>
      </c>
      <c r="F593" s="311">
        <v>58.13</v>
      </c>
      <c r="G593" s="41"/>
      <c r="H593" s="47"/>
    </row>
    <row r="594" spans="1:8" s="2" customFormat="1" ht="16.8" customHeight="1">
      <c r="A594" s="41"/>
      <c r="B594" s="47"/>
      <c r="C594" s="312" t="s">
        <v>5057</v>
      </c>
      <c r="D594" s="41"/>
      <c r="E594" s="41"/>
      <c r="F594" s="41"/>
      <c r="G594" s="41"/>
      <c r="H594" s="47"/>
    </row>
    <row r="595" spans="1:8" s="2" customFormat="1" ht="16.8" customHeight="1">
      <c r="A595" s="41"/>
      <c r="B595" s="47"/>
      <c r="C595" s="310" t="s">
        <v>2368</v>
      </c>
      <c r="D595" s="310" t="s">
        <v>5132</v>
      </c>
      <c r="E595" s="20" t="s">
        <v>356</v>
      </c>
      <c r="F595" s="311">
        <v>371.01</v>
      </c>
      <c r="G595" s="41"/>
      <c r="H595" s="47"/>
    </row>
    <row r="596" spans="1:8" s="2" customFormat="1" ht="16.8" customHeight="1">
      <c r="A596" s="41"/>
      <c r="B596" s="47"/>
      <c r="C596" s="310" t="s">
        <v>2389</v>
      </c>
      <c r="D596" s="310" t="s">
        <v>5133</v>
      </c>
      <c r="E596" s="20" t="s">
        <v>356</v>
      </c>
      <c r="F596" s="311">
        <v>724.76</v>
      </c>
      <c r="G596" s="41"/>
      <c r="H596" s="47"/>
    </row>
    <row r="597" spans="1:8" s="2" customFormat="1" ht="16.8" customHeight="1">
      <c r="A597" s="41"/>
      <c r="B597" s="47"/>
      <c r="C597" s="310" t="s">
        <v>2528</v>
      </c>
      <c r="D597" s="310" t="s">
        <v>5134</v>
      </c>
      <c r="E597" s="20" t="s">
        <v>356</v>
      </c>
      <c r="F597" s="311">
        <v>719.64</v>
      </c>
      <c r="G597" s="41"/>
      <c r="H597" s="47"/>
    </row>
    <row r="598" spans="1:8" s="2" customFormat="1" ht="16.8" customHeight="1">
      <c r="A598" s="41"/>
      <c r="B598" s="47"/>
      <c r="C598" s="310" t="s">
        <v>2536</v>
      </c>
      <c r="D598" s="310" t="s">
        <v>5135</v>
      </c>
      <c r="E598" s="20" t="s">
        <v>356</v>
      </c>
      <c r="F598" s="311">
        <v>295.34</v>
      </c>
      <c r="G598" s="41"/>
      <c r="H598" s="47"/>
    </row>
    <row r="599" spans="1:8" s="2" customFormat="1" ht="16.8" customHeight="1">
      <c r="A599" s="41"/>
      <c r="B599" s="47"/>
      <c r="C599" s="310" t="s">
        <v>2546</v>
      </c>
      <c r="D599" s="310" t="s">
        <v>5136</v>
      </c>
      <c r="E599" s="20" t="s">
        <v>787</v>
      </c>
      <c r="F599" s="311">
        <v>5888</v>
      </c>
      <c r="G599" s="41"/>
      <c r="H599" s="47"/>
    </row>
    <row r="600" spans="1:8" s="2" customFormat="1" ht="16.8" customHeight="1">
      <c r="A600" s="41"/>
      <c r="B600" s="47"/>
      <c r="C600" s="310" t="s">
        <v>2556</v>
      </c>
      <c r="D600" s="310" t="s">
        <v>2557</v>
      </c>
      <c r="E600" s="20" t="s">
        <v>518</v>
      </c>
      <c r="F600" s="311">
        <v>5.888</v>
      </c>
      <c r="G600" s="41"/>
      <c r="H600" s="47"/>
    </row>
    <row r="601" spans="1:8" s="2" customFormat="1" ht="16.8" customHeight="1">
      <c r="A601" s="41"/>
      <c r="B601" s="47"/>
      <c r="C601" s="306" t="s">
        <v>2336</v>
      </c>
      <c r="D601" s="307" t="s">
        <v>2337</v>
      </c>
      <c r="E601" s="308" t="s">
        <v>356</v>
      </c>
      <c r="F601" s="309">
        <v>5.12</v>
      </c>
      <c r="G601" s="41"/>
      <c r="H601" s="47"/>
    </row>
    <row r="602" spans="1:8" s="2" customFormat="1" ht="16.8" customHeight="1">
      <c r="A602" s="41"/>
      <c r="B602" s="47"/>
      <c r="C602" s="310" t="s">
        <v>19</v>
      </c>
      <c r="D602" s="310" t="s">
        <v>679</v>
      </c>
      <c r="E602" s="20" t="s">
        <v>19</v>
      </c>
      <c r="F602" s="311">
        <v>0</v>
      </c>
      <c r="G602" s="41"/>
      <c r="H602" s="47"/>
    </row>
    <row r="603" spans="1:8" s="2" customFormat="1" ht="16.8" customHeight="1">
      <c r="A603" s="41"/>
      <c r="B603" s="47"/>
      <c r="C603" s="310" t="s">
        <v>19</v>
      </c>
      <c r="D603" s="310" t="s">
        <v>2338</v>
      </c>
      <c r="E603" s="20" t="s">
        <v>19</v>
      </c>
      <c r="F603" s="311">
        <v>5.12</v>
      </c>
      <c r="G603" s="41"/>
      <c r="H603" s="47"/>
    </row>
    <row r="604" spans="1:8" s="2" customFormat="1" ht="16.8" customHeight="1">
      <c r="A604" s="41"/>
      <c r="B604" s="47"/>
      <c r="C604" s="312" t="s">
        <v>5057</v>
      </c>
      <c r="D604" s="41"/>
      <c r="E604" s="41"/>
      <c r="F604" s="41"/>
      <c r="G604" s="41"/>
      <c r="H604" s="47"/>
    </row>
    <row r="605" spans="1:8" s="2" customFormat="1" ht="16.8" customHeight="1">
      <c r="A605" s="41"/>
      <c r="B605" s="47"/>
      <c r="C605" s="310" t="s">
        <v>2389</v>
      </c>
      <c r="D605" s="310" t="s">
        <v>5133</v>
      </c>
      <c r="E605" s="20" t="s">
        <v>356</v>
      </c>
      <c r="F605" s="311">
        <v>724.76</v>
      </c>
      <c r="G605" s="41"/>
      <c r="H605" s="47"/>
    </row>
    <row r="606" spans="1:8" s="2" customFormat="1" ht="16.8" customHeight="1">
      <c r="A606" s="41"/>
      <c r="B606" s="47"/>
      <c r="C606" s="306" t="s">
        <v>358</v>
      </c>
      <c r="D606" s="307" t="s">
        <v>359</v>
      </c>
      <c r="E606" s="308" t="s">
        <v>356</v>
      </c>
      <c r="F606" s="309">
        <v>237.21</v>
      </c>
      <c r="G606" s="41"/>
      <c r="H606" s="47"/>
    </row>
    <row r="607" spans="1:8" s="2" customFormat="1" ht="16.8" customHeight="1">
      <c r="A607" s="41"/>
      <c r="B607" s="47"/>
      <c r="C607" s="310" t="s">
        <v>19</v>
      </c>
      <c r="D607" s="310" t="s">
        <v>679</v>
      </c>
      <c r="E607" s="20" t="s">
        <v>19</v>
      </c>
      <c r="F607" s="311">
        <v>0</v>
      </c>
      <c r="G607" s="41"/>
      <c r="H607" s="47"/>
    </row>
    <row r="608" spans="1:8" s="2" customFormat="1" ht="16.8" customHeight="1">
      <c r="A608" s="41"/>
      <c r="B608" s="47"/>
      <c r="C608" s="310" t="s">
        <v>19</v>
      </c>
      <c r="D608" s="310" t="s">
        <v>689</v>
      </c>
      <c r="E608" s="20" t="s">
        <v>19</v>
      </c>
      <c r="F608" s="311">
        <v>81.7</v>
      </c>
      <c r="G608" s="41"/>
      <c r="H608" s="47"/>
    </row>
    <row r="609" spans="1:8" s="2" customFormat="1" ht="16.8" customHeight="1">
      <c r="A609" s="41"/>
      <c r="B609" s="47"/>
      <c r="C609" s="310" t="s">
        <v>19</v>
      </c>
      <c r="D609" s="310" t="s">
        <v>690</v>
      </c>
      <c r="E609" s="20" t="s">
        <v>19</v>
      </c>
      <c r="F609" s="311">
        <v>10.64</v>
      </c>
      <c r="G609" s="41"/>
      <c r="H609" s="47"/>
    </row>
    <row r="610" spans="1:8" s="2" customFormat="1" ht="16.8" customHeight="1">
      <c r="A610" s="41"/>
      <c r="B610" s="47"/>
      <c r="C610" s="310" t="s">
        <v>19</v>
      </c>
      <c r="D610" s="310" t="s">
        <v>685</v>
      </c>
      <c r="E610" s="20" t="s">
        <v>19</v>
      </c>
      <c r="F610" s="311">
        <v>1.2</v>
      </c>
      <c r="G610" s="41"/>
      <c r="H610" s="47"/>
    </row>
    <row r="611" spans="1:8" s="2" customFormat="1" ht="16.8" customHeight="1">
      <c r="A611" s="41"/>
      <c r="B611" s="47"/>
      <c r="C611" s="310" t="s">
        <v>19</v>
      </c>
      <c r="D611" s="310" t="s">
        <v>691</v>
      </c>
      <c r="E611" s="20" t="s">
        <v>19</v>
      </c>
      <c r="F611" s="311">
        <v>33.2</v>
      </c>
      <c r="G611" s="41"/>
      <c r="H611" s="47"/>
    </row>
    <row r="612" spans="1:8" s="2" customFormat="1" ht="16.8" customHeight="1">
      <c r="A612" s="41"/>
      <c r="B612" s="47"/>
      <c r="C612" s="310" t="s">
        <v>19</v>
      </c>
      <c r="D612" s="310" t="s">
        <v>692</v>
      </c>
      <c r="E612" s="20" t="s">
        <v>19</v>
      </c>
      <c r="F612" s="311">
        <v>33.38</v>
      </c>
      <c r="G612" s="41"/>
      <c r="H612" s="47"/>
    </row>
    <row r="613" spans="1:8" s="2" customFormat="1" ht="16.8" customHeight="1">
      <c r="A613" s="41"/>
      <c r="B613" s="47"/>
      <c r="C613" s="310" t="s">
        <v>19</v>
      </c>
      <c r="D613" s="310" t="s">
        <v>693</v>
      </c>
      <c r="E613" s="20" t="s">
        <v>19</v>
      </c>
      <c r="F613" s="311">
        <v>33.2</v>
      </c>
      <c r="G613" s="41"/>
      <c r="H613" s="47"/>
    </row>
    <row r="614" spans="1:8" s="2" customFormat="1" ht="16.8" customHeight="1">
      <c r="A614" s="41"/>
      <c r="B614" s="47"/>
      <c r="C614" s="310" t="s">
        <v>19</v>
      </c>
      <c r="D614" s="310" t="s">
        <v>694</v>
      </c>
      <c r="E614" s="20" t="s">
        <v>19</v>
      </c>
      <c r="F614" s="311">
        <v>32.84</v>
      </c>
      <c r="G614" s="41"/>
      <c r="H614" s="47"/>
    </row>
    <row r="615" spans="1:8" s="2" customFormat="1" ht="16.8" customHeight="1">
      <c r="A615" s="41"/>
      <c r="B615" s="47"/>
      <c r="C615" s="310" t="s">
        <v>19</v>
      </c>
      <c r="D615" s="310" t="s">
        <v>695</v>
      </c>
      <c r="E615" s="20" t="s">
        <v>19</v>
      </c>
      <c r="F615" s="311">
        <v>11.05</v>
      </c>
      <c r="G615" s="41"/>
      <c r="H615" s="47"/>
    </row>
    <row r="616" spans="1:8" s="2" customFormat="1" ht="16.8" customHeight="1">
      <c r="A616" s="41"/>
      <c r="B616" s="47"/>
      <c r="C616" s="310" t="s">
        <v>19</v>
      </c>
      <c r="D616" s="310" t="s">
        <v>502</v>
      </c>
      <c r="E616" s="20" t="s">
        <v>19</v>
      </c>
      <c r="F616" s="311">
        <v>237.21</v>
      </c>
      <c r="G616" s="41"/>
      <c r="H616" s="47"/>
    </row>
    <row r="617" spans="1:8" s="2" customFormat="1" ht="16.8" customHeight="1">
      <c r="A617" s="41"/>
      <c r="B617" s="47"/>
      <c r="C617" s="312" t="s">
        <v>5057</v>
      </c>
      <c r="D617" s="41"/>
      <c r="E617" s="41"/>
      <c r="F617" s="41"/>
      <c r="G617" s="41"/>
      <c r="H617" s="47"/>
    </row>
    <row r="618" spans="1:8" s="2" customFormat="1" ht="16.8" customHeight="1">
      <c r="A618" s="41"/>
      <c r="B618" s="47"/>
      <c r="C618" s="310" t="s">
        <v>2368</v>
      </c>
      <c r="D618" s="310" t="s">
        <v>5132</v>
      </c>
      <c r="E618" s="20" t="s">
        <v>356</v>
      </c>
      <c r="F618" s="311">
        <v>371.01</v>
      </c>
      <c r="G618" s="41"/>
      <c r="H618" s="47"/>
    </row>
    <row r="619" spans="1:8" s="2" customFormat="1" ht="16.8" customHeight="1">
      <c r="A619" s="41"/>
      <c r="B619" s="47"/>
      <c r="C619" s="310" t="s">
        <v>2389</v>
      </c>
      <c r="D619" s="310" t="s">
        <v>5133</v>
      </c>
      <c r="E619" s="20" t="s">
        <v>356</v>
      </c>
      <c r="F619" s="311">
        <v>724.76</v>
      </c>
      <c r="G619" s="41"/>
      <c r="H619" s="47"/>
    </row>
    <row r="620" spans="1:8" s="2" customFormat="1" ht="16.8" customHeight="1">
      <c r="A620" s="41"/>
      <c r="B620" s="47"/>
      <c r="C620" s="310" t="s">
        <v>2528</v>
      </c>
      <c r="D620" s="310" t="s">
        <v>5134</v>
      </c>
      <c r="E620" s="20" t="s">
        <v>356</v>
      </c>
      <c r="F620" s="311">
        <v>719.64</v>
      </c>
      <c r="G620" s="41"/>
      <c r="H620" s="47"/>
    </row>
    <row r="621" spans="1:8" s="2" customFormat="1" ht="16.8" customHeight="1">
      <c r="A621" s="41"/>
      <c r="B621" s="47"/>
      <c r="C621" s="310" t="s">
        <v>2536</v>
      </c>
      <c r="D621" s="310" t="s">
        <v>5135</v>
      </c>
      <c r="E621" s="20" t="s">
        <v>356</v>
      </c>
      <c r="F621" s="311">
        <v>295.34</v>
      </c>
      <c r="G621" s="41"/>
      <c r="H621" s="47"/>
    </row>
    <row r="622" spans="1:8" s="2" customFormat="1" ht="16.8" customHeight="1">
      <c r="A622" s="41"/>
      <c r="B622" s="47"/>
      <c r="C622" s="310" t="s">
        <v>2546</v>
      </c>
      <c r="D622" s="310" t="s">
        <v>5136</v>
      </c>
      <c r="E622" s="20" t="s">
        <v>787</v>
      </c>
      <c r="F622" s="311">
        <v>5888</v>
      </c>
      <c r="G622" s="41"/>
      <c r="H622" s="47"/>
    </row>
    <row r="623" spans="1:8" s="2" customFormat="1" ht="16.8" customHeight="1">
      <c r="A623" s="41"/>
      <c r="B623" s="47"/>
      <c r="C623" s="310" t="s">
        <v>2556</v>
      </c>
      <c r="D623" s="310" t="s">
        <v>2557</v>
      </c>
      <c r="E623" s="20" t="s">
        <v>518</v>
      </c>
      <c r="F623" s="311">
        <v>5.888</v>
      </c>
      <c r="G623" s="41"/>
      <c r="H623" s="47"/>
    </row>
    <row r="624" spans="1:8" s="2" customFormat="1" ht="16.8" customHeight="1">
      <c r="A624" s="41"/>
      <c r="B624" s="47"/>
      <c r="C624" s="306" t="s">
        <v>361</v>
      </c>
      <c r="D624" s="307" t="s">
        <v>362</v>
      </c>
      <c r="E624" s="308" t="s">
        <v>356</v>
      </c>
      <c r="F624" s="309">
        <v>238.47</v>
      </c>
      <c r="G624" s="41"/>
      <c r="H624" s="47"/>
    </row>
    <row r="625" spans="1:8" s="2" customFormat="1" ht="16.8" customHeight="1">
      <c r="A625" s="41"/>
      <c r="B625" s="47"/>
      <c r="C625" s="310" t="s">
        <v>19</v>
      </c>
      <c r="D625" s="310" t="s">
        <v>697</v>
      </c>
      <c r="E625" s="20" t="s">
        <v>19</v>
      </c>
      <c r="F625" s="311">
        <v>0</v>
      </c>
      <c r="G625" s="41"/>
      <c r="H625" s="47"/>
    </row>
    <row r="626" spans="1:8" s="2" customFormat="1" ht="16.8" customHeight="1">
      <c r="A626" s="41"/>
      <c r="B626" s="47"/>
      <c r="C626" s="310" t="s">
        <v>19</v>
      </c>
      <c r="D626" s="310" t="s">
        <v>698</v>
      </c>
      <c r="E626" s="20" t="s">
        <v>19</v>
      </c>
      <c r="F626" s="311">
        <v>82.96</v>
      </c>
      <c r="G626" s="41"/>
      <c r="H626" s="47"/>
    </row>
    <row r="627" spans="1:8" s="2" customFormat="1" ht="16.8" customHeight="1">
      <c r="A627" s="41"/>
      <c r="B627" s="47"/>
      <c r="C627" s="310" t="s">
        <v>19</v>
      </c>
      <c r="D627" s="310" t="s">
        <v>690</v>
      </c>
      <c r="E627" s="20" t="s">
        <v>19</v>
      </c>
      <c r="F627" s="311">
        <v>10.64</v>
      </c>
      <c r="G627" s="41"/>
      <c r="H627" s="47"/>
    </row>
    <row r="628" spans="1:8" s="2" customFormat="1" ht="16.8" customHeight="1">
      <c r="A628" s="41"/>
      <c r="B628" s="47"/>
      <c r="C628" s="310" t="s">
        <v>19</v>
      </c>
      <c r="D628" s="310" t="s">
        <v>685</v>
      </c>
      <c r="E628" s="20" t="s">
        <v>19</v>
      </c>
      <c r="F628" s="311">
        <v>1.2</v>
      </c>
      <c r="G628" s="41"/>
      <c r="H628" s="47"/>
    </row>
    <row r="629" spans="1:8" s="2" customFormat="1" ht="16.8" customHeight="1">
      <c r="A629" s="41"/>
      <c r="B629" s="47"/>
      <c r="C629" s="310" t="s">
        <v>19</v>
      </c>
      <c r="D629" s="310" t="s">
        <v>691</v>
      </c>
      <c r="E629" s="20" t="s">
        <v>19</v>
      </c>
      <c r="F629" s="311">
        <v>33.2</v>
      </c>
      <c r="G629" s="41"/>
      <c r="H629" s="47"/>
    </row>
    <row r="630" spans="1:8" s="2" customFormat="1" ht="16.8" customHeight="1">
      <c r="A630" s="41"/>
      <c r="B630" s="47"/>
      <c r="C630" s="310" t="s">
        <v>19</v>
      </c>
      <c r="D630" s="310" t="s">
        <v>692</v>
      </c>
      <c r="E630" s="20" t="s">
        <v>19</v>
      </c>
      <c r="F630" s="311">
        <v>33.38</v>
      </c>
      <c r="G630" s="41"/>
      <c r="H630" s="47"/>
    </row>
    <row r="631" spans="1:8" s="2" customFormat="1" ht="16.8" customHeight="1">
      <c r="A631" s="41"/>
      <c r="B631" s="47"/>
      <c r="C631" s="310" t="s">
        <v>19</v>
      </c>
      <c r="D631" s="310" t="s">
        <v>693</v>
      </c>
      <c r="E631" s="20" t="s">
        <v>19</v>
      </c>
      <c r="F631" s="311">
        <v>33.2</v>
      </c>
      <c r="G631" s="41"/>
      <c r="H631" s="47"/>
    </row>
    <row r="632" spans="1:8" s="2" customFormat="1" ht="16.8" customHeight="1">
      <c r="A632" s="41"/>
      <c r="B632" s="47"/>
      <c r="C632" s="310" t="s">
        <v>19</v>
      </c>
      <c r="D632" s="310" t="s">
        <v>694</v>
      </c>
      <c r="E632" s="20" t="s">
        <v>19</v>
      </c>
      <c r="F632" s="311">
        <v>32.84</v>
      </c>
      <c r="G632" s="41"/>
      <c r="H632" s="47"/>
    </row>
    <row r="633" spans="1:8" s="2" customFormat="1" ht="16.8" customHeight="1">
      <c r="A633" s="41"/>
      <c r="B633" s="47"/>
      <c r="C633" s="310" t="s">
        <v>19</v>
      </c>
      <c r="D633" s="310" t="s">
        <v>695</v>
      </c>
      <c r="E633" s="20" t="s">
        <v>19</v>
      </c>
      <c r="F633" s="311">
        <v>11.05</v>
      </c>
      <c r="G633" s="41"/>
      <c r="H633" s="47"/>
    </row>
    <row r="634" spans="1:8" s="2" customFormat="1" ht="16.8" customHeight="1">
      <c r="A634" s="41"/>
      <c r="B634" s="47"/>
      <c r="C634" s="310" t="s">
        <v>19</v>
      </c>
      <c r="D634" s="310" t="s">
        <v>502</v>
      </c>
      <c r="E634" s="20" t="s">
        <v>19</v>
      </c>
      <c r="F634" s="311">
        <v>238.47</v>
      </c>
      <c r="G634" s="41"/>
      <c r="H634" s="47"/>
    </row>
    <row r="635" spans="1:8" s="2" customFormat="1" ht="16.8" customHeight="1">
      <c r="A635" s="41"/>
      <c r="B635" s="47"/>
      <c r="C635" s="312" t="s">
        <v>5057</v>
      </c>
      <c r="D635" s="41"/>
      <c r="E635" s="41"/>
      <c r="F635" s="41"/>
      <c r="G635" s="41"/>
      <c r="H635" s="47"/>
    </row>
    <row r="636" spans="1:8" s="2" customFormat="1" ht="16.8" customHeight="1">
      <c r="A636" s="41"/>
      <c r="B636" s="47"/>
      <c r="C636" s="310" t="s">
        <v>2389</v>
      </c>
      <c r="D636" s="310" t="s">
        <v>5133</v>
      </c>
      <c r="E636" s="20" t="s">
        <v>356</v>
      </c>
      <c r="F636" s="311">
        <v>724.76</v>
      </c>
      <c r="G636" s="41"/>
      <c r="H636" s="47"/>
    </row>
    <row r="637" spans="1:8" s="2" customFormat="1" ht="16.8" customHeight="1">
      <c r="A637" s="41"/>
      <c r="B637" s="47"/>
      <c r="C637" s="310" t="s">
        <v>2528</v>
      </c>
      <c r="D637" s="310" t="s">
        <v>5134</v>
      </c>
      <c r="E637" s="20" t="s">
        <v>356</v>
      </c>
      <c r="F637" s="311">
        <v>719.64</v>
      </c>
      <c r="G637" s="41"/>
      <c r="H637" s="47"/>
    </row>
    <row r="638" spans="1:8" s="2" customFormat="1" ht="16.8" customHeight="1">
      <c r="A638" s="41"/>
      <c r="B638" s="47"/>
      <c r="C638" s="310" t="s">
        <v>2546</v>
      </c>
      <c r="D638" s="310" t="s">
        <v>5136</v>
      </c>
      <c r="E638" s="20" t="s">
        <v>787</v>
      </c>
      <c r="F638" s="311">
        <v>5888</v>
      </c>
      <c r="G638" s="41"/>
      <c r="H638" s="47"/>
    </row>
    <row r="639" spans="1:8" s="2" customFormat="1" ht="16.8" customHeight="1">
      <c r="A639" s="41"/>
      <c r="B639" s="47"/>
      <c r="C639" s="310" t="s">
        <v>2556</v>
      </c>
      <c r="D639" s="310" t="s">
        <v>2557</v>
      </c>
      <c r="E639" s="20" t="s">
        <v>518</v>
      </c>
      <c r="F639" s="311">
        <v>5.888</v>
      </c>
      <c r="G639" s="41"/>
      <c r="H639" s="47"/>
    </row>
    <row r="640" spans="1:8" s="2" customFormat="1" ht="16.8" customHeight="1">
      <c r="A640" s="41"/>
      <c r="B640" s="47"/>
      <c r="C640" s="306" t="s">
        <v>364</v>
      </c>
      <c r="D640" s="307" t="s">
        <v>365</v>
      </c>
      <c r="E640" s="308" t="s">
        <v>356</v>
      </c>
      <c r="F640" s="309">
        <v>45.44</v>
      </c>
      <c r="G640" s="41"/>
      <c r="H640" s="47"/>
    </row>
    <row r="641" spans="1:8" s="2" customFormat="1" ht="16.8" customHeight="1">
      <c r="A641" s="41"/>
      <c r="B641" s="47"/>
      <c r="C641" s="310" t="s">
        <v>19</v>
      </c>
      <c r="D641" s="310" t="s">
        <v>697</v>
      </c>
      <c r="E641" s="20" t="s">
        <v>19</v>
      </c>
      <c r="F641" s="311">
        <v>0</v>
      </c>
      <c r="G641" s="41"/>
      <c r="H641" s="47"/>
    </row>
    <row r="642" spans="1:8" s="2" customFormat="1" ht="16.8" customHeight="1">
      <c r="A642" s="41"/>
      <c r="B642" s="47"/>
      <c r="C642" s="310" t="s">
        <v>19</v>
      </c>
      <c r="D642" s="310" t="s">
        <v>681</v>
      </c>
      <c r="E642" s="20" t="s">
        <v>19</v>
      </c>
      <c r="F642" s="311">
        <v>4.06</v>
      </c>
      <c r="G642" s="41"/>
      <c r="H642" s="47"/>
    </row>
    <row r="643" spans="1:8" s="2" customFormat="1" ht="16.8" customHeight="1">
      <c r="A643" s="41"/>
      <c r="B643" s="47"/>
      <c r="C643" s="310" t="s">
        <v>19</v>
      </c>
      <c r="D643" s="310" t="s">
        <v>682</v>
      </c>
      <c r="E643" s="20" t="s">
        <v>19</v>
      </c>
      <c r="F643" s="311">
        <v>1.14</v>
      </c>
      <c r="G643" s="41"/>
      <c r="H643" s="47"/>
    </row>
    <row r="644" spans="1:8" s="2" customFormat="1" ht="16.8" customHeight="1">
      <c r="A644" s="41"/>
      <c r="B644" s="47"/>
      <c r="C644" s="310" t="s">
        <v>19</v>
      </c>
      <c r="D644" s="310" t="s">
        <v>682</v>
      </c>
      <c r="E644" s="20" t="s">
        <v>19</v>
      </c>
      <c r="F644" s="311">
        <v>1.14</v>
      </c>
      <c r="G644" s="41"/>
      <c r="H644" s="47"/>
    </row>
    <row r="645" spans="1:8" s="2" customFormat="1" ht="16.8" customHeight="1">
      <c r="A645" s="41"/>
      <c r="B645" s="47"/>
      <c r="C645" s="310" t="s">
        <v>19</v>
      </c>
      <c r="D645" s="310" t="s">
        <v>682</v>
      </c>
      <c r="E645" s="20" t="s">
        <v>19</v>
      </c>
      <c r="F645" s="311">
        <v>1.14</v>
      </c>
      <c r="G645" s="41"/>
      <c r="H645" s="47"/>
    </row>
    <row r="646" spans="1:8" s="2" customFormat="1" ht="16.8" customHeight="1">
      <c r="A646" s="41"/>
      <c r="B646" s="47"/>
      <c r="C646" s="310" t="s">
        <v>19</v>
      </c>
      <c r="D646" s="310" t="s">
        <v>683</v>
      </c>
      <c r="E646" s="20" t="s">
        <v>19</v>
      </c>
      <c r="F646" s="311">
        <v>5.7</v>
      </c>
      <c r="G646" s="41"/>
      <c r="H646" s="47"/>
    </row>
    <row r="647" spans="1:8" s="2" customFormat="1" ht="16.8" customHeight="1">
      <c r="A647" s="41"/>
      <c r="B647" s="47"/>
      <c r="C647" s="310" t="s">
        <v>19</v>
      </c>
      <c r="D647" s="310" t="s">
        <v>684</v>
      </c>
      <c r="E647" s="20" t="s">
        <v>19</v>
      </c>
      <c r="F647" s="311">
        <v>3.73</v>
      </c>
      <c r="G647" s="41"/>
      <c r="H647" s="47"/>
    </row>
    <row r="648" spans="1:8" s="2" customFormat="1" ht="16.8" customHeight="1">
      <c r="A648" s="41"/>
      <c r="B648" s="47"/>
      <c r="C648" s="310" t="s">
        <v>19</v>
      </c>
      <c r="D648" s="310" t="s">
        <v>685</v>
      </c>
      <c r="E648" s="20" t="s">
        <v>19</v>
      </c>
      <c r="F648" s="311">
        <v>1.2</v>
      </c>
      <c r="G648" s="41"/>
      <c r="H648" s="47"/>
    </row>
    <row r="649" spans="1:8" s="2" customFormat="1" ht="16.8" customHeight="1">
      <c r="A649" s="41"/>
      <c r="B649" s="47"/>
      <c r="C649" s="310" t="s">
        <v>19</v>
      </c>
      <c r="D649" s="310" t="s">
        <v>686</v>
      </c>
      <c r="E649" s="20" t="s">
        <v>19</v>
      </c>
      <c r="F649" s="311">
        <v>1.25</v>
      </c>
      <c r="G649" s="41"/>
      <c r="H649" s="47"/>
    </row>
    <row r="650" spans="1:8" s="2" customFormat="1" ht="16.8" customHeight="1">
      <c r="A650" s="41"/>
      <c r="B650" s="47"/>
      <c r="C650" s="310" t="s">
        <v>19</v>
      </c>
      <c r="D650" s="310" t="s">
        <v>681</v>
      </c>
      <c r="E650" s="20" t="s">
        <v>19</v>
      </c>
      <c r="F650" s="311">
        <v>4.06</v>
      </c>
      <c r="G650" s="41"/>
      <c r="H650" s="47"/>
    </row>
    <row r="651" spans="1:8" s="2" customFormat="1" ht="16.8" customHeight="1">
      <c r="A651" s="41"/>
      <c r="B651" s="47"/>
      <c r="C651" s="310" t="s">
        <v>19</v>
      </c>
      <c r="D651" s="310" t="s">
        <v>687</v>
      </c>
      <c r="E651" s="20" t="s">
        <v>19</v>
      </c>
      <c r="F651" s="311">
        <v>2.28</v>
      </c>
      <c r="G651" s="41"/>
      <c r="H651" s="47"/>
    </row>
    <row r="652" spans="1:8" s="2" customFormat="1" ht="16.8" customHeight="1">
      <c r="A652" s="41"/>
      <c r="B652" s="47"/>
      <c r="C652" s="310" t="s">
        <v>19</v>
      </c>
      <c r="D652" s="310" t="s">
        <v>682</v>
      </c>
      <c r="E652" s="20" t="s">
        <v>19</v>
      </c>
      <c r="F652" s="311">
        <v>1.14</v>
      </c>
      <c r="G652" s="41"/>
      <c r="H652" s="47"/>
    </row>
    <row r="653" spans="1:8" s="2" customFormat="1" ht="16.8" customHeight="1">
      <c r="A653" s="41"/>
      <c r="B653" s="47"/>
      <c r="C653" s="310" t="s">
        <v>19</v>
      </c>
      <c r="D653" s="310" t="s">
        <v>700</v>
      </c>
      <c r="E653" s="20" t="s">
        <v>19</v>
      </c>
      <c r="F653" s="311">
        <v>18.6</v>
      </c>
      <c r="G653" s="41"/>
      <c r="H653" s="47"/>
    </row>
    <row r="654" spans="1:8" s="2" customFormat="1" ht="16.8" customHeight="1">
      <c r="A654" s="41"/>
      <c r="B654" s="47"/>
      <c r="C654" s="310" t="s">
        <v>19</v>
      </c>
      <c r="D654" s="310" t="s">
        <v>502</v>
      </c>
      <c r="E654" s="20" t="s">
        <v>19</v>
      </c>
      <c r="F654" s="311">
        <v>45.44</v>
      </c>
      <c r="G654" s="41"/>
      <c r="H654" s="47"/>
    </row>
    <row r="655" spans="1:8" s="2" customFormat="1" ht="16.8" customHeight="1">
      <c r="A655" s="41"/>
      <c r="B655" s="47"/>
      <c r="C655" s="312" t="s">
        <v>5057</v>
      </c>
      <c r="D655" s="41"/>
      <c r="E655" s="41"/>
      <c r="F655" s="41"/>
      <c r="G655" s="41"/>
      <c r="H655" s="47"/>
    </row>
    <row r="656" spans="1:8" s="2" customFormat="1" ht="16.8" customHeight="1">
      <c r="A656" s="41"/>
      <c r="B656" s="47"/>
      <c r="C656" s="310" t="s">
        <v>2389</v>
      </c>
      <c r="D656" s="310" t="s">
        <v>5133</v>
      </c>
      <c r="E656" s="20" t="s">
        <v>356</v>
      </c>
      <c r="F656" s="311">
        <v>724.76</v>
      </c>
      <c r="G656" s="41"/>
      <c r="H656" s="47"/>
    </row>
    <row r="657" spans="1:8" s="2" customFormat="1" ht="16.8" customHeight="1">
      <c r="A657" s="41"/>
      <c r="B657" s="47"/>
      <c r="C657" s="310" t="s">
        <v>2528</v>
      </c>
      <c r="D657" s="310" t="s">
        <v>5134</v>
      </c>
      <c r="E657" s="20" t="s">
        <v>356</v>
      </c>
      <c r="F657" s="311">
        <v>719.64</v>
      </c>
      <c r="G657" s="41"/>
      <c r="H657" s="47"/>
    </row>
    <row r="658" spans="1:8" s="2" customFormat="1" ht="16.8" customHeight="1">
      <c r="A658" s="41"/>
      <c r="B658" s="47"/>
      <c r="C658" s="310" t="s">
        <v>2546</v>
      </c>
      <c r="D658" s="310" t="s">
        <v>5136</v>
      </c>
      <c r="E658" s="20" t="s">
        <v>787</v>
      </c>
      <c r="F658" s="311">
        <v>5888</v>
      </c>
      <c r="G658" s="41"/>
      <c r="H658" s="47"/>
    </row>
    <row r="659" spans="1:8" s="2" customFormat="1" ht="16.8" customHeight="1">
      <c r="A659" s="41"/>
      <c r="B659" s="47"/>
      <c r="C659" s="310" t="s">
        <v>2556</v>
      </c>
      <c r="D659" s="310" t="s">
        <v>2557</v>
      </c>
      <c r="E659" s="20" t="s">
        <v>518</v>
      </c>
      <c r="F659" s="311">
        <v>5.888</v>
      </c>
      <c r="G659" s="41"/>
      <c r="H659" s="47"/>
    </row>
    <row r="660" spans="1:8" s="2" customFormat="1" ht="16.8" customHeight="1">
      <c r="A660" s="41"/>
      <c r="B660" s="47"/>
      <c r="C660" s="306" t="s">
        <v>367</v>
      </c>
      <c r="D660" s="307" t="s">
        <v>368</v>
      </c>
      <c r="E660" s="308" t="s">
        <v>356</v>
      </c>
      <c r="F660" s="309">
        <v>60.67</v>
      </c>
      <c r="G660" s="41"/>
      <c r="H660" s="47"/>
    </row>
    <row r="661" spans="1:8" s="2" customFormat="1" ht="16.8" customHeight="1">
      <c r="A661" s="41"/>
      <c r="B661" s="47"/>
      <c r="C661" s="310" t="s">
        <v>19</v>
      </c>
      <c r="D661" s="310" t="s">
        <v>697</v>
      </c>
      <c r="E661" s="20" t="s">
        <v>19</v>
      </c>
      <c r="F661" s="311">
        <v>0</v>
      </c>
      <c r="G661" s="41"/>
      <c r="H661" s="47"/>
    </row>
    <row r="662" spans="1:8" s="2" customFormat="1" ht="16.8" customHeight="1">
      <c r="A662" s="41"/>
      <c r="B662" s="47"/>
      <c r="C662" s="310" t="s">
        <v>19</v>
      </c>
      <c r="D662" s="310" t="s">
        <v>369</v>
      </c>
      <c r="E662" s="20" t="s">
        <v>19</v>
      </c>
      <c r="F662" s="311">
        <v>60.67</v>
      </c>
      <c r="G662" s="41"/>
      <c r="H662" s="47"/>
    </row>
    <row r="663" spans="1:8" s="2" customFormat="1" ht="16.8" customHeight="1">
      <c r="A663" s="41"/>
      <c r="B663" s="47"/>
      <c r="C663" s="312" t="s">
        <v>5057</v>
      </c>
      <c r="D663" s="41"/>
      <c r="E663" s="41"/>
      <c r="F663" s="41"/>
      <c r="G663" s="41"/>
      <c r="H663" s="47"/>
    </row>
    <row r="664" spans="1:8" s="2" customFormat="1" ht="16.8" customHeight="1">
      <c r="A664" s="41"/>
      <c r="B664" s="47"/>
      <c r="C664" s="310" t="s">
        <v>2368</v>
      </c>
      <c r="D664" s="310" t="s">
        <v>5132</v>
      </c>
      <c r="E664" s="20" t="s">
        <v>356</v>
      </c>
      <c r="F664" s="311">
        <v>371.01</v>
      </c>
      <c r="G664" s="41"/>
      <c r="H664" s="47"/>
    </row>
    <row r="665" spans="1:8" s="2" customFormat="1" ht="16.8" customHeight="1">
      <c r="A665" s="41"/>
      <c r="B665" s="47"/>
      <c r="C665" s="310" t="s">
        <v>2389</v>
      </c>
      <c r="D665" s="310" t="s">
        <v>5133</v>
      </c>
      <c r="E665" s="20" t="s">
        <v>356</v>
      </c>
      <c r="F665" s="311">
        <v>724.76</v>
      </c>
      <c r="G665" s="41"/>
      <c r="H665" s="47"/>
    </row>
    <row r="666" spans="1:8" s="2" customFormat="1" ht="16.8" customHeight="1">
      <c r="A666" s="41"/>
      <c r="B666" s="47"/>
      <c r="C666" s="310" t="s">
        <v>2528</v>
      </c>
      <c r="D666" s="310" t="s">
        <v>5134</v>
      </c>
      <c r="E666" s="20" t="s">
        <v>356</v>
      </c>
      <c r="F666" s="311">
        <v>719.64</v>
      </c>
      <c r="G666" s="41"/>
      <c r="H666" s="47"/>
    </row>
    <row r="667" spans="1:8" s="2" customFormat="1" ht="16.8" customHeight="1">
      <c r="A667" s="41"/>
      <c r="B667" s="47"/>
      <c r="C667" s="310" t="s">
        <v>2546</v>
      </c>
      <c r="D667" s="310" t="s">
        <v>5136</v>
      </c>
      <c r="E667" s="20" t="s">
        <v>787</v>
      </c>
      <c r="F667" s="311">
        <v>5888</v>
      </c>
      <c r="G667" s="41"/>
      <c r="H667" s="47"/>
    </row>
    <row r="668" spans="1:8" s="2" customFormat="1" ht="16.8" customHeight="1">
      <c r="A668" s="41"/>
      <c r="B668" s="47"/>
      <c r="C668" s="310" t="s">
        <v>2556</v>
      </c>
      <c r="D668" s="310" t="s">
        <v>2557</v>
      </c>
      <c r="E668" s="20" t="s">
        <v>518</v>
      </c>
      <c r="F668" s="311">
        <v>5.888</v>
      </c>
      <c r="G668" s="41"/>
      <c r="H668" s="47"/>
    </row>
    <row r="669" spans="1:8" s="2" customFormat="1" ht="16.8" customHeight="1">
      <c r="A669" s="41"/>
      <c r="B669" s="47"/>
      <c r="C669" s="306" t="s">
        <v>370</v>
      </c>
      <c r="D669" s="307" t="s">
        <v>371</v>
      </c>
      <c r="E669" s="308" t="s">
        <v>356</v>
      </c>
      <c r="F669" s="309">
        <v>10.14</v>
      </c>
      <c r="G669" s="41"/>
      <c r="H669" s="47"/>
    </row>
    <row r="670" spans="1:8" s="2" customFormat="1" ht="16.8" customHeight="1">
      <c r="A670" s="41"/>
      <c r="B670" s="47"/>
      <c r="C670" s="310" t="s">
        <v>19</v>
      </c>
      <c r="D670" s="310" t="s">
        <v>697</v>
      </c>
      <c r="E670" s="20" t="s">
        <v>19</v>
      </c>
      <c r="F670" s="311">
        <v>0</v>
      </c>
      <c r="G670" s="41"/>
      <c r="H670" s="47"/>
    </row>
    <row r="671" spans="1:8" s="2" customFormat="1" ht="16.8" customHeight="1">
      <c r="A671" s="41"/>
      <c r="B671" s="47"/>
      <c r="C671" s="310" t="s">
        <v>19</v>
      </c>
      <c r="D671" s="310" t="s">
        <v>372</v>
      </c>
      <c r="E671" s="20" t="s">
        <v>19</v>
      </c>
      <c r="F671" s="311">
        <v>10.14</v>
      </c>
      <c r="G671" s="41"/>
      <c r="H671" s="47"/>
    </row>
    <row r="672" spans="1:8" s="2" customFormat="1" ht="16.8" customHeight="1">
      <c r="A672" s="41"/>
      <c r="B672" s="47"/>
      <c r="C672" s="306" t="s">
        <v>373</v>
      </c>
      <c r="D672" s="307" t="s">
        <v>374</v>
      </c>
      <c r="E672" s="308" t="s">
        <v>356</v>
      </c>
      <c r="F672" s="309">
        <v>34.72</v>
      </c>
      <c r="G672" s="41"/>
      <c r="H672" s="47"/>
    </row>
    <row r="673" spans="1:8" s="2" customFormat="1" ht="16.8" customHeight="1">
      <c r="A673" s="41"/>
      <c r="B673" s="47"/>
      <c r="C673" s="310" t="s">
        <v>19</v>
      </c>
      <c r="D673" s="310" t="s">
        <v>704</v>
      </c>
      <c r="E673" s="20" t="s">
        <v>19</v>
      </c>
      <c r="F673" s="311">
        <v>0</v>
      </c>
      <c r="G673" s="41"/>
      <c r="H673" s="47"/>
    </row>
    <row r="674" spans="1:8" s="2" customFormat="1" ht="16.8" customHeight="1">
      <c r="A674" s="41"/>
      <c r="B674" s="47"/>
      <c r="C674" s="310" t="s">
        <v>19</v>
      </c>
      <c r="D674" s="310" t="s">
        <v>705</v>
      </c>
      <c r="E674" s="20" t="s">
        <v>19</v>
      </c>
      <c r="F674" s="311">
        <v>4.36</v>
      </c>
      <c r="G674" s="41"/>
      <c r="H674" s="47"/>
    </row>
    <row r="675" spans="1:8" s="2" customFormat="1" ht="16.8" customHeight="1">
      <c r="A675" s="41"/>
      <c r="B675" s="47"/>
      <c r="C675" s="310" t="s">
        <v>19</v>
      </c>
      <c r="D675" s="310" t="s">
        <v>706</v>
      </c>
      <c r="E675" s="20" t="s">
        <v>19</v>
      </c>
      <c r="F675" s="311">
        <v>16.66</v>
      </c>
      <c r="G675" s="41"/>
      <c r="H675" s="47"/>
    </row>
    <row r="676" spans="1:8" s="2" customFormat="1" ht="16.8" customHeight="1">
      <c r="A676" s="41"/>
      <c r="B676" s="47"/>
      <c r="C676" s="310" t="s">
        <v>19</v>
      </c>
      <c r="D676" s="310" t="s">
        <v>707</v>
      </c>
      <c r="E676" s="20" t="s">
        <v>19</v>
      </c>
      <c r="F676" s="311">
        <v>13.7</v>
      </c>
      <c r="G676" s="41"/>
      <c r="H676" s="47"/>
    </row>
    <row r="677" spans="1:8" s="2" customFormat="1" ht="16.8" customHeight="1">
      <c r="A677" s="41"/>
      <c r="B677" s="47"/>
      <c r="C677" s="310" t="s">
        <v>19</v>
      </c>
      <c r="D677" s="310" t="s">
        <v>502</v>
      </c>
      <c r="E677" s="20" t="s">
        <v>19</v>
      </c>
      <c r="F677" s="311">
        <v>34.72</v>
      </c>
      <c r="G677" s="41"/>
      <c r="H677" s="47"/>
    </row>
    <row r="678" spans="1:8" s="2" customFormat="1" ht="16.8" customHeight="1">
      <c r="A678" s="41"/>
      <c r="B678" s="47"/>
      <c r="C678" s="312" t="s">
        <v>5057</v>
      </c>
      <c r="D678" s="41"/>
      <c r="E678" s="41"/>
      <c r="F678" s="41"/>
      <c r="G678" s="41"/>
      <c r="H678" s="47"/>
    </row>
    <row r="679" spans="1:8" s="2" customFormat="1" ht="16.8" customHeight="1">
      <c r="A679" s="41"/>
      <c r="B679" s="47"/>
      <c r="C679" s="310" t="s">
        <v>2389</v>
      </c>
      <c r="D679" s="310" t="s">
        <v>5133</v>
      </c>
      <c r="E679" s="20" t="s">
        <v>356</v>
      </c>
      <c r="F679" s="311">
        <v>724.76</v>
      </c>
      <c r="G679" s="41"/>
      <c r="H679" s="47"/>
    </row>
    <row r="680" spans="1:8" s="2" customFormat="1" ht="16.8" customHeight="1">
      <c r="A680" s="41"/>
      <c r="B680" s="47"/>
      <c r="C680" s="310" t="s">
        <v>2528</v>
      </c>
      <c r="D680" s="310" t="s">
        <v>5134</v>
      </c>
      <c r="E680" s="20" t="s">
        <v>356</v>
      </c>
      <c r="F680" s="311">
        <v>719.64</v>
      </c>
      <c r="G680" s="41"/>
      <c r="H680" s="47"/>
    </row>
    <row r="681" spans="1:8" s="2" customFormat="1" ht="16.8" customHeight="1">
      <c r="A681" s="41"/>
      <c r="B681" s="47"/>
      <c r="C681" s="310" t="s">
        <v>2546</v>
      </c>
      <c r="D681" s="310" t="s">
        <v>5136</v>
      </c>
      <c r="E681" s="20" t="s">
        <v>787</v>
      </c>
      <c r="F681" s="311">
        <v>5888</v>
      </c>
      <c r="G681" s="41"/>
      <c r="H681" s="47"/>
    </row>
    <row r="682" spans="1:8" s="2" customFormat="1" ht="16.8" customHeight="1">
      <c r="A682" s="41"/>
      <c r="B682" s="47"/>
      <c r="C682" s="310" t="s">
        <v>2556</v>
      </c>
      <c r="D682" s="310" t="s">
        <v>2557</v>
      </c>
      <c r="E682" s="20" t="s">
        <v>518</v>
      </c>
      <c r="F682" s="311">
        <v>5.888</v>
      </c>
      <c r="G682" s="41"/>
      <c r="H682" s="47"/>
    </row>
    <row r="683" spans="1:8" s="2" customFormat="1" ht="16.8" customHeight="1">
      <c r="A683" s="41"/>
      <c r="B683" s="47"/>
      <c r="C683" s="306" t="s">
        <v>386</v>
      </c>
      <c r="D683" s="307" t="s">
        <v>387</v>
      </c>
      <c r="E683" s="308" t="s">
        <v>356</v>
      </c>
      <c r="F683" s="309">
        <v>582.78</v>
      </c>
      <c r="G683" s="41"/>
      <c r="H683" s="47"/>
    </row>
    <row r="684" spans="1:8" s="2" customFormat="1" ht="16.8" customHeight="1">
      <c r="A684" s="41"/>
      <c r="B684" s="47"/>
      <c r="C684" s="310" t="s">
        <v>19</v>
      </c>
      <c r="D684" s="310" t="s">
        <v>675</v>
      </c>
      <c r="E684" s="20" t="s">
        <v>19</v>
      </c>
      <c r="F684" s="311">
        <v>0</v>
      </c>
      <c r="G684" s="41"/>
      <c r="H684" s="47"/>
    </row>
    <row r="685" spans="1:8" s="2" customFormat="1" ht="16.8" customHeight="1">
      <c r="A685" s="41"/>
      <c r="B685" s="47"/>
      <c r="C685" s="310" t="s">
        <v>19</v>
      </c>
      <c r="D685" s="310" t="s">
        <v>354</v>
      </c>
      <c r="E685" s="20" t="s">
        <v>19</v>
      </c>
      <c r="F685" s="311">
        <v>58.13</v>
      </c>
      <c r="G685" s="41"/>
      <c r="H685" s="47"/>
    </row>
    <row r="686" spans="1:8" s="2" customFormat="1" ht="16.8" customHeight="1">
      <c r="A686" s="41"/>
      <c r="B686" s="47"/>
      <c r="C686" s="310" t="s">
        <v>19</v>
      </c>
      <c r="D686" s="310" t="s">
        <v>358</v>
      </c>
      <c r="E686" s="20" t="s">
        <v>19</v>
      </c>
      <c r="F686" s="311">
        <v>237.21</v>
      </c>
      <c r="G686" s="41"/>
      <c r="H686" s="47"/>
    </row>
    <row r="687" spans="1:8" s="2" customFormat="1" ht="16.8" customHeight="1">
      <c r="A687" s="41"/>
      <c r="B687" s="47"/>
      <c r="C687" s="310" t="s">
        <v>19</v>
      </c>
      <c r="D687" s="310" t="s">
        <v>361</v>
      </c>
      <c r="E687" s="20" t="s">
        <v>19</v>
      </c>
      <c r="F687" s="311">
        <v>238.47</v>
      </c>
      <c r="G687" s="41"/>
      <c r="H687" s="47"/>
    </row>
    <row r="688" spans="1:8" s="2" customFormat="1" ht="16.8" customHeight="1">
      <c r="A688" s="41"/>
      <c r="B688" s="47"/>
      <c r="C688" s="310" t="s">
        <v>19</v>
      </c>
      <c r="D688" s="310" t="s">
        <v>364</v>
      </c>
      <c r="E688" s="20" t="s">
        <v>19</v>
      </c>
      <c r="F688" s="311">
        <v>45.44</v>
      </c>
      <c r="G688" s="41"/>
      <c r="H688" s="47"/>
    </row>
    <row r="689" spans="1:8" s="2" customFormat="1" ht="16.8" customHeight="1">
      <c r="A689" s="41"/>
      <c r="B689" s="47"/>
      <c r="C689" s="310" t="s">
        <v>19</v>
      </c>
      <c r="D689" s="310" t="s">
        <v>367</v>
      </c>
      <c r="E689" s="20" t="s">
        <v>19</v>
      </c>
      <c r="F689" s="311">
        <v>60.67</v>
      </c>
      <c r="G689" s="41"/>
      <c r="H689" s="47"/>
    </row>
    <row r="690" spans="1:8" s="2" customFormat="1" ht="16.8" customHeight="1">
      <c r="A690" s="41"/>
      <c r="B690" s="47"/>
      <c r="C690" s="310" t="s">
        <v>19</v>
      </c>
      <c r="D690" s="310" t="s">
        <v>370</v>
      </c>
      <c r="E690" s="20" t="s">
        <v>19</v>
      </c>
      <c r="F690" s="311">
        <v>10.14</v>
      </c>
      <c r="G690" s="41"/>
      <c r="H690" s="47"/>
    </row>
    <row r="691" spans="1:8" s="2" customFormat="1" ht="16.8" customHeight="1">
      <c r="A691" s="41"/>
      <c r="B691" s="47"/>
      <c r="C691" s="310" t="s">
        <v>19</v>
      </c>
      <c r="D691" s="310" t="s">
        <v>373</v>
      </c>
      <c r="E691" s="20" t="s">
        <v>19</v>
      </c>
      <c r="F691" s="311">
        <v>34.72</v>
      </c>
      <c r="G691" s="41"/>
      <c r="H691" s="47"/>
    </row>
    <row r="692" spans="1:8" s="2" customFormat="1" ht="16.8" customHeight="1">
      <c r="A692" s="41"/>
      <c r="B692" s="47"/>
      <c r="C692" s="310" t="s">
        <v>19</v>
      </c>
      <c r="D692" s="310" t="s">
        <v>676</v>
      </c>
      <c r="E692" s="20" t="s">
        <v>19</v>
      </c>
      <c r="F692" s="311">
        <v>0</v>
      </c>
      <c r="G692" s="41"/>
      <c r="H692" s="47"/>
    </row>
    <row r="693" spans="1:8" s="2" customFormat="1" ht="16.8" customHeight="1">
      <c r="A693" s="41"/>
      <c r="B693" s="47"/>
      <c r="C693" s="310" t="s">
        <v>19</v>
      </c>
      <c r="D693" s="310" t="s">
        <v>677</v>
      </c>
      <c r="E693" s="20" t="s">
        <v>19</v>
      </c>
      <c r="F693" s="311">
        <v>-102</v>
      </c>
      <c r="G693" s="41"/>
      <c r="H693" s="47"/>
    </row>
    <row r="694" spans="1:8" s="2" customFormat="1" ht="16.8" customHeight="1">
      <c r="A694" s="41"/>
      <c r="B694" s="47"/>
      <c r="C694" s="310" t="s">
        <v>19</v>
      </c>
      <c r="D694" s="310" t="s">
        <v>502</v>
      </c>
      <c r="E694" s="20" t="s">
        <v>19</v>
      </c>
      <c r="F694" s="311">
        <v>582.78</v>
      </c>
      <c r="G694" s="41"/>
      <c r="H694" s="47"/>
    </row>
    <row r="695" spans="1:8" s="2" customFormat="1" ht="16.8" customHeight="1">
      <c r="A695" s="41"/>
      <c r="B695" s="47"/>
      <c r="C695" s="312" t="s">
        <v>5057</v>
      </c>
      <c r="D695" s="41"/>
      <c r="E695" s="41"/>
      <c r="F695" s="41"/>
      <c r="G695" s="41"/>
      <c r="H695" s="47"/>
    </row>
    <row r="696" spans="1:8" s="2" customFormat="1" ht="16.8" customHeight="1">
      <c r="A696" s="41"/>
      <c r="B696" s="47"/>
      <c r="C696" s="310" t="s">
        <v>2377</v>
      </c>
      <c r="D696" s="310" t="s">
        <v>5128</v>
      </c>
      <c r="E696" s="20" t="s">
        <v>356</v>
      </c>
      <c r="F696" s="311">
        <v>684.78</v>
      </c>
      <c r="G696" s="41"/>
      <c r="H696" s="47"/>
    </row>
    <row r="697" spans="1:8" s="2" customFormat="1" ht="16.8" customHeight="1">
      <c r="A697" s="41"/>
      <c r="B697" s="47"/>
      <c r="C697" s="310" t="s">
        <v>2383</v>
      </c>
      <c r="D697" s="310" t="s">
        <v>2384</v>
      </c>
      <c r="E697" s="20" t="s">
        <v>356</v>
      </c>
      <c r="F697" s="311">
        <v>1438.038</v>
      </c>
      <c r="G697" s="41"/>
      <c r="H697" s="47"/>
    </row>
    <row r="698" spans="1:8" s="2" customFormat="1" ht="7.4" customHeight="1">
      <c r="A698" s="41"/>
      <c r="B698" s="159"/>
      <c r="C698" s="160"/>
      <c r="D698" s="160"/>
      <c r="E698" s="160"/>
      <c r="F698" s="160"/>
      <c r="G698" s="160"/>
      <c r="H698" s="47"/>
    </row>
    <row r="699" spans="1:8" s="2" customFormat="1" ht="12">
      <c r="A699" s="41"/>
      <c r="B699" s="41"/>
      <c r="C699" s="41"/>
      <c r="D699" s="41"/>
      <c r="E699" s="41"/>
      <c r="F699" s="41"/>
      <c r="G699" s="41"/>
      <c r="H699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13" customWidth="1"/>
    <col min="2" max="2" width="1.7109375" style="313" customWidth="1"/>
    <col min="3" max="4" width="5.00390625" style="313" customWidth="1"/>
    <col min="5" max="5" width="11.7109375" style="313" customWidth="1"/>
    <col min="6" max="6" width="9.140625" style="313" customWidth="1"/>
    <col min="7" max="7" width="5.00390625" style="313" customWidth="1"/>
    <col min="8" max="8" width="77.8515625" style="313" customWidth="1"/>
    <col min="9" max="10" width="20.00390625" style="313" customWidth="1"/>
    <col min="11" max="11" width="1.7109375" style="313" customWidth="1"/>
  </cols>
  <sheetData>
    <row r="1" s="1" customFormat="1" ht="37.5" customHeight="1"/>
    <row r="2" spans="2:11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17" customFormat="1" ht="45" customHeight="1">
      <c r="B3" s="317"/>
      <c r="C3" s="318" t="s">
        <v>5137</v>
      </c>
      <c r="D3" s="318"/>
      <c r="E3" s="318"/>
      <c r="F3" s="318"/>
      <c r="G3" s="318"/>
      <c r="H3" s="318"/>
      <c r="I3" s="318"/>
      <c r="J3" s="318"/>
      <c r="K3" s="319"/>
    </row>
    <row r="4" spans="2:11" s="1" customFormat="1" ht="25.5" customHeight="1">
      <c r="B4" s="320"/>
      <c r="C4" s="321" t="s">
        <v>5138</v>
      </c>
      <c r="D4" s="321"/>
      <c r="E4" s="321"/>
      <c r="F4" s="321"/>
      <c r="G4" s="321"/>
      <c r="H4" s="321"/>
      <c r="I4" s="321"/>
      <c r="J4" s="321"/>
      <c r="K4" s="322"/>
    </row>
    <row r="5" spans="2:11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pans="2:11" s="1" customFormat="1" ht="15" customHeight="1">
      <c r="B6" s="320"/>
      <c r="C6" s="324" t="s">
        <v>5139</v>
      </c>
      <c r="D6" s="324"/>
      <c r="E6" s="324"/>
      <c r="F6" s="324"/>
      <c r="G6" s="324"/>
      <c r="H6" s="324"/>
      <c r="I6" s="324"/>
      <c r="J6" s="324"/>
      <c r="K6" s="322"/>
    </row>
    <row r="7" spans="2:11" s="1" customFormat="1" ht="15" customHeight="1">
      <c r="B7" s="325"/>
      <c r="C7" s="324" t="s">
        <v>5140</v>
      </c>
      <c r="D7" s="324"/>
      <c r="E7" s="324"/>
      <c r="F7" s="324"/>
      <c r="G7" s="324"/>
      <c r="H7" s="324"/>
      <c r="I7" s="324"/>
      <c r="J7" s="324"/>
      <c r="K7" s="322"/>
    </row>
    <row r="8" spans="2:11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pans="2:11" s="1" customFormat="1" ht="15" customHeight="1">
      <c r="B9" s="325"/>
      <c r="C9" s="324" t="s">
        <v>5141</v>
      </c>
      <c r="D9" s="324"/>
      <c r="E9" s="324"/>
      <c r="F9" s="324"/>
      <c r="G9" s="324"/>
      <c r="H9" s="324"/>
      <c r="I9" s="324"/>
      <c r="J9" s="324"/>
      <c r="K9" s="322"/>
    </row>
    <row r="10" spans="2:11" s="1" customFormat="1" ht="15" customHeight="1">
      <c r="B10" s="325"/>
      <c r="C10" s="324"/>
      <c r="D10" s="324" t="s">
        <v>5142</v>
      </c>
      <c r="E10" s="324"/>
      <c r="F10" s="324"/>
      <c r="G10" s="324"/>
      <c r="H10" s="324"/>
      <c r="I10" s="324"/>
      <c r="J10" s="324"/>
      <c r="K10" s="322"/>
    </row>
    <row r="11" spans="2:11" s="1" customFormat="1" ht="15" customHeight="1">
      <c r="B11" s="325"/>
      <c r="C11" s="326"/>
      <c r="D11" s="324" t="s">
        <v>5143</v>
      </c>
      <c r="E11" s="324"/>
      <c r="F11" s="324"/>
      <c r="G11" s="324"/>
      <c r="H11" s="324"/>
      <c r="I11" s="324"/>
      <c r="J11" s="324"/>
      <c r="K11" s="322"/>
    </row>
    <row r="12" spans="2:11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pans="2:11" s="1" customFormat="1" ht="15" customHeight="1">
      <c r="B13" s="325"/>
      <c r="C13" s="326"/>
      <c r="D13" s="327" t="s">
        <v>5144</v>
      </c>
      <c r="E13" s="324"/>
      <c r="F13" s="324"/>
      <c r="G13" s="324"/>
      <c r="H13" s="324"/>
      <c r="I13" s="324"/>
      <c r="J13" s="324"/>
      <c r="K13" s="322"/>
    </row>
    <row r="14" spans="2:11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pans="2:11" s="1" customFormat="1" ht="15" customHeight="1">
      <c r="B15" s="325"/>
      <c r="C15" s="326"/>
      <c r="D15" s="324" t="s">
        <v>5145</v>
      </c>
      <c r="E15" s="324"/>
      <c r="F15" s="324"/>
      <c r="G15" s="324"/>
      <c r="H15" s="324"/>
      <c r="I15" s="324"/>
      <c r="J15" s="324"/>
      <c r="K15" s="322"/>
    </row>
    <row r="16" spans="2:11" s="1" customFormat="1" ht="15" customHeight="1">
      <c r="B16" s="325"/>
      <c r="C16" s="326"/>
      <c r="D16" s="324" t="s">
        <v>5146</v>
      </c>
      <c r="E16" s="324"/>
      <c r="F16" s="324"/>
      <c r="G16" s="324"/>
      <c r="H16" s="324"/>
      <c r="I16" s="324"/>
      <c r="J16" s="324"/>
      <c r="K16" s="322"/>
    </row>
    <row r="17" spans="2:11" s="1" customFormat="1" ht="15" customHeight="1">
      <c r="B17" s="325"/>
      <c r="C17" s="326"/>
      <c r="D17" s="324" t="s">
        <v>5147</v>
      </c>
      <c r="E17" s="324"/>
      <c r="F17" s="324"/>
      <c r="G17" s="324"/>
      <c r="H17" s="324"/>
      <c r="I17" s="324"/>
      <c r="J17" s="324"/>
      <c r="K17" s="322"/>
    </row>
    <row r="18" spans="2:11" s="1" customFormat="1" ht="15" customHeight="1">
      <c r="B18" s="325"/>
      <c r="C18" s="326"/>
      <c r="D18" s="326"/>
      <c r="E18" s="328" t="s">
        <v>79</v>
      </c>
      <c r="F18" s="324" t="s">
        <v>5148</v>
      </c>
      <c r="G18" s="324"/>
      <c r="H18" s="324"/>
      <c r="I18" s="324"/>
      <c r="J18" s="324"/>
      <c r="K18" s="322"/>
    </row>
    <row r="19" spans="2:11" s="1" customFormat="1" ht="15" customHeight="1">
      <c r="B19" s="325"/>
      <c r="C19" s="326"/>
      <c r="D19" s="326"/>
      <c r="E19" s="328" t="s">
        <v>5149</v>
      </c>
      <c r="F19" s="324" t="s">
        <v>5150</v>
      </c>
      <c r="G19" s="324"/>
      <c r="H19" s="324"/>
      <c r="I19" s="324"/>
      <c r="J19" s="324"/>
      <c r="K19" s="322"/>
    </row>
    <row r="20" spans="2:11" s="1" customFormat="1" ht="15" customHeight="1">
      <c r="B20" s="325"/>
      <c r="C20" s="326"/>
      <c r="D20" s="326"/>
      <c r="E20" s="328" t="s">
        <v>5151</v>
      </c>
      <c r="F20" s="324" t="s">
        <v>5152</v>
      </c>
      <c r="G20" s="324"/>
      <c r="H20" s="324"/>
      <c r="I20" s="324"/>
      <c r="J20" s="324"/>
      <c r="K20" s="322"/>
    </row>
    <row r="21" spans="2:11" s="1" customFormat="1" ht="15" customHeight="1">
      <c r="B21" s="325"/>
      <c r="C21" s="326"/>
      <c r="D21" s="326"/>
      <c r="E21" s="328" t="s">
        <v>5153</v>
      </c>
      <c r="F21" s="324" t="s">
        <v>5154</v>
      </c>
      <c r="G21" s="324"/>
      <c r="H21" s="324"/>
      <c r="I21" s="324"/>
      <c r="J21" s="324"/>
      <c r="K21" s="322"/>
    </row>
    <row r="22" spans="2:11" s="1" customFormat="1" ht="15" customHeight="1">
      <c r="B22" s="325"/>
      <c r="C22" s="326"/>
      <c r="D22" s="326"/>
      <c r="E22" s="328" t="s">
        <v>5155</v>
      </c>
      <c r="F22" s="324" t="s">
        <v>4533</v>
      </c>
      <c r="G22" s="324"/>
      <c r="H22" s="324"/>
      <c r="I22" s="324"/>
      <c r="J22" s="324"/>
      <c r="K22" s="322"/>
    </row>
    <row r="23" spans="2:11" s="1" customFormat="1" ht="15" customHeight="1">
      <c r="B23" s="325"/>
      <c r="C23" s="326"/>
      <c r="D23" s="326"/>
      <c r="E23" s="328" t="s">
        <v>5156</v>
      </c>
      <c r="F23" s="324" t="s">
        <v>5157</v>
      </c>
      <c r="G23" s="324"/>
      <c r="H23" s="324"/>
      <c r="I23" s="324"/>
      <c r="J23" s="324"/>
      <c r="K23" s="322"/>
    </row>
    <row r="24" spans="2:11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pans="2:11" s="1" customFormat="1" ht="15" customHeight="1">
      <c r="B25" s="325"/>
      <c r="C25" s="324" t="s">
        <v>5158</v>
      </c>
      <c r="D25" s="324"/>
      <c r="E25" s="324"/>
      <c r="F25" s="324"/>
      <c r="G25" s="324"/>
      <c r="H25" s="324"/>
      <c r="I25" s="324"/>
      <c r="J25" s="324"/>
      <c r="K25" s="322"/>
    </row>
    <row r="26" spans="2:11" s="1" customFormat="1" ht="15" customHeight="1">
      <c r="B26" s="325"/>
      <c r="C26" s="324" t="s">
        <v>5159</v>
      </c>
      <c r="D26" s="324"/>
      <c r="E26" s="324"/>
      <c r="F26" s="324"/>
      <c r="G26" s="324"/>
      <c r="H26" s="324"/>
      <c r="I26" s="324"/>
      <c r="J26" s="324"/>
      <c r="K26" s="322"/>
    </row>
    <row r="27" spans="2:11" s="1" customFormat="1" ht="15" customHeight="1">
      <c r="B27" s="325"/>
      <c r="C27" s="324"/>
      <c r="D27" s="324" t="s">
        <v>5160</v>
      </c>
      <c r="E27" s="324"/>
      <c r="F27" s="324"/>
      <c r="G27" s="324"/>
      <c r="H27" s="324"/>
      <c r="I27" s="324"/>
      <c r="J27" s="324"/>
      <c r="K27" s="322"/>
    </row>
    <row r="28" spans="2:11" s="1" customFormat="1" ht="15" customHeight="1">
      <c r="B28" s="325"/>
      <c r="C28" s="326"/>
      <c r="D28" s="324" t="s">
        <v>5161</v>
      </c>
      <c r="E28" s="324"/>
      <c r="F28" s="324"/>
      <c r="G28" s="324"/>
      <c r="H28" s="324"/>
      <c r="I28" s="324"/>
      <c r="J28" s="324"/>
      <c r="K28" s="322"/>
    </row>
    <row r="29" spans="2:11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pans="2:11" s="1" customFormat="1" ht="15" customHeight="1">
      <c r="B30" s="325"/>
      <c r="C30" s="326"/>
      <c r="D30" s="324" t="s">
        <v>5162</v>
      </c>
      <c r="E30" s="324"/>
      <c r="F30" s="324"/>
      <c r="G30" s="324"/>
      <c r="H30" s="324"/>
      <c r="I30" s="324"/>
      <c r="J30" s="324"/>
      <c r="K30" s="322"/>
    </row>
    <row r="31" spans="2:11" s="1" customFormat="1" ht="15" customHeight="1">
      <c r="B31" s="325"/>
      <c r="C31" s="326"/>
      <c r="D31" s="324" t="s">
        <v>5163</v>
      </c>
      <c r="E31" s="324"/>
      <c r="F31" s="324"/>
      <c r="G31" s="324"/>
      <c r="H31" s="324"/>
      <c r="I31" s="324"/>
      <c r="J31" s="324"/>
      <c r="K31" s="322"/>
    </row>
    <row r="32" spans="2:11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pans="2:11" s="1" customFormat="1" ht="15" customHeight="1">
      <c r="B33" s="325"/>
      <c r="C33" s="326"/>
      <c r="D33" s="324" t="s">
        <v>5164</v>
      </c>
      <c r="E33" s="324"/>
      <c r="F33" s="324"/>
      <c r="G33" s="324"/>
      <c r="H33" s="324"/>
      <c r="I33" s="324"/>
      <c r="J33" s="324"/>
      <c r="K33" s="322"/>
    </row>
    <row r="34" spans="2:11" s="1" customFormat="1" ht="15" customHeight="1">
      <c r="B34" s="325"/>
      <c r="C34" s="326"/>
      <c r="D34" s="324" t="s">
        <v>5165</v>
      </c>
      <c r="E34" s="324"/>
      <c r="F34" s="324"/>
      <c r="G34" s="324"/>
      <c r="H34" s="324"/>
      <c r="I34" s="324"/>
      <c r="J34" s="324"/>
      <c r="K34" s="322"/>
    </row>
    <row r="35" spans="2:11" s="1" customFormat="1" ht="15" customHeight="1">
      <c r="B35" s="325"/>
      <c r="C35" s="326"/>
      <c r="D35" s="324" t="s">
        <v>5166</v>
      </c>
      <c r="E35" s="324"/>
      <c r="F35" s="324"/>
      <c r="G35" s="324"/>
      <c r="H35" s="324"/>
      <c r="I35" s="324"/>
      <c r="J35" s="324"/>
      <c r="K35" s="322"/>
    </row>
    <row r="36" spans="2:11" s="1" customFormat="1" ht="15" customHeight="1">
      <c r="B36" s="325"/>
      <c r="C36" s="326"/>
      <c r="D36" s="324"/>
      <c r="E36" s="327" t="s">
        <v>141</v>
      </c>
      <c r="F36" s="324"/>
      <c r="G36" s="324" t="s">
        <v>5167</v>
      </c>
      <c r="H36" s="324"/>
      <c r="I36" s="324"/>
      <c r="J36" s="324"/>
      <c r="K36" s="322"/>
    </row>
    <row r="37" spans="2:11" s="1" customFormat="1" ht="30.75" customHeight="1">
      <c r="B37" s="325"/>
      <c r="C37" s="326"/>
      <c r="D37" s="324"/>
      <c r="E37" s="327" t="s">
        <v>5168</v>
      </c>
      <c r="F37" s="324"/>
      <c r="G37" s="324" t="s">
        <v>5169</v>
      </c>
      <c r="H37" s="324"/>
      <c r="I37" s="324"/>
      <c r="J37" s="324"/>
      <c r="K37" s="322"/>
    </row>
    <row r="38" spans="2:11" s="1" customFormat="1" ht="15" customHeight="1">
      <c r="B38" s="325"/>
      <c r="C38" s="326"/>
      <c r="D38" s="324"/>
      <c r="E38" s="327" t="s">
        <v>53</v>
      </c>
      <c r="F38" s="324"/>
      <c r="G38" s="324" t="s">
        <v>5170</v>
      </c>
      <c r="H38" s="324"/>
      <c r="I38" s="324"/>
      <c r="J38" s="324"/>
      <c r="K38" s="322"/>
    </row>
    <row r="39" spans="2:11" s="1" customFormat="1" ht="15" customHeight="1">
      <c r="B39" s="325"/>
      <c r="C39" s="326"/>
      <c r="D39" s="324"/>
      <c r="E39" s="327" t="s">
        <v>54</v>
      </c>
      <c r="F39" s="324"/>
      <c r="G39" s="324" t="s">
        <v>5171</v>
      </c>
      <c r="H39" s="324"/>
      <c r="I39" s="324"/>
      <c r="J39" s="324"/>
      <c r="K39" s="322"/>
    </row>
    <row r="40" spans="2:11" s="1" customFormat="1" ht="15" customHeight="1">
      <c r="B40" s="325"/>
      <c r="C40" s="326"/>
      <c r="D40" s="324"/>
      <c r="E40" s="327" t="s">
        <v>142</v>
      </c>
      <c r="F40" s="324"/>
      <c r="G40" s="324" t="s">
        <v>5172</v>
      </c>
      <c r="H40" s="324"/>
      <c r="I40" s="324"/>
      <c r="J40" s="324"/>
      <c r="K40" s="322"/>
    </row>
    <row r="41" spans="2:11" s="1" customFormat="1" ht="15" customHeight="1">
      <c r="B41" s="325"/>
      <c r="C41" s="326"/>
      <c r="D41" s="324"/>
      <c r="E41" s="327" t="s">
        <v>143</v>
      </c>
      <c r="F41" s="324"/>
      <c r="G41" s="324" t="s">
        <v>5173</v>
      </c>
      <c r="H41" s="324"/>
      <c r="I41" s="324"/>
      <c r="J41" s="324"/>
      <c r="K41" s="322"/>
    </row>
    <row r="42" spans="2:11" s="1" customFormat="1" ht="15" customHeight="1">
      <c r="B42" s="325"/>
      <c r="C42" s="326"/>
      <c r="D42" s="324"/>
      <c r="E42" s="327" t="s">
        <v>5174</v>
      </c>
      <c r="F42" s="324"/>
      <c r="G42" s="324" t="s">
        <v>5175</v>
      </c>
      <c r="H42" s="324"/>
      <c r="I42" s="324"/>
      <c r="J42" s="324"/>
      <c r="K42" s="322"/>
    </row>
    <row r="43" spans="2:11" s="1" customFormat="1" ht="15" customHeight="1">
      <c r="B43" s="325"/>
      <c r="C43" s="326"/>
      <c r="D43" s="324"/>
      <c r="E43" s="327"/>
      <c r="F43" s="324"/>
      <c r="G43" s="324" t="s">
        <v>5176</v>
      </c>
      <c r="H43" s="324"/>
      <c r="I43" s="324"/>
      <c r="J43" s="324"/>
      <c r="K43" s="322"/>
    </row>
    <row r="44" spans="2:11" s="1" customFormat="1" ht="15" customHeight="1">
      <c r="B44" s="325"/>
      <c r="C44" s="326"/>
      <c r="D44" s="324"/>
      <c r="E44" s="327" t="s">
        <v>5177</v>
      </c>
      <c r="F44" s="324"/>
      <c r="G44" s="324" t="s">
        <v>5178</v>
      </c>
      <c r="H44" s="324"/>
      <c r="I44" s="324"/>
      <c r="J44" s="324"/>
      <c r="K44" s="322"/>
    </row>
    <row r="45" spans="2:11" s="1" customFormat="1" ht="15" customHeight="1">
      <c r="B45" s="325"/>
      <c r="C45" s="326"/>
      <c r="D45" s="324"/>
      <c r="E45" s="327" t="s">
        <v>145</v>
      </c>
      <c r="F45" s="324"/>
      <c r="G45" s="324" t="s">
        <v>5179</v>
      </c>
      <c r="H45" s="324"/>
      <c r="I45" s="324"/>
      <c r="J45" s="324"/>
      <c r="K45" s="322"/>
    </row>
    <row r="46" spans="2:11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pans="2:11" s="1" customFormat="1" ht="15" customHeight="1">
      <c r="B47" s="325"/>
      <c r="C47" s="326"/>
      <c r="D47" s="324" t="s">
        <v>5180</v>
      </c>
      <c r="E47" s="324"/>
      <c r="F47" s="324"/>
      <c r="G47" s="324"/>
      <c r="H47" s="324"/>
      <c r="I47" s="324"/>
      <c r="J47" s="324"/>
      <c r="K47" s="322"/>
    </row>
    <row r="48" spans="2:11" s="1" customFormat="1" ht="15" customHeight="1">
      <c r="B48" s="325"/>
      <c r="C48" s="326"/>
      <c r="D48" s="326"/>
      <c r="E48" s="324" t="s">
        <v>5181</v>
      </c>
      <c r="F48" s="324"/>
      <c r="G48" s="324"/>
      <c r="H48" s="324"/>
      <c r="I48" s="324"/>
      <c r="J48" s="324"/>
      <c r="K48" s="322"/>
    </row>
    <row r="49" spans="2:11" s="1" customFormat="1" ht="15" customHeight="1">
      <c r="B49" s="325"/>
      <c r="C49" s="326"/>
      <c r="D49" s="326"/>
      <c r="E49" s="324" t="s">
        <v>5182</v>
      </c>
      <c r="F49" s="324"/>
      <c r="G49" s="324"/>
      <c r="H49" s="324"/>
      <c r="I49" s="324"/>
      <c r="J49" s="324"/>
      <c r="K49" s="322"/>
    </row>
    <row r="50" spans="2:11" s="1" customFormat="1" ht="15" customHeight="1">
      <c r="B50" s="325"/>
      <c r="C50" s="326"/>
      <c r="D50" s="326"/>
      <c r="E50" s="324" t="s">
        <v>5183</v>
      </c>
      <c r="F50" s="324"/>
      <c r="G50" s="324"/>
      <c r="H50" s="324"/>
      <c r="I50" s="324"/>
      <c r="J50" s="324"/>
      <c r="K50" s="322"/>
    </row>
    <row r="51" spans="2:11" s="1" customFormat="1" ht="15" customHeight="1">
      <c r="B51" s="325"/>
      <c r="C51" s="326"/>
      <c r="D51" s="324" t="s">
        <v>5184</v>
      </c>
      <c r="E51" s="324"/>
      <c r="F51" s="324"/>
      <c r="G51" s="324"/>
      <c r="H51" s="324"/>
      <c r="I51" s="324"/>
      <c r="J51" s="324"/>
      <c r="K51" s="322"/>
    </row>
    <row r="52" spans="2:11" s="1" customFormat="1" ht="25.5" customHeight="1">
      <c r="B52" s="320"/>
      <c r="C52" s="321" t="s">
        <v>5185</v>
      </c>
      <c r="D52" s="321"/>
      <c r="E52" s="321"/>
      <c r="F52" s="321"/>
      <c r="G52" s="321"/>
      <c r="H52" s="321"/>
      <c r="I52" s="321"/>
      <c r="J52" s="321"/>
      <c r="K52" s="322"/>
    </row>
    <row r="53" spans="2:11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pans="2:11" s="1" customFormat="1" ht="15" customHeight="1">
      <c r="B54" s="320"/>
      <c r="C54" s="324" t="s">
        <v>5186</v>
      </c>
      <c r="D54" s="324"/>
      <c r="E54" s="324"/>
      <c r="F54" s="324"/>
      <c r="G54" s="324"/>
      <c r="H54" s="324"/>
      <c r="I54" s="324"/>
      <c r="J54" s="324"/>
      <c r="K54" s="322"/>
    </row>
    <row r="55" spans="2:11" s="1" customFormat="1" ht="15" customHeight="1">
      <c r="B55" s="320"/>
      <c r="C55" s="324" t="s">
        <v>5187</v>
      </c>
      <c r="D55" s="324"/>
      <c r="E55" s="324"/>
      <c r="F55" s="324"/>
      <c r="G55" s="324"/>
      <c r="H55" s="324"/>
      <c r="I55" s="324"/>
      <c r="J55" s="324"/>
      <c r="K55" s="322"/>
    </row>
    <row r="56" spans="2:11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pans="2:11" s="1" customFormat="1" ht="15" customHeight="1">
      <c r="B57" s="320"/>
      <c r="C57" s="324" t="s">
        <v>5188</v>
      </c>
      <c r="D57" s="324"/>
      <c r="E57" s="324"/>
      <c r="F57" s="324"/>
      <c r="G57" s="324"/>
      <c r="H57" s="324"/>
      <c r="I57" s="324"/>
      <c r="J57" s="324"/>
      <c r="K57" s="322"/>
    </row>
    <row r="58" spans="2:11" s="1" customFormat="1" ht="15" customHeight="1">
      <c r="B58" s="320"/>
      <c r="C58" s="326"/>
      <c r="D58" s="324" t="s">
        <v>5189</v>
      </c>
      <c r="E58" s="324"/>
      <c r="F58" s="324"/>
      <c r="G58" s="324"/>
      <c r="H58" s="324"/>
      <c r="I58" s="324"/>
      <c r="J58" s="324"/>
      <c r="K58" s="322"/>
    </row>
    <row r="59" spans="2:11" s="1" customFormat="1" ht="15" customHeight="1">
      <c r="B59" s="320"/>
      <c r="C59" s="326"/>
      <c r="D59" s="324" t="s">
        <v>5190</v>
      </c>
      <c r="E59" s="324"/>
      <c r="F59" s="324"/>
      <c r="G59" s="324"/>
      <c r="H59" s="324"/>
      <c r="I59" s="324"/>
      <c r="J59" s="324"/>
      <c r="K59" s="322"/>
    </row>
    <row r="60" spans="2:11" s="1" customFormat="1" ht="15" customHeight="1">
      <c r="B60" s="320"/>
      <c r="C60" s="326"/>
      <c r="D60" s="324" t="s">
        <v>5191</v>
      </c>
      <c r="E60" s="324"/>
      <c r="F60" s="324"/>
      <c r="G60" s="324"/>
      <c r="H60" s="324"/>
      <c r="I60" s="324"/>
      <c r="J60" s="324"/>
      <c r="K60" s="322"/>
    </row>
    <row r="61" spans="2:11" s="1" customFormat="1" ht="15" customHeight="1">
      <c r="B61" s="320"/>
      <c r="C61" s="326"/>
      <c r="D61" s="324" t="s">
        <v>5192</v>
      </c>
      <c r="E61" s="324"/>
      <c r="F61" s="324"/>
      <c r="G61" s="324"/>
      <c r="H61" s="324"/>
      <c r="I61" s="324"/>
      <c r="J61" s="324"/>
      <c r="K61" s="322"/>
    </row>
    <row r="62" spans="2:11" s="1" customFormat="1" ht="15" customHeight="1">
      <c r="B62" s="320"/>
      <c r="C62" s="326"/>
      <c r="D62" s="329" t="s">
        <v>5193</v>
      </c>
      <c r="E62" s="329"/>
      <c r="F62" s="329"/>
      <c r="G62" s="329"/>
      <c r="H62" s="329"/>
      <c r="I62" s="329"/>
      <c r="J62" s="329"/>
      <c r="K62" s="322"/>
    </row>
    <row r="63" spans="2:11" s="1" customFormat="1" ht="15" customHeight="1">
      <c r="B63" s="320"/>
      <c r="C63" s="326"/>
      <c r="D63" s="324" t="s">
        <v>5194</v>
      </c>
      <c r="E63" s="324"/>
      <c r="F63" s="324"/>
      <c r="G63" s="324"/>
      <c r="H63" s="324"/>
      <c r="I63" s="324"/>
      <c r="J63" s="324"/>
      <c r="K63" s="322"/>
    </row>
    <row r="64" spans="2:11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pans="2:11" s="1" customFormat="1" ht="15" customHeight="1">
      <c r="B65" s="320"/>
      <c r="C65" s="326"/>
      <c r="D65" s="324" t="s">
        <v>5195</v>
      </c>
      <c r="E65" s="324"/>
      <c r="F65" s="324"/>
      <c r="G65" s="324"/>
      <c r="H65" s="324"/>
      <c r="I65" s="324"/>
      <c r="J65" s="324"/>
      <c r="K65" s="322"/>
    </row>
    <row r="66" spans="2:11" s="1" customFormat="1" ht="15" customHeight="1">
      <c r="B66" s="320"/>
      <c r="C66" s="326"/>
      <c r="D66" s="329" t="s">
        <v>5196</v>
      </c>
      <c r="E66" s="329"/>
      <c r="F66" s="329"/>
      <c r="G66" s="329"/>
      <c r="H66" s="329"/>
      <c r="I66" s="329"/>
      <c r="J66" s="329"/>
      <c r="K66" s="322"/>
    </row>
    <row r="67" spans="2:11" s="1" customFormat="1" ht="15" customHeight="1">
      <c r="B67" s="320"/>
      <c r="C67" s="326"/>
      <c r="D67" s="324" t="s">
        <v>5197</v>
      </c>
      <c r="E67" s="324"/>
      <c r="F67" s="324"/>
      <c r="G67" s="324"/>
      <c r="H67" s="324"/>
      <c r="I67" s="324"/>
      <c r="J67" s="324"/>
      <c r="K67" s="322"/>
    </row>
    <row r="68" spans="2:11" s="1" customFormat="1" ht="15" customHeight="1">
      <c r="B68" s="320"/>
      <c r="C68" s="326"/>
      <c r="D68" s="324" t="s">
        <v>5198</v>
      </c>
      <c r="E68" s="324"/>
      <c r="F68" s="324"/>
      <c r="G68" s="324"/>
      <c r="H68" s="324"/>
      <c r="I68" s="324"/>
      <c r="J68" s="324"/>
      <c r="K68" s="322"/>
    </row>
    <row r="69" spans="2:11" s="1" customFormat="1" ht="15" customHeight="1">
      <c r="B69" s="320"/>
      <c r="C69" s="326"/>
      <c r="D69" s="324" t="s">
        <v>5199</v>
      </c>
      <c r="E69" s="324"/>
      <c r="F69" s="324"/>
      <c r="G69" s="324"/>
      <c r="H69" s="324"/>
      <c r="I69" s="324"/>
      <c r="J69" s="324"/>
      <c r="K69" s="322"/>
    </row>
    <row r="70" spans="2:11" s="1" customFormat="1" ht="15" customHeight="1">
      <c r="B70" s="320"/>
      <c r="C70" s="326"/>
      <c r="D70" s="324" t="s">
        <v>5200</v>
      </c>
      <c r="E70" s="324"/>
      <c r="F70" s="324"/>
      <c r="G70" s="324"/>
      <c r="H70" s="324"/>
      <c r="I70" s="324"/>
      <c r="J70" s="324"/>
      <c r="K70" s="322"/>
    </row>
    <row r="71" spans="2:1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pans="2:11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pans="2:11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pans="2:11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2:11" s="1" customFormat="1" ht="45" customHeight="1">
      <c r="B75" s="339"/>
      <c r="C75" s="340" t="s">
        <v>5201</v>
      </c>
      <c r="D75" s="340"/>
      <c r="E75" s="340"/>
      <c r="F75" s="340"/>
      <c r="G75" s="340"/>
      <c r="H75" s="340"/>
      <c r="I75" s="340"/>
      <c r="J75" s="340"/>
      <c r="K75" s="341"/>
    </row>
    <row r="76" spans="2:11" s="1" customFormat="1" ht="17.25" customHeight="1">
      <c r="B76" s="339"/>
      <c r="C76" s="342" t="s">
        <v>5202</v>
      </c>
      <c r="D76" s="342"/>
      <c r="E76" s="342"/>
      <c r="F76" s="342" t="s">
        <v>5203</v>
      </c>
      <c r="G76" s="343"/>
      <c r="H76" s="342" t="s">
        <v>54</v>
      </c>
      <c r="I76" s="342" t="s">
        <v>57</v>
      </c>
      <c r="J76" s="342" t="s">
        <v>5204</v>
      </c>
      <c r="K76" s="341"/>
    </row>
    <row r="77" spans="2:11" s="1" customFormat="1" ht="17.25" customHeight="1">
      <c r="B77" s="339"/>
      <c r="C77" s="344" t="s">
        <v>5205</v>
      </c>
      <c r="D77" s="344"/>
      <c r="E77" s="344"/>
      <c r="F77" s="345" t="s">
        <v>5206</v>
      </c>
      <c r="G77" s="346"/>
      <c r="H77" s="344"/>
      <c r="I77" s="344"/>
      <c r="J77" s="344" t="s">
        <v>5207</v>
      </c>
      <c r="K77" s="341"/>
    </row>
    <row r="78" spans="2:11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pans="2:11" s="1" customFormat="1" ht="15" customHeight="1">
      <c r="B79" s="339"/>
      <c r="C79" s="327" t="s">
        <v>53</v>
      </c>
      <c r="D79" s="349"/>
      <c r="E79" s="349"/>
      <c r="F79" s="350" t="s">
        <v>5208</v>
      </c>
      <c r="G79" s="351"/>
      <c r="H79" s="327" t="s">
        <v>5209</v>
      </c>
      <c r="I79" s="327" t="s">
        <v>5210</v>
      </c>
      <c r="J79" s="327">
        <v>20</v>
      </c>
      <c r="K79" s="341"/>
    </row>
    <row r="80" spans="2:11" s="1" customFormat="1" ht="15" customHeight="1">
      <c r="B80" s="339"/>
      <c r="C80" s="327" t="s">
        <v>5211</v>
      </c>
      <c r="D80" s="327"/>
      <c r="E80" s="327"/>
      <c r="F80" s="350" t="s">
        <v>5208</v>
      </c>
      <c r="G80" s="351"/>
      <c r="H80" s="327" t="s">
        <v>5212</v>
      </c>
      <c r="I80" s="327" t="s">
        <v>5210</v>
      </c>
      <c r="J80" s="327">
        <v>120</v>
      </c>
      <c r="K80" s="341"/>
    </row>
    <row r="81" spans="2:11" s="1" customFormat="1" ht="15" customHeight="1">
      <c r="B81" s="352"/>
      <c r="C81" s="327" t="s">
        <v>5213</v>
      </c>
      <c r="D81" s="327"/>
      <c r="E81" s="327"/>
      <c r="F81" s="350" t="s">
        <v>5214</v>
      </c>
      <c r="G81" s="351"/>
      <c r="H81" s="327" t="s">
        <v>5215</v>
      </c>
      <c r="I81" s="327" t="s">
        <v>5210</v>
      </c>
      <c r="J81" s="327">
        <v>50</v>
      </c>
      <c r="K81" s="341"/>
    </row>
    <row r="82" spans="2:11" s="1" customFormat="1" ht="15" customHeight="1">
      <c r="B82" s="352"/>
      <c r="C82" s="327" t="s">
        <v>5216</v>
      </c>
      <c r="D82" s="327"/>
      <c r="E82" s="327"/>
      <c r="F82" s="350" t="s">
        <v>5208</v>
      </c>
      <c r="G82" s="351"/>
      <c r="H82" s="327" t="s">
        <v>5217</v>
      </c>
      <c r="I82" s="327" t="s">
        <v>5218</v>
      </c>
      <c r="J82" s="327"/>
      <c r="K82" s="341"/>
    </row>
    <row r="83" spans="2:11" s="1" customFormat="1" ht="15" customHeight="1">
      <c r="B83" s="352"/>
      <c r="C83" s="353" t="s">
        <v>5219</v>
      </c>
      <c r="D83" s="353"/>
      <c r="E83" s="353"/>
      <c r="F83" s="354" t="s">
        <v>5214</v>
      </c>
      <c r="G83" s="353"/>
      <c r="H83" s="353" t="s">
        <v>5220</v>
      </c>
      <c r="I83" s="353" t="s">
        <v>5210</v>
      </c>
      <c r="J83" s="353">
        <v>15</v>
      </c>
      <c r="K83" s="341"/>
    </row>
    <row r="84" spans="2:11" s="1" customFormat="1" ht="15" customHeight="1">
      <c r="B84" s="352"/>
      <c r="C84" s="353" t="s">
        <v>5221</v>
      </c>
      <c r="D84" s="353"/>
      <c r="E84" s="353"/>
      <c r="F84" s="354" t="s">
        <v>5214</v>
      </c>
      <c r="G84" s="353"/>
      <c r="H84" s="353" t="s">
        <v>5222</v>
      </c>
      <c r="I84" s="353" t="s">
        <v>5210</v>
      </c>
      <c r="J84" s="353">
        <v>15</v>
      </c>
      <c r="K84" s="341"/>
    </row>
    <row r="85" spans="2:11" s="1" customFormat="1" ht="15" customHeight="1">
      <c r="B85" s="352"/>
      <c r="C85" s="353" t="s">
        <v>5223</v>
      </c>
      <c r="D85" s="353"/>
      <c r="E85" s="353"/>
      <c r="F85" s="354" t="s">
        <v>5214</v>
      </c>
      <c r="G85" s="353"/>
      <c r="H85" s="353" t="s">
        <v>5224</v>
      </c>
      <c r="I85" s="353" t="s">
        <v>5210</v>
      </c>
      <c r="J85" s="353">
        <v>20</v>
      </c>
      <c r="K85" s="341"/>
    </row>
    <row r="86" spans="2:11" s="1" customFormat="1" ht="15" customHeight="1">
      <c r="B86" s="352"/>
      <c r="C86" s="353" t="s">
        <v>5225</v>
      </c>
      <c r="D86" s="353"/>
      <c r="E86" s="353"/>
      <c r="F86" s="354" t="s">
        <v>5214</v>
      </c>
      <c r="G86" s="353"/>
      <c r="H86" s="353" t="s">
        <v>5226</v>
      </c>
      <c r="I86" s="353" t="s">
        <v>5210</v>
      </c>
      <c r="J86" s="353">
        <v>20</v>
      </c>
      <c r="K86" s="341"/>
    </row>
    <row r="87" spans="2:11" s="1" customFormat="1" ht="15" customHeight="1">
      <c r="B87" s="352"/>
      <c r="C87" s="327" t="s">
        <v>5227</v>
      </c>
      <c r="D87" s="327"/>
      <c r="E87" s="327"/>
      <c r="F87" s="350" t="s">
        <v>5214</v>
      </c>
      <c r="G87" s="351"/>
      <c r="H87" s="327" t="s">
        <v>5228</v>
      </c>
      <c r="I87" s="327" t="s">
        <v>5210</v>
      </c>
      <c r="J87" s="327">
        <v>50</v>
      </c>
      <c r="K87" s="341"/>
    </row>
    <row r="88" spans="2:11" s="1" customFormat="1" ht="15" customHeight="1">
      <c r="B88" s="352"/>
      <c r="C88" s="327" t="s">
        <v>5229</v>
      </c>
      <c r="D88" s="327"/>
      <c r="E88" s="327"/>
      <c r="F88" s="350" t="s">
        <v>5214</v>
      </c>
      <c r="G88" s="351"/>
      <c r="H88" s="327" t="s">
        <v>5230</v>
      </c>
      <c r="I88" s="327" t="s">
        <v>5210</v>
      </c>
      <c r="J88" s="327">
        <v>20</v>
      </c>
      <c r="K88" s="341"/>
    </row>
    <row r="89" spans="2:11" s="1" customFormat="1" ht="15" customHeight="1">
      <c r="B89" s="352"/>
      <c r="C89" s="327" t="s">
        <v>5231</v>
      </c>
      <c r="D89" s="327"/>
      <c r="E89" s="327"/>
      <c r="F89" s="350" t="s">
        <v>5214</v>
      </c>
      <c r="G89" s="351"/>
      <c r="H89" s="327" t="s">
        <v>5232</v>
      </c>
      <c r="I89" s="327" t="s">
        <v>5210</v>
      </c>
      <c r="J89" s="327">
        <v>20</v>
      </c>
      <c r="K89" s="341"/>
    </row>
    <row r="90" spans="2:11" s="1" customFormat="1" ht="15" customHeight="1">
      <c r="B90" s="352"/>
      <c r="C90" s="327" t="s">
        <v>5233</v>
      </c>
      <c r="D90" s="327"/>
      <c r="E90" s="327"/>
      <c r="F90" s="350" t="s">
        <v>5214</v>
      </c>
      <c r="G90" s="351"/>
      <c r="H90" s="327" t="s">
        <v>5234</v>
      </c>
      <c r="I90" s="327" t="s">
        <v>5210</v>
      </c>
      <c r="J90" s="327">
        <v>50</v>
      </c>
      <c r="K90" s="341"/>
    </row>
    <row r="91" spans="2:11" s="1" customFormat="1" ht="15" customHeight="1">
      <c r="B91" s="352"/>
      <c r="C91" s="327" t="s">
        <v>5235</v>
      </c>
      <c r="D91" s="327"/>
      <c r="E91" s="327"/>
      <c r="F91" s="350" t="s">
        <v>5214</v>
      </c>
      <c r="G91" s="351"/>
      <c r="H91" s="327" t="s">
        <v>5235</v>
      </c>
      <c r="I91" s="327" t="s">
        <v>5210</v>
      </c>
      <c r="J91" s="327">
        <v>50</v>
      </c>
      <c r="K91" s="341"/>
    </row>
    <row r="92" spans="2:11" s="1" customFormat="1" ht="15" customHeight="1">
      <c r="B92" s="352"/>
      <c r="C92" s="327" t="s">
        <v>5236</v>
      </c>
      <c r="D92" s="327"/>
      <c r="E92" s="327"/>
      <c r="F92" s="350" t="s">
        <v>5214</v>
      </c>
      <c r="G92" s="351"/>
      <c r="H92" s="327" t="s">
        <v>5237</v>
      </c>
      <c r="I92" s="327" t="s">
        <v>5210</v>
      </c>
      <c r="J92" s="327">
        <v>255</v>
      </c>
      <c r="K92" s="341"/>
    </row>
    <row r="93" spans="2:11" s="1" customFormat="1" ht="15" customHeight="1">
      <c r="B93" s="352"/>
      <c r="C93" s="327" t="s">
        <v>5238</v>
      </c>
      <c r="D93" s="327"/>
      <c r="E93" s="327"/>
      <c r="F93" s="350" t="s">
        <v>5208</v>
      </c>
      <c r="G93" s="351"/>
      <c r="H93" s="327" t="s">
        <v>5239</v>
      </c>
      <c r="I93" s="327" t="s">
        <v>5240</v>
      </c>
      <c r="J93" s="327"/>
      <c r="K93" s="341"/>
    </row>
    <row r="94" spans="2:11" s="1" customFormat="1" ht="15" customHeight="1">
      <c r="B94" s="352"/>
      <c r="C94" s="327" t="s">
        <v>5241</v>
      </c>
      <c r="D94" s="327"/>
      <c r="E94" s="327"/>
      <c r="F94" s="350" t="s">
        <v>5208</v>
      </c>
      <c r="G94" s="351"/>
      <c r="H94" s="327" t="s">
        <v>5242</v>
      </c>
      <c r="I94" s="327" t="s">
        <v>5243</v>
      </c>
      <c r="J94" s="327"/>
      <c r="K94" s="341"/>
    </row>
    <row r="95" spans="2:11" s="1" customFormat="1" ht="15" customHeight="1">
      <c r="B95" s="352"/>
      <c r="C95" s="327" t="s">
        <v>5244</v>
      </c>
      <c r="D95" s="327"/>
      <c r="E95" s="327"/>
      <c r="F95" s="350" t="s">
        <v>5208</v>
      </c>
      <c r="G95" s="351"/>
      <c r="H95" s="327" t="s">
        <v>5244</v>
      </c>
      <c r="I95" s="327" t="s">
        <v>5243</v>
      </c>
      <c r="J95" s="327"/>
      <c r="K95" s="341"/>
    </row>
    <row r="96" spans="2:11" s="1" customFormat="1" ht="15" customHeight="1">
      <c r="B96" s="352"/>
      <c r="C96" s="327" t="s">
        <v>38</v>
      </c>
      <c r="D96" s="327"/>
      <c r="E96" s="327"/>
      <c r="F96" s="350" t="s">
        <v>5208</v>
      </c>
      <c r="G96" s="351"/>
      <c r="H96" s="327" t="s">
        <v>5245</v>
      </c>
      <c r="I96" s="327" t="s">
        <v>5243</v>
      </c>
      <c r="J96" s="327"/>
      <c r="K96" s="341"/>
    </row>
    <row r="97" spans="2:11" s="1" customFormat="1" ht="15" customHeight="1">
      <c r="B97" s="352"/>
      <c r="C97" s="327" t="s">
        <v>48</v>
      </c>
      <c r="D97" s="327"/>
      <c r="E97" s="327"/>
      <c r="F97" s="350" t="s">
        <v>5208</v>
      </c>
      <c r="G97" s="351"/>
      <c r="H97" s="327" t="s">
        <v>5246</v>
      </c>
      <c r="I97" s="327" t="s">
        <v>5243</v>
      </c>
      <c r="J97" s="327"/>
      <c r="K97" s="341"/>
    </row>
    <row r="98" spans="2:11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pans="2:11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pans="2:11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2:1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pans="2:11" s="1" customFormat="1" ht="45" customHeight="1">
      <c r="B102" s="339"/>
      <c r="C102" s="340" t="s">
        <v>5247</v>
      </c>
      <c r="D102" s="340"/>
      <c r="E102" s="340"/>
      <c r="F102" s="340"/>
      <c r="G102" s="340"/>
      <c r="H102" s="340"/>
      <c r="I102" s="340"/>
      <c r="J102" s="340"/>
      <c r="K102" s="341"/>
    </row>
    <row r="103" spans="2:11" s="1" customFormat="1" ht="17.25" customHeight="1">
      <c r="B103" s="339"/>
      <c r="C103" s="342" t="s">
        <v>5202</v>
      </c>
      <c r="D103" s="342"/>
      <c r="E103" s="342"/>
      <c r="F103" s="342" t="s">
        <v>5203</v>
      </c>
      <c r="G103" s="343"/>
      <c r="H103" s="342" t="s">
        <v>54</v>
      </c>
      <c r="I103" s="342" t="s">
        <v>57</v>
      </c>
      <c r="J103" s="342" t="s">
        <v>5204</v>
      </c>
      <c r="K103" s="341"/>
    </row>
    <row r="104" spans="2:11" s="1" customFormat="1" ht="17.25" customHeight="1">
      <c r="B104" s="339"/>
      <c r="C104" s="344" t="s">
        <v>5205</v>
      </c>
      <c r="D104" s="344"/>
      <c r="E104" s="344"/>
      <c r="F104" s="345" t="s">
        <v>5206</v>
      </c>
      <c r="G104" s="346"/>
      <c r="H104" s="344"/>
      <c r="I104" s="344"/>
      <c r="J104" s="344" t="s">
        <v>5207</v>
      </c>
      <c r="K104" s="341"/>
    </row>
    <row r="105" spans="2:11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pans="2:11" s="1" customFormat="1" ht="15" customHeight="1">
      <c r="B106" s="339"/>
      <c r="C106" s="327" t="s">
        <v>53</v>
      </c>
      <c r="D106" s="349"/>
      <c r="E106" s="349"/>
      <c r="F106" s="350" t="s">
        <v>5208</v>
      </c>
      <c r="G106" s="327"/>
      <c r="H106" s="327" t="s">
        <v>5248</v>
      </c>
      <c r="I106" s="327" t="s">
        <v>5210</v>
      </c>
      <c r="J106" s="327">
        <v>20</v>
      </c>
      <c r="K106" s="341"/>
    </row>
    <row r="107" spans="2:11" s="1" customFormat="1" ht="15" customHeight="1">
      <c r="B107" s="339"/>
      <c r="C107" s="327" t="s">
        <v>5211</v>
      </c>
      <c r="D107" s="327"/>
      <c r="E107" s="327"/>
      <c r="F107" s="350" t="s">
        <v>5208</v>
      </c>
      <c r="G107" s="327"/>
      <c r="H107" s="327" t="s">
        <v>5248</v>
      </c>
      <c r="I107" s="327" t="s">
        <v>5210</v>
      </c>
      <c r="J107" s="327">
        <v>120</v>
      </c>
      <c r="K107" s="341"/>
    </row>
    <row r="108" spans="2:11" s="1" customFormat="1" ht="15" customHeight="1">
      <c r="B108" s="352"/>
      <c r="C108" s="327" t="s">
        <v>5213</v>
      </c>
      <c r="D108" s="327"/>
      <c r="E108" s="327"/>
      <c r="F108" s="350" t="s">
        <v>5214</v>
      </c>
      <c r="G108" s="327"/>
      <c r="H108" s="327" t="s">
        <v>5248</v>
      </c>
      <c r="I108" s="327" t="s">
        <v>5210</v>
      </c>
      <c r="J108" s="327">
        <v>50</v>
      </c>
      <c r="K108" s="341"/>
    </row>
    <row r="109" spans="2:11" s="1" customFormat="1" ht="15" customHeight="1">
      <c r="B109" s="352"/>
      <c r="C109" s="327" t="s">
        <v>5216</v>
      </c>
      <c r="D109" s="327"/>
      <c r="E109" s="327"/>
      <c r="F109" s="350" t="s">
        <v>5208</v>
      </c>
      <c r="G109" s="327"/>
      <c r="H109" s="327" t="s">
        <v>5248</v>
      </c>
      <c r="I109" s="327" t="s">
        <v>5218</v>
      </c>
      <c r="J109" s="327"/>
      <c r="K109" s="341"/>
    </row>
    <row r="110" spans="2:11" s="1" customFormat="1" ht="15" customHeight="1">
      <c r="B110" s="352"/>
      <c r="C110" s="327" t="s">
        <v>5227</v>
      </c>
      <c r="D110" s="327"/>
      <c r="E110" s="327"/>
      <c r="F110" s="350" t="s">
        <v>5214</v>
      </c>
      <c r="G110" s="327"/>
      <c r="H110" s="327" t="s">
        <v>5248</v>
      </c>
      <c r="I110" s="327" t="s">
        <v>5210</v>
      </c>
      <c r="J110" s="327">
        <v>50</v>
      </c>
      <c r="K110" s="341"/>
    </row>
    <row r="111" spans="2:11" s="1" customFormat="1" ht="15" customHeight="1">
      <c r="B111" s="352"/>
      <c r="C111" s="327" t="s">
        <v>5235</v>
      </c>
      <c r="D111" s="327"/>
      <c r="E111" s="327"/>
      <c r="F111" s="350" t="s">
        <v>5214</v>
      </c>
      <c r="G111" s="327"/>
      <c r="H111" s="327" t="s">
        <v>5248</v>
      </c>
      <c r="I111" s="327" t="s">
        <v>5210</v>
      </c>
      <c r="J111" s="327">
        <v>50</v>
      </c>
      <c r="K111" s="341"/>
    </row>
    <row r="112" spans="2:11" s="1" customFormat="1" ht="15" customHeight="1">
      <c r="B112" s="352"/>
      <c r="C112" s="327" t="s">
        <v>5233</v>
      </c>
      <c r="D112" s="327"/>
      <c r="E112" s="327"/>
      <c r="F112" s="350" t="s">
        <v>5214</v>
      </c>
      <c r="G112" s="327"/>
      <c r="H112" s="327" t="s">
        <v>5248</v>
      </c>
      <c r="I112" s="327" t="s">
        <v>5210</v>
      </c>
      <c r="J112" s="327">
        <v>50</v>
      </c>
      <c r="K112" s="341"/>
    </row>
    <row r="113" spans="2:11" s="1" customFormat="1" ht="15" customHeight="1">
      <c r="B113" s="352"/>
      <c r="C113" s="327" t="s">
        <v>53</v>
      </c>
      <c r="D113" s="327"/>
      <c r="E113" s="327"/>
      <c r="F113" s="350" t="s">
        <v>5208</v>
      </c>
      <c r="G113" s="327"/>
      <c r="H113" s="327" t="s">
        <v>5249</v>
      </c>
      <c r="I113" s="327" t="s">
        <v>5210</v>
      </c>
      <c r="J113" s="327">
        <v>20</v>
      </c>
      <c r="K113" s="341"/>
    </row>
    <row r="114" spans="2:11" s="1" customFormat="1" ht="15" customHeight="1">
      <c r="B114" s="352"/>
      <c r="C114" s="327" t="s">
        <v>5250</v>
      </c>
      <c r="D114" s="327"/>
      <c r="E114" s="327"/>
      <c r="F114" s="350" t="s">
        <v>5208</v>
      </c>
      <c r="G114" s="327"/>
      <c r="H114" s="327" t="s">
        <v>5251</v>
      </c>
      <c r="I114" s="327" t="s">
        <v>5210</v>
      </c>
      <c r="J114" s="327">
        <v>120</v>
      </c>
      <c r="K114" s="341"/>
    </row>
    <row r="115" spans="2:11" s="1" customFormat="1" ht="15" customHeight="1">
      <c r="B115" s="352"/>
      <c r="C115" s="327" t="s">
        <v>38</v>
      </c>
      <c r="D115" s="327"/>
      <c r="E115" s="327"/>
      <c r="F115" s="350" t="s">
        <v>5208</v>
      </c>
      <c r="G115" s="327"/>
      <c r="H115" s="327" t="s">
        <v>5252</v>
      </c>
      <c r="I115" s="327" t="s">
        <v>5243</v>
      </c>
      <c r="J115" s="327"/>
      <c r="K115" s="341"/>
    </row>
    <row r="116" spans="2:11" s="1" customFormat="1" ht="15" customHeight="1">
      <c r="B116" s="352"/>
      <c r="C116" s="327" t="s">
        <v>48</v>
      </c>
      <c r="D116" s="327"/>
      <c r="E116" s="327"/>
      <c r="F116" s="350" t="s">
        <v>5208</v>
      </c>
      <c r="G116" s="327"/>
      <c r="H116" s="327" t="s">
        <v>5253</v>
      </c>
      <c r="I116" s="327" t="s">
        <v>5243</v>
      </c>
      <c r="J116" s="327"/>
      <c r="K116" s="341"/>
    </row>
    <row r="117" spans="2:11" s="1" customFormat="1" ht="15" customHeight="1">
      <c r="B117" s="352"/>
      <c r="C117" s="327" t="s">
        <v>57</v>
      </c>
      <c r="D117" s="327"/>
      <c r="E117" s="327"/>
      <c r="F117" s="350" t="s">
        <v>5208</v>
      </c>
      <c r="G117" s="327"/>
      <c r="H117" s="327" t="s">
        <v>5254</v>
      </c>
      <c r="I117" s="327" t="s">
        <v>5255</v>
      </c>
      <c r="J117" s="327"/>
      <c r="K117" s="341"/>
    </row>
    <row r="118" spans="2:11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pans="2:11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pans="2:11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pans="2:1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pans="2:11" s="1" customFormat="1" ht="45" customHeight="1">
      <c r="B122" s="368"/>
      <c r="C122" s="318" t="s">
        <v>5256</v>
      </c>
      <c r="D122" s="318"/>
      <c r="E122" s="318"/>
      <c r="F122" s="318"/>
      <c r="G122" s="318"/>
      <c r="H122" s="318"/>
      <c r="I122" s="318"/>
      <c r="J122" s="318"/>
      <c r="K122" s="369"/>
    </row>
    <row r="123" spans="2:11" s="1" customFormat="1" ht="17.25" customHeight="1">
      <c r="B123" s="370"/>
      <c r="C123" s="342" t="s">
        <v>5202</v>
      </c>
      <c r="D123" s="342"/>
      <c r="E123" s="342"/>
      <c r="F123" s="342" t="s">
        <v>5203</v>
      </c>
      <c r="G123" s="343"/>
      <c r="H123" s="342" t="s">
        <v>54</v>
      </c>
      <c r="I123" s="342" t="s">
        <v>57</v>
      </c>
      <c r="J123" s="342" t="s">
        <v>5204</v>
      </c>
      <c r="K123" s="371"/>
    </row>
    <row r="124" spans="2:11" s="1" customFormat="1" ht="17.25" customHeight="1">
      <c r="B124" s="370"/>
      <c r="C124" s="344" t="s">
        <v>5205</v>
      </c>
      <c r="D124" s="344"/>
      <c r="E124" s="344"/>
      <c r="F124" s="345" t="s">
        <v>5206</v>
      </c>
      <c r="G124" s="346"/>
      <c r="H124" s="344"/>
      <c r="I124" s="344"/>
      <c r="J124" s="344" t="s">
        <v>5207</v>
      </c>
      <c r="K124" s="371"/>
    </row>
    <row r="125" spans="2:11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pans="2:11" s="1" customFormat="1" ht="15" customHeight="1">
      <c r="B126" s="372"/>
      <c r="C126" s="327" t="s">
        <v>5211</v>
      </c>
      <c r="D126" s="349"/>
      <c r="E126" s="349"/>
      <c r="F126" s="350" t="s">
        <v>5208</v>
      </c>
      <c r="G126" s="327"/>
      <c r="H126" s="327" t="s">
        <v>5248</v>
      </c>
      <c r="I126" s="327" t="s">
        <v>5210</v>
      </c>
      <c r="J126" s="327">
        <v>120</v>
      </c>
      <c r="K126" s="375"/>
    </row>
    <row r="127" spans="2:11" s="1" customFormat="1" ht="15" customHeight="1">
      <c r="B127" s="372"/>
      <c r="C127" s="327" t="s">
        <v>5257</v>
      </c>
      <c r="D127" s="327"/>
      <c r="E127" s="327"/>
      <c r="F127" s="350" t="s">
        <v>5208</v>
      </c>
      <c r="G127" s="327"/>
      <c r="H127" s="327" t="s">
        <v>5258</v>
      </c>
      <c r="I127" s="327" t="s">
        <v>5210</v>
      </c>
      <c r="J127" s="327" t="s">
        <v>5259</v>
      </c>
      <c r="K127" s="375"/>
    </row>
    <row r="128" spans="2:11" s="1" customFormat="1" ht="15" customHeight="1">
      <c r="B128" s="372"/>
      <c r="C128" s="327" t="s">
        <v>5156</v>
      </c>
      <c r="D128" s="327"/>
      <c r="E128" s="327"/>
      <c r="F128" s="350" t="s">
        <v>5208</v>
      </c>
      <c r="G128" s="327"/>
      <c r="H128" s="327" t="s">
        <v>5260</v>
      </c>
      <c r="I128" s="327" t="s">
        <v>5210</v>
      </c>
      <c r="J128" s="327" t="s">
        <v>5259</v>
      </c>
      <c r="K128" s="375"/>
    </row>
    <row r="129" spans="2:11" s="1" customFormat="1" ht="15" customHeight="1">
      <c r="B129" s="372"/>
      <c r="C129" s="327" t="s">
        <v>5219</v>
      </c>
      <c r="D129" s="327"/>
      <c r="E129" s="327"/>
      <c r="F129" s="350" t="s">
        <v>5214</v>
      </c>
      <c r="G129" s="327"/>
      <c r="H129" s="327" t="s">
        <v>5220</v>
      </c>
      <c r="I129" s="327" t="s">
        <v>5210</v>
      </c>
      <c r="J129" s="327">
        <v>15</v>
      </c>
      <c r="K129" s="375"/>
    </row>
    <row r="130" spans="2:11" s="1" customFormat="1" ht="15" customHeight="1">
      <c r="B130" s="372"/>
      <c r="C130" s="353" t="s">
        <v>5221</v>
      </c>
      <c r="D130" s="353"/>
      <c r="E130" s="353"/>
      <c r="F130" s="354" t="s">
        <v>5214</v>
      </c>
      <c r="G130" s="353"/>
      <c r="H130" s="353" t="s">
        <v>5222</v>
      </c>
      <c r="I130" s="353" t="s">
        <v>5210</v>
      </c>
      <c r="J130" s="353">
        <v>15</v>
      </c>
      <c r="K130" s="375"/>
    </row>
    <row r="131" spans="2:11" s="1" customFormat="1" ht="15" customHeight="1">
      <c r="B131" s="372"/>
      <c r="C131" s="353" t="s">
        <v>5223</v>
      </c>
      <c r="D131" s="353"/>
      <c r="E131" s="353"/>
      <c r="F131" s="354" t="s">
        <v>5214</v>
      </c>
      <c r="G131" s="353"/>
      <c r="H131" s="353" t="s">
        <v>5224</v>
      </c>
      <c r="I131" s="353" t="s">
        <v>5210</v>
      </c>
      <c r="J131" s="353">
        <v>20</v>
      </c>
      <c r="K131" s="375"/>
    </row>
    <row r="132" spans="2:11" s="1" customFormat="1" ht="15" customHeight="1">
      <c r="B132" s="372"/>
      <c r="C132" s="353" t="s">
        <v>5225</v>
      </c>
      <c r="D132" s="353"/>
      <c r="E132" s="353"/>
      <c r="F132" s="354" t="s">
        <v>5214</v>
      </c>
      <c r="G132" s="353"/>
      <c r="H132" s="353" t="s">
        <v>5226</v>
      </c>
      <c r="I132" s="353" t="s">
        <v>5210</v>
      </c>
      <c r="J132" s="353">
        <v>20</v>
      </c>
      <c r="K132" s="375"/>
    </row>
    <row r="133" spans="2:11" s="1" customFormat="1" ht="15" customHeight="1">
      <c r="B133" s="372"/>
      <c r="C133" s="327" t="s">
        <v>5213</v>
      </c>
      <c r="D133" s="327"/>
      <c r="E133" s="327"/>
      <c r="F133" s="350" t="s">
        <v>5214</v>
      </c>
      <c r="G133" s="327"/>
      <c r="H133" s="327" t="s">
        <v>5248</v>
      </c>
      <c r="I133" s="327" t="s">
        <v>5210</v>
      </c>
      <c r="J133" s="327">
        <v>50</v>
      </c>
      <c r="K133" s="375"/>
    </row>
    <row r="134" spans="2:11" s="1" customFormat="1" ht="15" customHeight="1">
      <c r="B134" s="372"/>
      <c r="C134" s="327" t="s">
        <v>5227</v>
      </c>
      <c r="D134" s="327"/>
      <c r="E134" s="327"/>
      <c r="F134" s="350" t="s">
        <v>5214</v>
      </c>
      <c r="G134" s="327"/>
      <c r="H134" s="327" t="s">
        <v>5248</v>
      </c>
      <c r="I134" s="327" t="s">
        <v>5210</v>
      </c>
      <c r="J134" s="327">
        <v>50</v>
      </c>
      <c r="K134" s="375"/>
    </row>
    <row r="135" spans="2:11" s="1" customFormat="1" ht="15" customHeight="1">
      <c r="B135" s="372"/>
      <c r="C135" s="327" t="s">
        <v>5233</v>
      </c>
      <c r="D135" s="327"/>
      <c r="E135" s="327"/>
      <c r="F135" s="350" t="s">
        <v>5214</v>
      </c>
      <c r="G135" s="327"/>
      <c r="H135" s="327" t="s">
        <v>5248</v>
      </c>
      <c r="I135" s="327" t="s">
        <v>5210</v>
      </c>
      <c r="J135" s="327">
        <v>50</v>
      </c>
      <c r="K135" s="375"/>
    </row>
    <row r="136" spans="2:11" s="1" customFormat="1" ht="15" customHeight="1">
      <c r="B136" s="372"/>
      <c r="C136" s="327" t="s">
        <v>5235</v>
      </c>
      <c r="D136" s="327"/>
      <c r="E136" s="327"/>
      <c r="F136" s="350" t="s">
        <v>5214</v>
      </c>
      <c r="G136" s="327"/>
      <c r="H136" s="327" t="s">
        <v>5248</v>
      </c>
      <c r="I136" s="327" t="s">
        <v>5210</v>
      </c>
      <c r="J136" s="327">
        <v>50</v>
      </c>
      <c r="K136" s="375"/>
    </row>
    <row r="137" spans="2:11" s="1" customFormat="1" ht="15" customHeight="1">
      <c r="B137" s="372"/>
      <c r="C137" s="327" t="s">
        <v>5236</v>
      </c>
      <c r="D137" s="327"/>
      <c r="E137" s="327"/>
      <c r="F137" s="350" t="s">
        <v>5214</v>
      </c>
      <c r="G137" s="327"/>
      <c r="H137" s="327" t="s">
        <v>5261</v>
      </c>
      <c r="I137" s="327" t="s">
        <v>5210</v>
      </c>
      <c r="J137" s="327">
        <v>255</v>
      </c>
      <c r="K137" s="375"/>
    </row>
    <row r="138" spans="2:11" s="1" customFormat="1" ht="15" customHeight="1">
      <c r="B138" s="372"/>
      <c r="C138" s="327" t="s">
        <v>5238</v>
      </c>
      <c r="D138" s="327"/>
      <c r="E138" s="327"/>
      <c r="F138" s="350" t="s">
        <v>5208</v>
      </c>
      <c r="G138" s="327"/>
      <c r="H138" s="327" t="s">
        <v>5262</v>
      </c>
      <c r="I138" s="327" t="s">
        <v>5240</v>
      </c>
      <c r="J138" s="327"/>
      <c r="K138" s="375"/>
    </row>
    <row r="139" spans="2:11" s="1" customFormat="1" ht="15" customHeight="1">
      <c r="B139" s="372"/>
      <c r="C139" s="327" t="s">
        <v>5241</v>
      </c>
      <c r="D139" s="327"/>
      <c r="E139" s="327"/>
      <c r="F139" s="350" t="s">
        <v>5208</v>
      </c>
      <c r="G139" s="327"/>
      <c r="H139" s="327" t="s">
        <v>5263</v>
      </c>
      <c r="I139" s="327" t="s">
        <v>5243</v>
      </c>
      <c r="J139" s="327"/>
      <c r="K139" s="375"/>
    </row>
    <row r="140" spans="2:11" s="1" customFormat="1" ht="15" customHeight="1">
      <c r="B140" s="372"/>
      <c r="C140" s="327" t="s">
        <v>5244</v>
      </c>
      <c r="D140" s="327"/>
      <c r="E140" s="327"/>
      <c r="F140" s="350" t="s">
        <v>5208</v>
      </c>
      <c r="G140" s="327"/>
      <c r="H140" s="327" t="s">
        <v>5244</v>
      </c>
      <c r="I140" s="327" t="s">
        <v>5243</v>
      </c>
      <c r="J140" s="327"/>
      <c r="K140" s="375"/>
    </row>
    <row r="141" spans="2:11" s="1" customFormat="1" ht="15" customHeight="1">
      <c r="B141" s="372"/>
      <c r="C141" s="327" t="s">
        <v>38</v>
      </c>
      <c r="D141" s="327"/>
      <c r="E141" s="327"/>
      <c r="F141" s="350" t="s">
        <v>5208</v>
      </c>
      <c r="G141" s="327"/>
      <c r="H141" s="327" t="s">
        <v>5264</v>
      </c>
      <c r="I141" s="327" t="s">
        <v>5243</v>
      </c>
      <c r="J141" s="327"/>
      <c r="K141" s="375"/>
    </row>
    <row r="142" spans="2:11" s="1" customFormat="1" ht="15" customHeight="1">
      <c r="B142" s="372"/>
      <c r="C142" s="327" t="s">
        <v>5265</v>
      </c>
      <c r="D142" s="327"/>
      <c r="E142" s="327"/>
      <c r="F142" s="350" t="s">
        <v>5208</v>
      </c>
      <c r="G142" s="327"/>
      <c r="H142" s="327" t="s">
        <v>5266</v>
      </c>
      <c r="I142" s="327" t="s">
        <v>5243</v>
      </c>
      <c r="J142" s="327"/>
      <c r="K142" s="375"/>
    </row>
    <row r="143" spans="2:11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pans="2:11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pans="2:11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pans="2:11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pans="2:11" s="1" customFormat="1" ht="45" customHeight="1">
      <c r="B147" s="339"/>
      <c r="C147" s="340" t="s">
        <v>5267</v>
      </c>
      <c r="D147" s="340"/>
      <c r="E147" s="340"/>
      <c r="F147" s="340"/>
      <c r="G147" s="340"/>
      <c r="H147" s="340"/>
      <c r="I147" s="340"/>
      <c r="J147" s="340"/>
      <c r="K147" s="341"/>
    </row>
    <row r="148" spans="2:11" s="1" customFormat="1" ht="17.25" customHeight="1">
      <c r="B148" s="339"/>
      <c r="C148" s="342" t="s">
        <v>5202</v>
      </c>
      <c r="D148" s="342"/>
      <c r="E148" s="342"/>
      <c r="F148" s="342" t="s">
        <v>5203</v>
      </c>
      <c r="G148" s="343"/>
      <c r="H148" s="342" t="s">
        <v>54</v>
      </c>
      <c r="I148" s="342" t="s">
        <v>57</v>
      </c>
      <c r="J148" s="342" t="s">
        <v>5204</v>
      </c>
      <c r="K148" s="341"/>
    </row>
    <row r="149" spans="2:11" s="1" customFormat="1" ht="17.25" customHeight="1">
      <c r="B149" s="339"/>
      <c r="C149" s="344" t="s">
        <v>5205</v>
      </c>
      <c r="D149" s="344"/>
      <c r="E149" s="344"/>
      <c r="F149" s="345" t="s">
        <v>5206</v>
      </c>
      <c r="G149" s="346"/>
      <c r="H149" s="344"/>
      <c r="I149" s="344"/>
      <c r="J149" s="344" t="s">
        <v>5207</v>
      </c>
      <c r="K149" s="341"/>
    </row>
    <row r="150" spans="2:11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pans="2:11" s="1" customFormat="1" ht="15" customHeight="1">
      <c r="B151" s="352"/>
      <c r="C151" s="379" t="s">
        <v>5211</v>
      </c>
      <c r="D151" s="327"/>
      <c r="E151" s="327"/>
      <c r="F151" s="380" t="s">
        <v>5208</v>
      </c>
      <c r="G151" s="327"/>
      <c r="H151" s="379" t="s">
        <v>5248</v>
      </c>
      <c r="I151" s="379" t="s">
        <v>5210</v>
      </c>
      <c r="J151" s="379">
        <v>120</v>
      </c>
      <c r="K151" s="375"/>
    </row>
    <row r="152" spans="2:11" s="1" customFormat="1" ht="15" customHeight="1">
      <c r="B152" s="352"/>
      <c r="C152" s="379" t="s">
        <v>5257</v>
      </c>
      <c r="D152" s="327"/>
      <c r="E152" s="327"/>
      <c r="F152" s="380" t="s">
        <v>5208</v>
      </c>
      <c r="G152" s="327"/>
      <c r="H152" s="379" t="s">
        <v>5268</v>
      </c>
      <c r="I152" s="379" t="s">
        <v>5210</v>
      </c>
      <c r="J152" s="379" t="s">
        <v>5259</v>
      </c>
      <c r="K152" s="375"/>
    </row>
    <row r="153" spans="2:11" s="1" customFormat="1" ht="15" customHeight="1">
      <c r="B153" s="352"/>
      <c r="C153" s="379" t="s">
        <v>5156</v>
      </c>
      <c r="D153" s="327"/>
      <c r="E153" s="327"/>
      <c r="F153" s="380" t="s">
        <v>5208</v>
      </c>
      <c r="G153" s="327"/>
      <c r="H153" s="379" t="s">
        <v>5269</v>
      </c>
      <c r="I153" s="379" t="s">
        <v>5210</v>
      </c>
      <c r="J153" s="379" t="s">
        <v>5259</v>
      </c>
      <c r="K153" s="375"/>
    </row>
    <row r="154" spans="2:11" s="1" customFormat="1" ht="15" customHeight="1">
      <c r="B154" s="352"/>
      <c r="C154" s="379" t="s">
        <v>5213</v>
      </c>
      <c r="D154" s="327"/>
      <c r="E154" s="327"/>
      <c r="F154" s="380" t="s">
        <v>5214</v>
      </c>
      <c r="G154" s="327"/>
      <c r="H154" s="379" t="s">
        <v>5248</v>
      </c>
      <c r="I154" s="379" t="s">
        <v>5210</v>
      </c>
      <c r="J154" s="379">
        <v>50</v>
      </c>
      <c r="K154" s="375"/>
    </row>
    <row r="155" spans="2:11" s="1" customFormat="1" ht="15" customHeight="1">
      <c r="B155" s="352"/>
      <c r="C155" s="379" t="s">
        <v>5216</v>
      </c>
      <c r="D155" s="327"/>
      <c r="E155" s="327"/>
      <c r="F155" s="380" t="s">
        <v>5208</v>
      </c>
      <c r="G155" s="327"/>
      <c r="H155" s="379" t="s">
        <v>5248</v>
      </c>
      <c r="I155" s="379" t="s">
        <v>5218</v>
      </c>
      <c r="J155" s="379"/>
      <c r="K155" s="375"/>
    </row>
    <row r="156" spans="2:11" s="1" customFormat="1" ht="15" customHeight="1">
      <c r="B156" s="352"/>
      <c r="C156" s="379" t="s">
        <v>5227</v>
      </c>
      <c r="D156" s="327"/>
      <c r="E156" s="327"/>
      <c r="F156" s="380" t="s">
        <v>5214</v>
      </c>
      <c r="G156" s="327"/>
      <c r="H156" s="379" t="s">
        <v>5248</v>
      </c>
      <c r="I156" s="379" t="s">
        <v>5210</v>
      </c>
      <c r="J156" s="379">
        <v>50</v>
      </c>
      <c r="K156" s="375"/>
    </row>
    <row r="157" spans="2:11" s="1" customFormat="1" ht="15" customHeight="1">
      <c r="B157" s="352"/>
      <c r="C157" s="379" t="s">
        <v>5235</v>
      </c>
      <c r="D157" s="327"/>
      <c r="E157" s="327"/>
      <c r="F157" s="380" t="s">
        <v>5214</v>
      </c>
      <c r="G157" s="327"/>
      <c r="H157" s="379" t="s">
        <v>5248</v>
      </c>
      <c r="I157" s="379" t="s">
        <v>5210</v>
      </c>
      <c r="J157" s="379">
        <v>50</v>
      </c>
      <c r="K157" s="375"/>
    </row>
    <row r="158" spans="2:11" s="1" customFormat="1" ht="15" customHeight="1">
      <c r="B158" s="352"/>
      <c r="C158" s="379" t="s">
        <v>5233</v>
      </c>
      <c r="D158" s="327"/>
      <c r="E158" s="327"/>
      <c r="F158" s="380" t="s">
        <v>5214</v>
      </c>
      <c r="G158" s="327"/>
      <c r="H158" s="379" t="s">
        <v>5248</v>
      </c>
      <c r="I158" s="379" t="s">
        <v>5210</v>
      </c>
      <c r="J158" s="379">
        <v>50</v>
      </c>
      <c r="K158" s="375"/>
    </row>
    <row r="159" spans="2:11" s="1" customFormat="1" ht="15" customHeight="1">
      <c r="B159" s="352"/>
      <c r="C159" s="379" t="s">
        <v>129</v>
      </c>
      <c r="D159" s="327"/>
      <c r="E159" s="327"/>
      <c r="F159" s="380" t="s">
        <v>5208</v>
      </c>
      <c r="G159" s="327"/>
      <c r="H159" s="379" t="s">
        <v>5270</v>
      </c>
      <c r="I159" s="379" t="s">
        <v>5210</v>
      </c>
      <c r="J159" s="379" t="s">
        <v>5271</v>
      </c>
      <c r="K159" s="375"/>
    </row>
    <row r="160" spans="2:11" s="1" customFormat="1" ht="15" customHeight="1">
      <c r="B160" s="352"/>
      <c r="C160" s="379" t="s">
        <v>5272</v>
      </c>
      <c r="D160" s="327"/>
      <c r="E160" s="327"/>
      <c r="F160" s="380" t="s">
        <v>5208</v>
      </c>
      <c r="G160" s="327"/>
      <c r="H160" s="379" t="s">
        <v>5273</v>
      </c>
      <c r="I160" s="379" t="s">
        <v>5243</v>
      </c>
      <c r="J160" s="379"/>
      <c r="K160" s="375"/>
    </row>
    <row r="161" spans="2:1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pans="2:11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pans="2:11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pans="2:11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pans="2:11" s="1" customFormat="1" ht="45" customHeight="1">
      <c r="B165" s="317"/>
      <c r="C165" s="318" t="s">
        <v>5274</v>
      </c>
      <c r="D165" s="318"/>
      <c r="E165" s="318"/>
      <c r="F165" s="318"/>
      <c r="G165" s="318"/>
      <c r="H165" s="318"/>
      <c r="I165" s="318"/>
      <c r="J165" s="318"/>
      <c r="K165" s="319"/>
    </row>
    <row r="166" spans="2:11" s="1" customFormat="1" ht="17.25" customHeight="1">
      <c r="B166" s="317"/>
      <c r="C166" s="342" t="s">
        <v>5202</v>
      </c>
      <c r="D166" s="342"/>
      <c r="E166" s="342"/>
      <c r="F166" s="342" t="s">
        <v>5203</v>
      </c>
      <c r="G166" s="384"/>
      <c r="H166" s="385" t="s">
        <v>54</v>
      </c>
      <c r="I166" s="385" t="s">
        <v>57</v>
      </c>
      <c r="J166" s="342" t="s">
        <v>5204</v>
      </c>
      <c r="K166" s="319"/>
    </row>
    <row r="167" spans="2:11" s="1" customFormat="1" ht="17.25" customHeight="1">
      <c r="B167" s="320"/>
      <c r="C167" s="344" t="s">
        <v>5205</v>
      </c>
      <c r="D167" s="344"/>
      <c r="E167" s="344"/>
      <c r="F167" s="345" t="s">
        <v>5206</v>
      </c>
      <c r="G167" s="386"/>
      <c r="H167" s="387"/>
      <c r="I167" s="387"/>
      <c r="J167" s="344" t="s">
        <v>5207</v>
      </c>
      <c r="K167" s="322"/>
    </row>
    <row r="168" spans="2:11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pans="2:11" s="1" customFormat="1" ht="15" customHeight="1">
      <c r="B169" s="352"/>
      <c r="C169" s="327" t="s">
        <v>5211</v>
      </c>
      <c r="D169" s="327"/>
      <c r="E169" s="327"/>
      <c r="F169" s="350" t="s">
        <v>5208</v>
      </c>
      <c r="G169" s="327"/>
      <c r="H169" s="327" t="s">
        <v>5248</v>
      </c>
      <c r="I169" s="327" t="s">
        <v>5210</v>
      </c>
      <c r="J169" s="327">
        <v>120</v>
      </c>
      <c r="K169" s="375"/>
    </row>
    <row r="170" spans="2:11" s="1" customFormat="1" ht="15" customHeight="1">
      <c r="B170" s="352"/>
      <c r="C170" s="327" t="s">
        <v>5257</v>
      </c>
      <c r="D170" s="327"/>
      <c r="E170" s="327"/>
      <c r="F170" s="350" t="s">
        <v>5208</v>
      </c>
      <c r="G170" s="327"/>
      <c r="H170" s="327" t="s">
        <v>5258</v>
      </c>
      <c r="I170" s="327" t="s">
        <v>5210</v>
      </c>
      <c r="J170" s="327" t="s">
        <v>5259</v>
      </c>
      <c r="K170" s="375"/>
    </row>
    <row r="171" spans="2:11" s="1" customFormat="1" ht="15" customHeight="1">
      <c r="B171" s="352"/>
      <c r="C171" s="327" t="s">
        <v>5156</v>
      </c>
      <c r="D171" s="327"/>
      <c r="E171" s="327"/>
      <c r="F171" s="350" t="s">
        <v>5208</v>
      </c>
      <c r="G171" s="327"/>
      <c r="H171" s="327" t="s">
        <v>5275</v>
      </c>
      <c r="I171" s="327" t="s">
        <v>5210</v>
      </c>
      <c r="J171" s="327" t="s">
        <v>5259</v>
      </c>
      <c r="K171" s="375"/>
    </row>
    <row r="172" spans="2:11" s="1" customFormat="1" ht="15" customHeight="1">
      <c r="B172" s="352"/>
      <c r="C172" s="327" t="s">
        <v>5213</v>
      </c>
      <c r="D172" s="327"/>
      <c r="E172" s="327"/>
      <c r="F172" s="350" t="s">
        <v>5214</v>
      </c>
      <c r="G172" s="327"/>
      <c r="H172" s="327" t="s">
        <v>5275</v>
      </c>
      <c r="I172" s="327" t="s">
        <v>5210</v>
      </c>
      <c r="J172" s="327">
        <v>50</v>
      </c>
      <c r="K172" s="375"/>
    </row>
    <row r="173" spans="2:11" s="1" customFormat="1" ht="15" customHeight="1">
      <c r="B173" s="352"/>
      <c r="C173" s="327" t="s">
        <v>5216</v>
      </c>
      <c r="D173" s="327"/>
      <c r="E173" s="327"/>
      <c r="F173" s="350" t="s">
        <v>5208</v>
      </c>
      <c r="G173" s="327"/>
      <c r="H173" s="327" t="s">
        <v>5275</v>
      </c>
      <c r="I173" s="327" t="s">
        <v>5218</v>
      </c>
      <c r="J173" s="327"/>
      <c r="K173" s="375"/>
    </row>
    <row r="174" spans="2:11" s="1" customFormat="1" ht="15" customHeight="1">
      <c r="B174" s="352"/>
      <c r="C174" s="327" t="s">
        <v>5227</v>
      </c>
      <c r="D174" s="327"/>
      <c r="E174" s="327"/>
      <c r="F174" s="350" t="s">
        <v>5214</v>
      </c>
      <c r="G174" s="327"/>
      <c r="H174" s="327" t="s">
        <v>5275</v>
      </c>
      <c r="I174" s="327" t="s">
        <v>5210</v>
      </c>
      <c r="J174" s="327">
        <v>50</v>
      </c>
      <c r="K174" s="375"/>
    </row>
    <row r="175" spans="2:11" s="1" customFormat="1" ht="15" customHeight="1">
      <c r="B175" s="352"/>
      <c r="C175" s="327" t="s">
        <v>5235</v>
      </c>
      <c r="D175" s="327"/>
      <c r="E175" s="327"/>
      <c r="F175" s="350" t="s">
        <v>5214</v>
      </c>
      <c r="G175" s="327"/>
      <c r="H175" s="327" t="s">
        <v>5275</v>
      </c>
      <c r="I175" s="327" t="s">
        <v>5210</v>
      </c>
      <c r="J175" s="327">
        <v>50</v>
      </c>
      <c r="K175" s="375"/>
    </row>
    <row r="176" spans="2:11" s="1" customFormat="1" ht="15" customHeight="1">
      <c r="B176" s="352"/>
      <c r="C176" s="327" t="s">
        <v>5233</v>
      </c>
      <c r="D176" s="327"/>
      <c r="E176" s="327"/>
      <c r="F176" s="350" t="s">
        <v>5214</v>
      </c>
      <c r="G176" s="327"/>
      <c r="H176" s="327" t="s">
        <v>5275</v>
      </c>
      <c r="I176" s="327" t="s">
        <v>5210</v>
      </c>
      <c r="J176" s="327">
        <v>50</v>
      </c>
      <c r="K176" s="375"/>
    </row>
    <row r="177" spans="2:11" s="1" customFormat="1" ht="15" customHeight="1">
      <c r="B177" s="352"/>
      <c r="C177" s="327" t="s">
        <v>141</v>
      </c>
      <c r="D177" s="327"/>
      <c r="E177" s="327"/>
      <c r="F177" s="350" t="s">
        <v>5208</v>
      </c>
      <c r="G177" s="327"/>
      <c r="H177" s="327" t="s">
        <v>5276</v>
      </c>
      <c r="I177" s="327" t="s">
        <v>5277</v>
      </c>
      <c r="J177" s="327"/>
      <c r="K177" s="375"/>
    </row>
    <row r="178" spans="2:11" s="1" customFormat="1" ht="15" customHeight="1">
      <c r="B178" s="352"/>
      <c r="C178" s="327" t="s">
        <v>57</v>
      </c>
      <c r="D178" s="327"/>
      <c r="E178" s="327"/>
      <c r="F178" s="350" t="s">
        <v>5208</v>
      </c>
      <c r="G178" s="327"/>
      <c r="H178" s="327" t="s">
        <v>5278</v>
      </c>
      <c r="I178" s="327" t="s">
        <v>5279</v>
      </c>
      <c r="J178" s="327">
        <v>1</v>
      </c>
      <c r="K178" s="375"/>
    </row>
    <row r="179" spans="2:11" s="1" customFormat="1" ht="15" customHeight="1">
      <c r="B179" s="352"/>
      <c r="C179" s="327" t="s">
        <v>53</v>
      </c>
      <c r="D179" s="327"/>
      <c r="E179" s="327"/>
      <c r="F179" s="350" t="s">
        <v>5208</v>
      </c>
      <c r="G179" s="327"/>
      <c r="H179" s="327" t="s">
        <v>5280</v>
      </c>
      <c r="I179" s="327" t="s">
        <v>5210</v>
      </c>
      <c r="J179" s="327">
        <v>20</v>
      </c>
      <c r="K179" s="375"/>
    </row>
    <row r="180" spans="2:11" s="1" customFormat="1" ht="15" customHeight="1">
      <c r="B180" s="352"/>
      <c r="C180" s="327" t="s">
        <v>54</v>
      </c>
      <c r="D180" s="327"/>
      <c r="E180" s="327"/>
      <c r="F180" s="350" t="s">
        <v>5208</v>
      </c>
      <c r="G180" s="327"/>
      <c r="H180" s="327" t="s">
        <v>5281</v>
      </c>
      <c r="I180" s="327" t="s">
        <v>5210</v>
      </c>
      <c r="J180" s="327">
        <v>255</v>
      </c>
      <c r="K180" s="375"/>
    </row>
    <row r="181" spans="2:11" s="1" customFormat="1" ht="15" customHeight="1">
      <c r="B181" s="352"/>
      <c r="C181" s="327" t="s">
        <v>142</v>
      </c>
      <c r="D181" s="327"/>
      <c r="E181" s="327"/>
      <c r="F181" s="350" t="s">
        <v>5208</v>
      </c>
      <c r="G181" s="327"/>
      <c r="H181" s="327" t="s">
        <v>5172</v>
      </c>
      <c r="I181" s="327" t="s">
        <v>5210</v>
      </c>
      <c r="J181" s="327">
        <v>10</v>
      </c>
      <c r="K181" s="375"/>
    </row>
    <row r="182" spans="2:11" s="1" customFormat="1" ht="15" customHeight="1">
      <c r="B182" s="352"/>
      <c r="C182" s="327" t="s">
        <v>143</v>
      </c>
      <c r="D182" s="327"/>
      <c r="E182" s="327"/>
      <c r="F182" s="350" t="s">
        <v>5208</v>
      </c>
      <c r="G182" s="327"/>
      <c r="H182" s="327" t="s">
        <v>5282</v>
      </c>
      <c r="I182" s="327" t="s">
        <v>5243</v>
      </c>
      <c r="J182" s="327"/>
      <c r="K182" s="375"/>
    </row>
    <row r="183" spans="2:11" s="1" customFormat="1" ht="15" customHeight="1">
      <c r="B183" s="352"/>
      <c r="C183" s="327" t="s">
        <v>5283</v>
      </c>
      <c r="D183" s="327"/>
      <c r="E183" s="327"/>
      <c r="F183" s="350" t="s">
        <v>5208</v>
      </c>
      <c r="G183" s="327"/>
      <c r="H183" s="327" t="s">
        <v>5284</v>
      </c>
      <c r="I183" s="327" t="s">
        <v>5243</v>
      </c>
      <c r="J183" s="327"/>
      <c r="K183" s="375"/>
    </row>
    <row r="184" spans="2:11" s="1" customFormat="1" ht="15" customHeight="1">
      <c r="B184" s="352"/>
      <c r="C184" s="327" t="s">
        <v>5272</v>
      </c>
      <c r="D184" s="327"/>
      <c r="E184" s="327"/>
      <c r="F184" s="350" t="s">
        <v>5208</v>
      </c>
      <c r="G184" s="327"/>
      <c r="H184" s="327" t="s">
        <v>5285</v>
      </c>
      <c r="I184" s="327" t="s">
        <v>5243</v>
      </c>
      <c r="J184" s="327"/>
      <c r="K184" s="375"/>
    </row>
    <row r="185" spans="2:11" s="1" customFormat="1" ht="15" customHeight="1">
      <c r="B185" s="352"/>
      <c r="C185" s="327" t="s">
        <v>145</v>
      </c>
      <c r="D185" s="327"/>
      <c r="E185" s="327"/>
      <c r="F185" s="350" t="s">
        <v>5214</v>
      </c>
      <c r="G185" s="327"/>
      <c r="H185" s="327" t="s">
        <v>5286</v>
      </c>
      <c r="I185" s="327" t="s">
        <v>5210</v>
      </c>
      <c r="J185" s="327">
        <v>50</v>
      </c>
      <c r="K185" s="375"/>
    </row>
    <row r="186" spans="2:11" s="1" customFormat="1" ht="15" customHeight="1">
      <c r="B186" s="352"/>
      <c r="C186" s="327" t="s">
        <v>5287</v>
      </c>
      <c r="D186" s="327"/>
      <c r="E186" s="327"/>
      <c r="F186" s="350" t="s">
        <v>5214</v>
      </c>
      <c r="G186" s="327"/>
      <c r="H186" s="327" t="s">
        <v>5288</v>
      </c>
      <c r="I186" s="327" t="s">
        <v>5289</v>
      </c>
      <c r="J186" s="327"/>
      <c r="K186" s="375"/>
    </row>
    <row r="187" spans="2:11" s="1" customFormat="1" ht="15" customHeight="1">
      <c r="B187" s="352"/>
      <c r="C187" s="327" t="s">
        <v>5290</v>
      </c>
      <c r="D187" s="327"/>
      <c r="E187" s="327"/>
      <c r="F187" s="350" t="s">
        <v>5214</v>
      </c>
      <c r="G187" s="327"/>
      <c r="H187" s="327" t="s">
        <v>5291</v>
      </c>
      <c r="I187" s="327" t="s">
        <v>5289</v>
      </c>
      <c r="J187" s="327"/>
      <c r="K187" s="375"/>
    </row>
    <row r="188" spans="2:11" s="1" customFormat="1" ht="15" customHeight="1">
      <c r="B188" s="352"/>
      <c r="C188" s="327" t="s">
        <v>5292</v>
      </c>
      <c r="D188" s="327"/>
      <c r="E188" s="327"/>
      <c r="F188" s="350" t="s">
        <v>5214</v>
      </c>
      <c r="G188" s="327"/>
      <c r="H188" s="327" t="s">
        <v>5293</v>
      </c>
      <c r="I188" s="327" t="s">
        <v>5289</v>
      </c>
      <c r="J188" s="327"/>
      <c r="K188" s="375"/>
    </row>
    <row r="189" spans="2:11" s="1" customFormat="1" ht="15" customHeight="1">
      <c r="B189" s="352"/>
      <c r="C189" s="388" t="s">
        <v>5294</v>
      </c>
      <c r="D189" s="327"/>
      <c r="E189" s="327"/>
      <c r="F189" s="350" t="s">
        <v>5214</v>
      </c>
      <c r="G189" s="327"/>
      <c r="H189" s="327" t="s">
        <v>5295</v>
      </c>
      <c r="I189" s="327" t="s">
        <v>5296</v>
      </c>
      <c r="J189" s="389" t="s">
        <v>5297</v>
      </c>
      <c r="K189" s="375"/>
    </row>
    <row r="190" spans="2:11" s="18" customFormat="1" ht="15" customHeight="1">
      <c r="B190" s="390"/>
      <c r="C190" s="391" t="s">
        <v>5298</v>
      </c>
      <c r="D190" s="392"/>
      <c r="E190" s="392"/>
      <c r="F190" s="393" t="s">
        <v>5214</v>
      </c>
      <c r="G190" s="392"/>
      <c r="H190" s="392" t="s">
        <v>5299</v>
      </c>
      <c r="I190" s="392" t="s">
        <v>5296</v>
      </c>
      <c r="J190" s="394" t="s">
        <v>5297</v>
      </c>
      <c r="K190" s="395"/>
    </row>
    <row r="191" spans="2:11" s="1" customFormat="1" ht="15" customHeight="1">
      <c r="B191" s="352"/>
      <c r="C191" s="388" t="s">
        <v>42</v>
      </c>
      <c r="D191" s="327"/>
      <c r="E191" s="327"/>
      <c r="F191" s="350" t="s">
        <v>5208</v>
      </c>
      <c r="G191" s="327"/>
      <c r="H191" s="324" t="s">
        <v>5300</v>
      </c>
      <c r="I191" s="327" t="s">
        <v>5301</v>
      </c>
      <c r="J191" s="327"/>
      <c r="K191" s="375"/>
    </row>
    <row r="192" spans="2:11" s="1" customFormat="1" ht="15" customHeight="1">
      <c r="B192" s="352"/>
      <c r="C192" s="388" t="s">
        <v>5302</v>
      </c>
      <c r="D192" s="327"/>
      <c r="E192" s="327"/>
      <c r="F192" s="350" t="s">
        <v>5208</v>
      </c>
      <c r="G192" s="327"/>
      <c r="H192" s="327" t="s">
        <v>5303</v>
      </c>
      <c r="I192" s="327" t="s">
        <v>5243</v>
      </c>
      <c r="J192" s="327"/>
      <c r="K192" s="375"/>
    </row>
    <row r="193" spans="2:11" s="1" customFormat="1" ht="15" customHeight="1">
      <c r="B193" s="352"/>
      <c r="C193" s="388" t="s">
        <v>5304</v>
      </c>
      <c r="D193" s="327"/>
      <c r="E193" s="327"/>
      <c r="F193" s="350" t="s">
        <v>5208</v>
      </c>
      <c r="G193" s="327"/>
      <c r="H193" s="327" t="s">
        <v>5305</v>
      </c>
      <c r="I193" s="327" t="s">
        <v>5243</v>
      </c>
      <c r="J193" s="327"/>
      <c r="K193" s="375"/>
    </row>
    <row r="194" spans="2:11" s="1" customFormat="1" ht="15" customHeight="1">
      <c r="B194" s="352"/>
      <c r="C194" s="388" t="s">
        <v>5306</v>
      </c>
      <c r="D194" s="327"/>
      <c r="E194" s="327"/>
      <c r="F194" s="350" t="s">
        <v>5214</v>
      </c>
      <c r="G194" s="327"/>
      <c r="H194" s="327" t="s">
        <v>5307</v>
      </c>
      <c r="I194" s="327" t="s">
        <v>5243</v>
      </c>
      <c r="J194" s="327"/>
      <c r="K194" s="375"/>
    </row>
    <row r="195" spans="2:11" s="1" customFormat="1" ht="15" customHeight="1">
      <c r="B195" s="381"/>
      <c r="C195" s="396"/>
      <c r="D195" s="361"/>
      <c r="E195" s="361"/>
      <c r="F195" s="361"/>
      <c r="G195" s="361"/>
      <c r="H195" s="361"/>
      <c r="I195" s="361"/>
      <c r="J195" s="361"/>
      <c r="K195" s="382"/>
    </row>
    <row r="196" spans="2:11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pans="2:11" s="1" customFormat="1" ht="18.75" customHeight="1">
      <c r="B197" s="363"/>
      <c r="C197" s="373"/>
      <c r="D197" s="373"/>
      <c r="E197" s="373"/>
      <c r="F197" s="383"/>
      <c r="G197" s="373"/>
      <c r="H197" s="373"/>
      <c r="I197" s="373"/>
      <c r="J197" s="373"/>
      <c r="K197" s="363"/>
    </row>
    <row r="198" spans="2:11" s="1" customFormat="1" ht="18.75" customHeight="1">
      <c r="B198" s="335"/>
      <c r="C198" s="335"/>
      <c r="D198" s="335"/>
      <c r="E198" s="335"/>
      <c r="F198" s="335"/>
      <c r="G198" s="335"/>
      <c r="H198" s="335"/>
      <c r="I198" s="335"/>
      <c r="J198" s="335"/>
      <c r="K198" s="335"/>
    </row>
    <row r="199" spans="2:11" s="1" customFormat="1" ht="13.5">
      <c r="B199" s="314"/>
      <c r="C199" s="315"/>
      <c r="D199" s="315"/>
      <c r="E199" s="315"/>
      <c r="F199" s="315"/>
      <c r="G199" s="315"/>
      <c r="H199" s="315"/>
      <c r="I199" s="315"/>
      <c r="J199" s="315"/>
      <c r="K199" s="316"/>
    </row>
    <row r="200" spans="2:11" s="1" customFormat="1" ht="21">
      <c r="B200" s="317"/>
      <c r="C200" s="318" t="s">
        <v>5308</v>
      </c>
      <c r="D200" s="318"/>
      <c r="E200" s="318"/>
      <c r="F200" s="318"/>
      <c r="G200" s="318"/>
      <c r="H200" s="318"/>
      <c r="I200" s="318"/>
      <c r="J200" s="318"/>
      <c r="K200" s="319"/>
    </row>
    <row r="201" spans="2:11" s="1" customFormat="1" ht="25.5" customHeight="1">
      <c r="B201" s="317"/>
      <c r="C201" s="397" t="s">
        <v>5309</v>
      </c>
      <c r="D201" s="397"/>
      <c r="E201" s="397"/>
      <c r="F201" s="397" t="s">
        <v>5310</v>
      </c>
      <c r="G201" s="398"/>
      <c r="H201" s="397" t="s">
        <v>5311</v>
      </c>
      <c r="I201" s="397"/>
      <c r="J201" s="397"/>
      <c r="K201" s="319"/>
    </row>
    <row r="202" spans="2:11" s="1" customFormat="1" ht="5.25" customHeight="1">
      <c r="B202" s="352"/>
      <c r="C202" s="347"/>
      <c r="D202" s="347"/>
      <c r="E202" s="347"/>
      <c r="F202" s="347"/>
      <c r="G202" s="373"/>
      <c r="H202" s="347"/>
      <c r="I202" s="347"/>
      <c r="J202" s="347"/>
      <c r="K202" s="375"/>
    </row>
    <row r="203" spans="2:11" s="1" customFormat="1" ht="15" customHeight="1">
      <c r="B203" s="352"/>
      <c r="C203" s="327" t="s">
        <v>5301</v>
      </c>
      <c r="D203" s="327"/>
      <c r="E203" s="327"/>
      <c r="F203" s="350" t="s">
        <v>43</v>
      </c>
      <c r="G203" s="327"/>
      <c r="H203" s="327" t="s">
        <v>5312</v>
      </c>
      <c r="I203" s="327"/>
      <c r="J203" s="327"/>
      <c r="K203" s="375"/>
    </row>
    <row r="204" spans="2:11" s="1" customFormat="1" ht="15" customHeight="1">
      <c r="B204" s="352"/>
      <c r="C204" s="327"/>
      <c r="D204" s="327"/>
      <c r="E204" s="327"/>
      <c r="F204" s="350" t="s">
        <v>44</v>
      </c>
      <c r="G204" s="327"/>
      <c r="H204" s="327" t="s">
        <v>5313</v>
      </c>
      <c r="I204" s="327"/>
      <c r="J204" s="327"/>
      <c r="K204" s="375"/>
    </row>
    <row r="205" spans="2:11" s="1" customFormat="1" ht="15" customHeight="1">
      <c r="B205" s="352"/>
      <c r="C205" s="327"/>
      <c r="D205" s="327"/>
      <c r="E205" s="327"/>
      <c r="F205" s="350" t="s">
        <v>47</v>
      </c>
      <c r="G205" s="327"/>
      <c r="H205" s="327" t="s">
        <v>5314</v>
      </c>
      <c r="I205" s="327"/>
      <c r="J205" s="327"/>
      <c r="K205" s="375"/>
    </row>
    <row r="206" spans="2:11" s="1" customFormat="1" ht="15" customHeight="1">
      <c r="B206" s="352"/>
      <c r="C206" s="327"/>
      <c r="D206" s="327"/>
      <c r="E206" s="327"/>
      <c r="F206" s="350" t="s">
        <v>45</v>
      </c>
      <c r="G206" s="327"/>
      <c r="H206" s="327" t="s">
        <v>5315</v>
      </c>
      <c r="I206" s="327"/>
      <c r="J206" s="327"/>
      <c r="K206" s="375"/>
    </row>
    <row r="207" spans="2:11" s="1" customFormat="1" ht="15" customHeight="1">
      <c r="B207" s="352"/>
      <c r="C207" s="327"/>
      <c r="D207" s="327"/>
      <c r="E207" s="327"/>
      <c r="F207" s="350" t="s">
        <v>46</v>
      </c>
      <c r="G207" s="327"/>
      <c r="H207" s="327" t="s">
        <v>5316</v>
      </c>
      <c r="I207" s="327"/>
      <c r="J207" s="327"/>
      <c r="K207" s="375"/>
    </row>
    <row r="208" spans="2:11" s="1" customFormat="1" ht="15" customHeight="1">
      <c r="B208" s="352"/>
      <c r="C208" s="327"/>
      <c r="D208" s="327"/>
      <c r="E208" s="327"/>
      <c r="F208" s="350"/>
      <c r="G208" s="327"/>
      <c r="H208" s="327"/>
      <c r="I208" s="327"/>
      <c r="J208" s="327"/>
      <c r="K208" s="375"/>
    </row>
    <row r="209" spans="2:11" s="1" customFormat="1" ht="15" customHeight="1">
      <c r="B209" s="352"/>
      <c r="C209" s="327" t="s">
        <v>5255</v>
      </c>
      <c r="D209" s="327"/>
      <c r="E209" s="327"/>
      <c r="F209" s="350" t="s">
        <v>79</v>
      </c>
      <c r="G209" s="327"/>
      <c r="H209" s="327" t="s">
        <v>5317</v>
      </c>
      <c r="I209" s="327"/>
      <c r="J209" s="327"/>
      <c r="K209" s="375"/>
    </row>
    <row r="210" spans="2:11" s="1" customFormat="1" ht="15" customHeight="1">
      <c r="B210" s="352"/>
      <c r="C210" s="327"/>
      <c r="D210" s="327"/>
      <c r="E210" s="327"/>
      <c r="F210" s="350" t="s">
        <v>5151</v>
      </c>
      <c r="G210" s="327"/>
      <c r="H210" s="327" t="s">
        <v>5152</v>
      </c>
      <c r="I210" s="327"/>
      <c r="J210" s="327"/>
      <c r="K210" s="375"/>
    </row>
    <row r="211" spans="2:11" s="1" customFormat="1" ht="15" customHeight="1">
      <c r="B211" s="352"/>
      <c r="C211" s="327"/>
      <c r="D211" s="327"/>
      <c r="E211" s="327"/>
      <c r="F211" s="350" t="s">
        <v>5149</v>
      </c>
      <c r="G211" s="327"/>
      <c r="H211" s="327" t="s">
        <v>5318</v>
      </c>
      <c r="I211" s="327"/>
      <c r="J211" s="327"/>
      <c r="K211" s="375"/>
    </row>
    <row r="212" spans="2:11" s="1" customFormat="1" ht="15" customHeight="1">
      <c r="B212" s="399"/>
      <c r="C212" s="327"/>
      <c r="D212" s="327"/>
      <c r="E212" s="327"/>
      <c r="F212" s="350" t="s">
        <v>5153</v>
      </c>
      <c r="G212" s="388"/>
      <c r="H212" s="379" t="s">
        <v>5154</v>
      </c>
      <c r="I212" s="379"/>
      <c r="J212" s="379"/>
      <c r="K212" s="400"/>
    </row>
    <row r="213" spans="2:11" s="1" customFormat="1" ht="15" customHeight="1">
      <c r="B213" s="399"/>
      <c r="C213" s="327"/>
      <c r="D213" s="327"/>
      <c r="E213" s="327"/>
      <c r="F213" s="350" t="s">
        <v>5155</v>
      </c>
      <c r="G213" s="388"/>
      <c r="H213" s="379" t="s">
        <v>317</v>
      </c>
      <c r="I213" s="379"/>
      <c r="J213" s="379"/>
      <c r="K213" s="400"/>
    </row>
    <row r="214" spans="2:11" s="1" customFormat="1" ht="15" customHeight="1">
      <c r="B214" s="399"/>
      <c r="C214" s="327"/>
      <c r="D214" s="327"/>
      <c r="E214" s="327"/>
      <c r="F214" s="350"/>
      <c r="G214" s="388"/>
      <c r="H214" s="379"/>
      <c r="I214" s="379"/>
      <c r="J214" s="379"/>
      <c r="K214" s="400"/>
    </row>
    <row r="215" spans="2:11" s="1" customFormat="1" ht="15" customHeight="1">
      <c r="B215" s="399"/>
      <c r="C215" s="327" t="s">
        <v>5279</v>
      </c>
      <c r="D215" s="327"/>
      <c r="E215" s="327"/>
      <c r="F215" s="350">
        <v>1</v>
      </c>
      <c r="G215" s="388"/>
      <c r="H215" s="379" t="s">
        <v>5319</v>
      </c>
      <c r="I215" s="379"/>
      <c r="J215" s="379"/>
      <c r="K215" s="400"/>
    </row>
    <row r="216" spans="2:11" s="1" customFormat="1" ht="15" customHeight="1">
      <c r="B216" s="399"/>
      <c r="C216" s="327"/>
      <c r="D216" s="327"/>
      <c r="E216" s="327"/>
      <c r="F216" s="350">
        <v>2</v>
      </c>
      <c r="G216" s="388"/>
      <c r="H216" s="379" t="s">
        <v>5320</v>
      </c>
      <c r="I216" s="379"/>
      <c r="J216" s="379"/>
      <c r="K216" s="400"/>
    </row>
    <row r="217" spans="2:11" s="1" customFormat="1" ht="15" customHeight="1">
      <c r="B217" s="399"/>
      <c r="C217" s="327"/>
      <c r="D217" s="327"/>
      <c r="E217" s="327"/>
      <c r="F217" s="350">
        <v>3</v>
      </c>
      <c r="G217" s="388"/>
      <c r="H217" s="379" t="s">
        <v>5321</v>
      </c>
      <c r="I217" s="379"/>
      <c r="J217" s="379"/>
      <c r="K217" s="400"/>
    </row>
    <row r="218" spans="2:11" s="1" customFormat="1" ht="15" customHeight="1">
      <c r="B218" s="399"/>
      <c r="C218" s="327"/>
      <c r="D218" s="327"/>
      <c r="E218" s="327"/>
      <c r="F218" s="350">
        <v>4</v>
      </c>
      <c r="G218" s="388"/>
      <c r="H218" s="379" t="s">
        <v>5322</v>
      </c>
      <c r="I218" s="379"/>
      <c r="J218" s="379"/>
      <c r="K218" s="400"/>
    </row>
    <row r="219" spans="2:11" s="1" customFormat="1" ht="12.75" customHeight="1">
      <c r="B219" s="401"/>
      <c r="C219" s="402"/>
      <c r="D219" s="402"/>
      <c r="E219" s="402"/>
      <c r="F219" s="402"/>
      <c r="G219" s="402"/>
      <c r="H219" s="402"/>
      <c r="I219" s="402"/>
      <c r="J219" s="402"/>
      <c r="K219" s="40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127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ROUND((SUM(BE87:BE205)),2)</f>
        <v>0</v>
      </c>
      <c r="G33" s="41"/>
      <c r="H33" s="41"/>
      <c r="I33" s="151">
        <v>0.21</v>
      </c>
      <c r="J33" s="150">
        <f>ROUND(((SUM(BE87:BE205))*I33),2)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ROUND((SUM(BF87:BF205)),2)</f>
        <v>0</v>
      </c>
      <c r="G34" s="41"/>
      <c r="H34" s="41"/>
      <c r="I34" s="151">
        <v>0.12</v>
      </c>
      <c r="J34" s="150">
        <f>ROUND(((SUM(BF87:BF205))*I34),2)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ROUND((SUM(BG87:BG205)),2)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ROUND((SUM(BH87:BH205)),2)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ROUND((SUM(BI87:BI205)),2)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00 - VEDLEJŠÍ A OSTATNÍ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132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133</v>
      </c>
      <c r="E61" s="171"/>
      <c r="F61" s="171"/>
      <c r="G61" s="171"/>
      <c r="H61" s="171"/>
      <c r="I61" s="171"/>
      <c r="J61" s="172">
        <f>J89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4"/>
      <c r="C62" s="175"/>
      <c r="D62" s="176" t="s">
        <v>134</v>
      </c>
      <c r="E62" s="177"/>
      <c r="F62" s="177"/>
      <c r="G62" s="177"/>
      <c r="H62" s="177"/>
      <c r="I62" s="177"/>
      <c r="J62" s="178">
        <f>J90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135</v>
      </c>
      <c r="E63" s="177"/>
      <c r="F63" s="177"/>
      <c r="G63" s="177"/>
      <c r="H63" s="177"/>
      <c r="I63" s="177"/>
      <c r="J63" s="178">
        <f>J128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136</v>
      </c>
      <c r="E64" s="177"/>
      <c r="F64" s="177"/>
      <c r="G64" s="177"/>
      <c r="H64" s="177"/>
      <c r="I64" s="177"/>
      <c r="J64" s="178">
        <f>J154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137</v>
      </c>
      <c r="E65" s="177"/>
      <c r="F65" s="177"/>
      <c r="G65" s="177"/>
      <c r="H65" s="177"/>
      <c r="I65" s="177"/>
      <c r="J65" s="178">
        <f>J167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138</v>
      </c>
      <c r="E66" s="177"/>
      <c r="F66" s="177"/>
      <c r="G66" s="177"/>
      <c r="H66" s="177"/>
      <c r="I66" s="177"/>
      <c r="J66" s="178">
        <f>J175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139</v>
      </c>
      <c r="E67" s="177"/>
      <c r="F67" s="177"/>
      <c r="G67" s="177"/>
      <c r="H67" s="177"/>
      <c r="I67" s="177"/>
      <c r="J67" s="178">
        <f>J184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140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63" t="str">
        <f>E7</f>
        <v>Novostavba modulární Zš JINOTAJ ZLÍN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126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00 - VEDLEJŠÍ A OSTATNÍ NÁKLADY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F12</f>
        <v xml:space="preserve">Areál filmových ateliérů Kudlov, Filmová 174, 760 </v>
      </c>
      <c r="G81" s="43"/>
      <c r="H81" s="43"/>
      <c r="I81" s="35" t="s">
        <v>23</v>
      </c>
      <c r="J81" s="75" t="str">
        <f>IF(J12="","",J12)</f>
        <v>6. 4. 2024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>Základní škola JINOTAJ Zlín, s.r.o.</v>
      </c>
      <c r="G83" s="43"/>
      <c r="H83" s="43"/>
      <c r="I83" s="35" t="s">
        <v>32</v>
      </c>
      <c r="J83" s="39" t="str">
        <f>E21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30</v>
      </c>
      <c r="D84" s="43"/>
      <c r="E84" s="43"/>
      <c r="F84" s="30" t="str">
        <f>IF(E18="","",E18)</f>
        <v>Vyplň údaj</v>
      </c>
      <c r="G84" s="43"/>
      <c r="H84" s="43"/>
      <c r="I84" s="35" t="s">
        <v>35</v>
      </c>
      <c r="J84" s="39" t="str">
        <f>E24</f>
        <v xml:space="preserve"> 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0"/>
      <c r="B86" s="181"/>
      <c r="C86" s="182" t="s">
        <v>141</v>
      </c>
      <c r="D86" s="183" t="s">
        <v>57</v>
      </c>
      <c r="E86" s="183" t="s">
        <v>53</v>
      </c>
      <c r="F86" s="183" t="s">
        <v>54</v>
      </c>
      <c r="G86" s="183" t="s">
        <v>142</v>
      </c>
      <c r="H86" s="183" t="s">
        <v>143</v>
      </c>
      <c r="I86" s="183" t="s">
        <v>144</v>
      </c>
      <c r="J86" s="183" t="s">
        <v>130</v>
      </c>
      <c r="K86" s="184" t="s">
        <v>145</v>
      </c>
      <c r="L86" s="185"/>
      <c r="M86" s="95" t="s">
        <v>19</v>
      </c>
      <c r="N86" s="96" t="s">
        <v>42</v>
      </c>
      <c r="O86" s="96" t="s">
        <v>146</v>
      </c>
      <c r="P86" s="96" t="s">
        <v>147</v>
      </c>
      <c r="Q86" s="96" t="s">
        <v>148</v>
      </c>
      <c r="R86" s="96" t="s">
        <v>149</v>
      </c>
      <c r="S86" s="96" t="s">
        <v>150</v>
      </c>
      <c r="T86" s="97" t="s">
        <v>151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1"/>
      <c r="B87" s="42"/>
      <c r="C87" s="102" t="s">
        <v>152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P88+P89</f>
        <v>0</v>
      </c>
      <c r="Q87" s="99"/>
      <c r="R87" s="188">
        <f>R88+R89</f>
        <v>0</v>
      </c>
      <c r="S87" s="99"/>
      <c r="T87" s="189">
        <f>T88+T89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71</v>
      </c>
      <c r="AU87" s="20" t="s">
        <v>131</v>
      </c>
      <c r="BK87" s="190">
        <f>BK88+BK89</f>
        <v>0</v>
      </c>
    </row>
    <row r="88" spans="1:63" s="12" customFormat="1" ht="25.9" customHeight="1">
      <c r="A88" s="12"/>
      <c r="B88" s="191"/>
      <c r="C88" s="192"/>
      <c r="D88" s="193" t="s">
        <v>71</v>
      </c>
      <c r="E88" s="194" t="s">
        <v>153</v>
      </c>
      <c r="F88" s="194" t="s">
        <v>154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v>0</v>
      </c>
      <c r="Q88" s="199"/>
      <c r="R88" s="200">
        <v>0</v>
      </c>
      <c r="S88" s="199"/>
      <c r="T88" s="201"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71</v>
      </c>
      <c r="AU88" s="203" t="s">
        <v>72</v>
      </c>
      <c r="AY88" s="202" t="s">
        <v>155</v>
      </c>
      <c r="BK88" s="204">
        <v>0</v>
      </c>
    </row>
    <row r="89" spans="1:63" s="12" customFormat="1" ht="25.9" customHeight="1">
      <c r="A89" s="12"/>
      <c r="B89" s="191"/>
      <c r="C89" s="192"/>
      <c r="D89" s="193" t="s">
        <v>71</v>
      </c>
      <c r="E89" s="194" t="s">
        <v>156</v>
      </c>
      <c r="F89" s="194" t="s">
        <v>157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P90+P128+P154+P167+P175+P184</f>
        <v>0</v>
      </c>
      <c r="Q89" s="199"/>
      <c r="R89" s="200">
        <f>R90+R128+R154+R167+R175+R184</f>
        <v>0</v>
      </c>
      <c r="S89" s="199"/>
      <c r="T89" s="201">
        <f>T90+T128+T154+T167+T175+T184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158</v>
      </c>
      <c r="AT89" s="203" t="s">
        <v>71</v>
      </c>
      <c r="AU89" s="203" t="s">
        <v>72</v>
      </c>
      <c r="AY89" s="202" t="s">
        <v>155</v>
      </c>
      <c r="BK89" s="204">
        <f>BK90+BK128+BK154+BK167+BK175+BK184</f>
        <v>0</v>
      </c>
    </row>
    <row r="90" spans="1:63" s="12" customFormat="1" ht="22.8" customHeight="1">
      <c r="A90" s="12"/>
      <c r="B90" s="191"/>
      <c r="C90" s="192"/>
      <c r="D90" s="193" t="s">
        <v>71</v>
      </c>
      <c r="E90" s="205" t="s">
        <v>159</v>
      </c>
      <c r="F90" s="205" t="s">
        <v>160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SUM(P91:P127)</f>
        <v>0</v>
      </c>
      <c r="Q90" s="199"/>
      <c r="R90" s="200">
        <f>SUM(R91:R127)</f>
        <v>0</v>
      </c>
      <c r="S90" s="199"/>
      <c r="T90" s="201">
        <f>SUM(T91:T127)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158</v>
      </c>
      <c r="AT90" s="203" t="s">
        <v>71</v>
      </c>
      <c r="AU90" s="203" t="s">
        <v>80</v>
      </c>
      <c r="AY90" s="202" t="s">
        <v>155</v>
      </c>
      <c r="BK90" s="204">
        <f>SUM(BK91:BK127)</f>
        <v>0</v>
      </c>
    </row>
    <row r="91" spans="1:65" s="2" customFormat="1" ht="16.5" customHeight="1">
      <c r="A91" s="41"/>
      <c r="B91" s="42"/>
      <c r="C91" s="207" t="s">
        <v>161</v>
      </c>
      <c r="D91" s="207" t="s">
        <v>162</v>
      </c>
      <c r="E91" s="208" t="s">
        <v>163</v>
      </c>
      <c r="F91" s="209" t="s">
        <v>164</v>
      </c>
      <c r="G91" s="210" t="s">
        <v>165</v>
      </c>
      <c r="H91" s="211">
        <v>1</v>
      </c>
      <c r="I91" s="212"/>
      <c r="J91" s="213">
        <f>ROUND(I91*H91,2)</f>
        <v>0</v>
      </c>
      <c r="K91" s="209" t="s">
        <v>166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167</v>
      </c>
      <c r="AT91" s="218" t="s">
        <v>162</v>
      </c>
      <c r="AU91" s="218" t="s">
        <v>82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167</v>
      </c>
      <c r="BM91" s="218" t="s">
        <v>168</v>
      </c>
    </row>
    <row r="92" spans="1:47" s="2" customFormat="1" ht="12">
      <c r="A92" s="41"/>
      <c r="B92" s="42"/>
      <c r="C92" s="43"/>
      <c r="D92" s="220" t="s">
        <v>169</v>
      </c>
      <c r="E92" s="43"/>
      <c r="F92" s="221" t="s">
        <v>170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169</v>
      </c>
      <c r="AU92" s="20" t="s">
        <v>82</v>
      </c>
    </row>
    <row r="93" spans="1:65" s="2" customFormat="1" ht="16.5" customHeight="1">
      <c r="A93" s="41"/>
      <c r="B93" s="42"/>
      <c r="C93" s="207" t="s">
        <v>171</v>
      </c>
      <c r="D93" s="207" t="s">
        <v>162</v>
      </c>
      <c r="E93" s="208" t="s">
        <v>172</v>
      </c>
      <c r="F93" s="209" t="s">
        <v>173</v>
      </c>
      <c r="G93" s="210" t="s">
        <v>174</v>
      </c>
      <c r="H93" s="211">
        <v>1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167</v>
      </c>
      <c r="AT93" s="218" t="s">
        <v>162</v>
      </c>
      <c r="AU93" s="218" t="s">
        <v>82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167</v>
      </c>
      <c r="BM93" s="218" t="s">
        <v>175</v>
      </c>
    </row>
    <row r="94" spans="1:51" s="13" customFormat="1" ht="12">
      <c r="A94" s="13"/>
      <c r="B94" s="225"/>
      <c r="C94" s="226"/>
      <c r="D94" s="227" t="s">
        <v>176</v>
      </c>
      <c r="E94" s="228" t="s">
        <v>19</v>
      </c>
      <c r="F94" s="229" t="s">
        <v>177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176</v>
      </c>
      <c r="AU94" s="235" t="s">
        <v>82</v>
      </c>
      <c r="AV94" s="13" t="s">
        <v>80</v>
      </c>
      <c r="AW94" s="13" t="s">
        <v>34</v>
      </c>
      <c r="AX94" s="13" t="s">
        <v>72</v>
      </c>
      <c r="AY94" s="235" t="s">
        <v>155</v>
      </c>
    </row>
    <row r="95" spans="1:51" s="14" customFormat="1" ht="12">
      <c r="A95" s="14"/>
      <c r="B95" s="236"/>
      <c r="C95" s="237"/>
      <c r="D95" s="227" t="s">
        <v>176</v>
      </c>
      <c r="E95" s="238" t="s">
        <v>19</v>
      </c>
      <c r="F95" s="239" t="s">
        <v>80</v>
      </c>
      <c r="G95" s="237"/>
      <c r="H95" s="240">
        <v>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176</v>
      </c>
      <c r="AU95" s="246" t="s">
        <v>82</v>
      </c>
      <c r="AV95" s="14" t="s">
        <v>82</v>
      </c>
      <c r="AW95" s="14" t="s">
        <v>34</v>
      </c>
      <c r="AX95" s="14" t="s">
        <v>80</v>
      </c>
      <c r="AY95" s="246" t="s">
        <v>155</v>
      </c>
    </row>
    <row r="96" spans="1:65" s="2" customFormat="1" ht="16.5" customHeight="1">
      <c r="A96" s="41"/>
      <c r="B96" s="42"/>
      <c r="C96" s="207" t="s">
        <v>178</v>
      </c>
      <c r="D96" s="207" t="s">
        <v>162</v>
      </c>
      <c r="E96" s="208" t="s">
        <v>179</v>
      </c>
      <c r="F96" s="209" t="s">
        <v>173</v>
      </c>
      <c r="G96" s="210" t="s">
        <v>174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167</v>
      </c>
      <c r="AT96" s="218" t="s">
        <v>162</v>
      </c>
      <c r="AU96" s="218" t="s">
        <v>82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167</v>
      </c>
      <c r="BM96" s="218" t="s">
        <v>180</v>
      </c>
    </row>
    <row r="97" spans="1:51" s="13" customFormat="1" ht="12">
      <c r="A97" s="13"/>
      <c r="B97" s="225"/>
      <c r="C97" s="226"/>
      <c r="D97" s="227" t="s">
        <v>176</v>
      </c>
      <c r="E97" s="228" t="s">
        <v>19</v>
      </c>
      <c r="F97" s="229" t="s">
        <v>181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176</v>
      </c>
      <c r="AU97" s="235" t="s">
        <v>82</v>
      </c>
      <c r="AV97" s="13" t="s">
        <v>80</v>
      </c>
      <c r="AW97" s="13" t="s">
        <v>34</v>
      </c>
      <c r="AX97" s="13" t="s">
        <v>72</v>
      </c>
      <c r="AY97" s="235" t="s">
        <v>155</v>
      </c>
    </row>
    <row r="98" spans="1:51" s="14" customFormat="1" ht="12">
      <c r="A98" s="14"/>
      <c r="B98" s="236"/>
      <c r="C98" s="237"/>
      <c r="D98" s="227" t="s">
        <v>176</v>
      </c>
      <c r="E98" s="238" t="s">
        <v>19</v>
      </c>
      <c r="F98" s="239" t="s">
        <v>80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176</v>
      </c>
      <c r="AU98" s="246" t="s">
        <v>82</v>
      </c>
      <c r="AV98" s="14" t="s">
        <v>82</v>
      </c>
      <c r="AW98" s="14" t="s">
        <v>34</v>
      </c>
      <c r="AX98" s="14" t="s">
        <v>80</v>
      </c>
      <c r="AY98" s="246" t="s">
        <v>155</v>
      </c>
    </row>
    <row r="99" spans="1:65" s="2" customFormat="1" ht="16.5" customHeight="1">
      <c r="A99" s="41"/>
      <c r="B99" s="42"/>
      <c r="C99" s="207" t="s">
        <v>182</v>
      </c>
      <c r="D99" s="207" t="s">
        <v>162</v>
      </c>
      <c r="E99" s="208" t="s">
        <v>183</v>
      </c>
      <c r="F99" s="209" t="s">
        <v>173</v>
      </c>
      <c r="G99" s="210" t="s">
        <v>174</v>
      </c>
      <c r="H99" s="211">
        <v>1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167</v>
      </c>
      <c r="AT99" s="218" t="s">
        <v>162</v>
      </c>
      <c r="AU99" s="218" t="s">
        <v>82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167</v>
      </c>
      <c r="BM99" s="218" t="s">
        <v>184</v>
      </c>
    </row>
    <row r="100" spans="1:51" s="13" customFormat="1" ht="12">
      <c r="A100" s="13"/>
      <c r="B100" s="225"/>
      <c r="C100" s="226"/>
      <c r="D100" s="227" t="s">
        <v>176</v>
      </c>
      <c r="E100" s="228" t="s">
        <v>19</v>
      </c>
      <c r="F100" s="229" t="s">
        <v>185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176</v>
      </c>
      <c r="AU100" s="235" t="s">
        <v>82</v>
      </c>
      <c r="AV100" s="13" t="s">
        <v>80</v>
      </c>
      <c r="AW100" s="13" t="s">
        <v>34</v>
      </c>
      <c r="AX100" s="13" t="s">
        <v>72</v>
      </c>
      <c r="AY100" s="235" t="s">
        <v>155</v>
      </c>
    </row>
    <row r="101" spans="1:51" s="14" customFormat="1" ht="12">
      <c r="A101" s="14"/>
      <c r="B101" s="236"/>
      <c r="C101" s="237"/>
      <c r="D101" s="227" t="s">
        <v>176</v>
      </c>
      <c r="E101" s="238" t="s">
        <v>19</v>
      </c>
      <c r="F101" s="239" t="s">
        <v>80</v>
      </c>
      <c r="G101" s="237"/>
      <c r="H101" s="240">
        <v>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176</v>
      </c>
      <c r="AU101" s="246" t="s">
        <v>82</v>
      </c>
      <c r="AV101" s="14" t="s">
        <v>82</v>
      </c>
      <c r="AW101" s="14" t="s">
        <v>34</v>
      </c>
      <c r="AX101" s="14" t="s">
        <v>80</v>
      </c>
      <c r="AY101" s="246" t="s">
        <v>155</v>
      </c>
    </row>
    <row r="102" spans="1:65" s="2" customFormat="1" ht="16.5" customHeight="1">
      <c r="A102" s="41"/>
      <c r="B102" s="42"/>
      <c r="C102" s="207" t="s">
        <v>186</v>
      </c>
      <c r="D102" s="207" t="s">
        <v>162</v>
      </c>
      <c r="E102" s="208" t="s">
        <v>187</v>
      </c>
      <c r="F102" s="209" t="s">
        <v>173</v>
      </c>
      <c r="G102" s="210" t="s">
        <v>174</v>
      </c>
      <c r="H102" s="211">
        <v>1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167</v>
      </c>
      <c r="AT102" s="218" t="s">
        <v>162</v>
      </c>
      <c r="AU102" s="218" t="s">
        <v>82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167</v>
      </c>
      <c r="BM102" s="218" t="s">
        <v>188</v>
      </c>
    </row>
    <row r="103" spans="1:51" s="13" customFormat="1" ht="12">
      <c r="A103" s="13"/>
      <c r="B103" s="225"/>
      <c r="C103" s="226"/>
      <c r="D103" s="227" t="s">
        <v>176</v>
      </c>
      <c r="E103" s="228" t="s">
        <v>19</v>
      </c>
      <c r="F103" s="229" t="s">
        <v>189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176</v>
      </c>
      <c r="AU103" s="235" t="s">
        <v>82</v>
      </c>
      <c r="AV103" s="13" t="s">
        <v>80</v>
      </c>
      <c r="AW103" s="13" t="s">
        <v>34</v>
      </c>
      <c r="AX103" s="13" t="s">
        <v>72</v>
      </c>
      <c r="AY103" s="235" t="s">
        <v>155</v>
      </c>
    </row>
    <row r="104" spans="1:51" s="14" customFormat="1" ht="12">
      <c r="A104" s="14"/>
      <c r="B104" s="236"/>
      <c r="C104" s="237"/>
      <c r="D104" s="227" t="s">
        <v>176</v>
      </c>
      <c r="E104" s="238" t="s">
        <v>19</v>
      </c>
      <c r="F104" s="239" t="s">
        <v>80</v>
      </c>
      <c r="G104" s="237"/>
      <c r="H104" s="240">
        <v>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176</v>
      </c>
      <c r="AU104" s="246" t="s">
        <v>82</v>
      </c>
      <c r="AV104" s="14" t="s">
        <v>82</v>
      </c>
      <c r="AW104" s="14" t="s">
        <v>34</v>
      </c>
      <c r="AX104" s="14" t="s">
        <v>80</v>
      </c>
      <c r="AY104" s="246" t="s">
        <v>155</v>
      </c>
    </row>
    <row r="105" spans="1:65" s="2" customFormat="1" ht="16.5" customHeight="1">
      <c r="A105" s="41"/>
      <c r="B105" s="42"/>
      <c r="C105" s="207" t="s">
        <v>190</v>
      </c>
      <c r="D105" s="207" t="s">
        <v>162</v>
      </c>
      <c r="E105" s="208" t="s">
        <v>191</v>
      </c>
      <c r="F105" s="209" t="s">
        <v>192</v>
      </c>
      <c r="G105" s="210" t="s">
        <v>165</v>
      </c>
      <c r="H105" s="211">
        <v>1</v>
      </c>
      <c r="I105" s="212"/>
      <c r="J105" s="213">
        <f>ROUND(I105*H105,2)</f>
        <v>0</v>
      </c>
      <c r="K105" s="209" t="s">
        <v>166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167</v>
      </c>
      <c r="AT105" s="218" t="s">
        <v>162</v>
      </c>
      <c r="AU105" s="218" t="s">
        <v>82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167</v>
      </c>
      <c r="BM105" s="218" t="s">
        <v>193</v>
      </c>
    </row>
    <row r="106" spans="1:47" s="2" customFormat="1" ht="12">
      <c r="A106" s="41"/>
      <c r="B106" s="42"/>
      <c r="C106" s="43"/>
      <c r="D106" s="220" t="s">
        <v>169</v>
      </c>
      <c r="E106" s="43"/>
      <c r="F106" s="221" t="s">
        <v>194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169</v>
      </c>
      <c r="AU106" s="20" t="s">
        <v>82</v>
      </c>
    </row>
    <row r="107" spans="1:51" s="13" customFormat="1" ht="12">
      <c r="A107" s="13"/>
      <c r="B107" s="225"/>
      <c r="C107" s="226"/>
      <c r="D107" s="227" t="s">
        <v>176</v>
      </c>
      <c r="E107" s="228" t="s">
        <v>19</v>
      </c>
      <c r="F107" s="229" t="s">
        <v>195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176</v>
      </c>
      <c r="AU107" s="235" t="s">
        <v>82</v>
      </c>
      <c r="AV107" s="13" t="s">
        <v>80</v>
      </c>
      <c r="AW107" s="13" t="s">
        <v>34</v>
      </c>
      <c r="AX107" s="13" t="s">
        <v>72</v>
      </c>
      <c r="AY107" s="235" t="s">
        <v>155</v>
      </c>
    </row>
    <row r="108" spans="1:51" s="14" customFormat="1" ht="12">
      <c r="A108" s="14"/>
      <c r="B108" s="236"/>
      <c r="C108" s="237"/>
      <c r="D108" s="227" t="s">
        <v>176</v>
      </c>
      <c r="E108" s="238" t="s">
        <v>19</v>
      </c>
      <c r="F108" s="239" t="s">
        <v>80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176</v>
      </c>
      <c r="AU108" s="246" t="s">
        <v>82</v>
      </c>
      <c r="AV108" s="14" t="s">
        <v>82</v>
      </c>
      <c r="AW108" s="14" t="s">
        <v>34</v>
      </c>
      <c r="AX108" s="14" t="s">
        <v>80</v>
      </c>
      <c r="AY108" s="246" t="s">
        <v>155</v>
      </c>
    </row>
    <row r="109" spans="1:65" s="2" customFormat="1" ht="16.5" customHeight="1">
      <c r="A109" s="41"/>
      <c r="B109" s="42"/>
      <c r="C109" s="207" t="s">
        <v>196</v>
      </c>
      <c r="D109" s="207" t="s">
        <v>162</v>
      </c>
      <c r="E109" s="208" t="s">
        <v>197</v>
      </c>
      <c r="F109" s="209" t="s">
        <v>198</v>
      </c>
      <c r="G109" s="210" t="s">
        <v>165</v>
      </c>
      <c r="H109" s="211">
        <v>1</v>
      </c>
      <c r="I109" s="212"/>
      <c r="J109" s="213">
        <f>ROUND(I109*H109,2)</f>
        <v>0</v>
      </c>
      <c r="K109" s="209" t="s">
        <v>166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167</v>
      </c>
      <c r="AT109" s="218" t="s">
        <v>162</v>
      </c>
      <c r="AU109" s="218" t="s">
        <v>82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167</v>
      </c>
      <c r="BM109" s="218" t="s">
        <v>199</v>
      </c>
    </row>
    <row r="110" spans="1:47" s="2" customFormat="1" ht="12">
      <c r="A110" s="41"/>
      <c r="B110" s="42"/>
      <c r="C110" s="43"/>
      <c r="D110" s="220" t="s">
        <v>169</v>
      </c>
      <c r="E110" s="43"/>
      <c r="F110" s="221" t="s">
        <v>200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169</v>
      </c>
      <c r="AU110" s="20" t="s">
        <v>82</v>
      </c>
    </row>
    <row r="111" spans="1:51" s="13" customFormat="1" ht="12">
      <c r="A111" s="13"/>
      <c r="B111" s="225"/>
      <c r="C111" s="226"/>
      <c r="D111" s="227" t="s">
        <v>176</v>
      </c>
      <c r="E111" s="228" t="s">
        <v>19</v>
      </c>
      <c r="F111" s="229" t="s">
        <v>201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176</v>
      </c>
      <c r="AU111" s="235" t="s">
        <v>82</v>
      </c>
      <c r="AV111" s="13" t="s">
        <v>80</v>
      </c>
      <c r="AW111" s="13" t="s">
        <v>34</v>
      </c>
      <c r="AX111" s="13" t="s">
        <v>72</v>
      </c>
      <c r="AY111" s="235" t="s">
        <v>155</v>
      </c>
    </row>
    <row r="112" spans="1:51" s="14" customFormat="1" ht="12">
      <c r="A112" s="14"/>
      <c r="B112" s="236"/>
      <c r="C112" s="237"/>
      <c r="D112" s="227" t="s">
        <v>176</v>
      </c>
      <c r="E112" s="238" t="s">
        <v>19</v>
      </c>
      <c r="F112" s="239" t="s">
        <v>80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176</v>
      </c>
      <c r="AU112" s="246" t="s">
        <v>82</v>
      </c>
      <c r="AV112" s="14" t="s">
        <v>82</v>
      </c>
      <c r="AW112" s="14" t="s">
        <v>34</v>
      </c>
      <c r="AX112" s="14" t="s">
        <v>80</v>
      </c>
      <c r="AY112" s="246" t="s">
        <v>155</v>
      </c>
    </row>
    <row r="113" spans="1:65" s="2" customFormat="1" ht="16.5" customHeight="1">
      <c r="A113" s="41"/>
      <c r="B113" s="42"/>
      <c r="C113" s="207" t="s">
        <v>202</v>
      </c>
      <c r="D113" s="207" t="s">
        <v>162</v>
      </c>
      <c r="E113" s="208" t="s">
        <v>203</v>
      </c>
      <c r="F113" s="209" t="s">
        <v>204</v>
      </c>
      <c r="G113" s="210" t="s">
        <v>165</v>
      </c>
      <c r="H113" s="211">
        <v>1</v>
      </c>
      <c r="I113" s="212"/>
      <c r="J113" s="213">
        <f>ROUND(I113*H113,2)</f>
        <v>0</v>
      </c>
      <c r="K113" s="209" t="s">
        <v>166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167</v>
      </c>
      <c r="AT113" s="218" t="s">
        <v>162</v>
      </c>
      <c r="AU113" s="218" t="s">
        <v>82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167</v>
      </c>
      <c r="BM113" s="218" t="s">
        <v>205</v>
      </c>
    </row>
    <row r="114" spans="1:47" s="2" customFormat="1" ht="12">
      <c r="A114" s="41"/>
      <c r="B114" s="42"/>
      <c r="C114" s="43"/>
      <c r="D114" s="220" t="s">
        <v>169</v>
      </c>
      <c r="E114" s="43"/>
      <c r="F114" s="221" t="s">
        <v>206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169</v>
      </c>
      <c r="AU114" s="20" t="s">
        <v>82</v>
      </c>
    </row>
    <row r="115" spans="1:51" s="13" customFormat="1" ht="12">
      <c r="A115" s="13"/>
      <c r="B115" s="225"/>
      <c r="C115" s="226"/>
      <c r="D115" s="227" t="s">
        <v>176</v>
      </c>
      <c r="E115" s="228" t="s">
        <v>19</v>
      </c>
      <c r="F115" s="229" t="s">
        <v>207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176</v>
      </c>
      <c r="AU115" s="235" t="s">
        <v>82</v>
      </c>
      <c r="AV115" s="13" t="s">
        <v>80</v>
      </c>
      <c r="AW115" s="13" t="s">
        <v>34</v>
      </c>
      <c r="AX115" s="13" t="s">
        <v>72</v>
      </c>
      <c r="AY115" s="235" t="s">
        <v>155</v>
      </c>
    </row>
    <row r="116" spans="1:51" s="14" customFormat="1" ht="12">
      <c r="A116" s="14"/>
      <c r="B116" s="236"/>
      <c r="C116" s="237"/>
      <c r="D116" s="227" t="s">
        <v>176</v>
      </c>
      <c r="E116" s="238" t="s">
        <v>19</v>
      </c>
      <c r="F116" s="239" t="s">
        <v>80</v>
      </c>
      <c r="G116" s="237"/>
      <c r="H116" s="240">
        <v>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176</v>
      </c>
      <c r="AU116" s="246" t="s">
        <v>82</v>
      </c>
      <c r="AV116" s="14" t="s">
        <v>82</v>
      </c>
      <c r="AW116" s="14" t="s">
        <v>34</v>
      </c>
      <c r="AX116" s="14" t="s">
        <v>80</v>
      </c>
      <c r="AY116" s="246" t="s">
        <v>155</v>
      </c>
    </row>
    <row r="117" spans="1:65" s="2" customFormat="1" ht="16.5" customHeight="1">
      <c r="A117" s="41"/>
      <c r="B117" s="42"/>
      <c r="C117" s="207" t="s">
        <v>208</v>
      </c>
      <c r="D117" s="207" t="s">
        <v>162</v>
      </c>
      <c r="E117" s="208" t="s">
        <v>209</v>
      </c>
      <c r="F117" s="209" t="s">
        <v>210</v>
      </c>
      <c r="G117" s="210" t="s">
        <v>165</v>
      </c>
      <c r="H117" s="211">
        <v>1</v>
      </c>
      <c r="I117" s="212"/>
      <c r="J117" s="213">
        <f>ROUND(I117*H117,2)</f>
        <v>0</v>
      </c>
      <c r="K117" s="209" t="s">
        <v>166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167</v>
      </c>
      <c r="AT117" s="218" t="s">
        <v>162</v>
      </c>
      <c r="AU117" s="218" t="s">
        <v>82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167</v>
      </c>
      <c r="BM117" s="218" t="s">
        <v>211</v>
      </c>
    </row>
    <row r="118" spans="1:47" s="2" customFormat="1" ht="12">
      <c r="A118" s="41"/>
      <c r="B118" s="42"/>
      <c r="C118" s="43"/>
      <c r="D118" s="220" t="s">
        <v>169</v>
      </c>
      <c r="E118" s="43"/>
      <c r="F118" s="221" t="s">
        <v>212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169</v>
      </c>
      <c r="AU118" s="20" t="s">
        <v>82</v>
      </c>
    </row>
    <row r="119" spans="1:51" s="13" customFormat="1" ht="12">
      <c r="A119" s="13"/>
      <c r="B119" s="225"/>
      <c r="C119" s="226"/>
      <c r="D119" s="227" t="s">
        <v>176</v>
      </c>
      <c r="E119" s="228" t="s">
        <v>19</v>
      </c>
      <c r="F119" s="229" t="s">
        <v>213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176</v>
      </c>
      <c r="AU119" s="235" t="s">
        <v>82</v>
      </c>
      <c r="AV119" s="13" t="s">
        <v>80</v>
      </c>
      <c r="AW119" s="13" t="s">
        <v>34</v>
      </c>
      <c r="AX119" s="13" t="s">
        <v>72</v>
      </c>
      <c r="AY119" s="235" t="s">
        <v>155</v>
      </c>
    </row>
    <row r="120" spans="1:51" s="14" customFormat="1" ht="12">
      <c r="A120" s="14"/>
      <c r="B120" s="236"/>
      <c r="C120" s="237"/>
      <c r="D120" s="227" t="s">
        <v>176</v>
      </c>
      <c r="E120" s="238" t="s">
        <v>19</v>
      </c>
      <c r="F120" s="239" t="s">
        <v>80</v>
      </c>
      <c r="G120" s="237"/>
      <c r="H120" s="240">
        <v>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176</v>
      </c>
      <c r="AU120" s="246" t="s">
        <v>82</v>
      </c>
      <c r="AV120" s="14" t="s">
        <v>82</v>
      </c>
      <c r="AW120" s="14" t="s">
        <v>34</v>
      </c>
      <c r="AX120" s="14" t="s">
        <v>80</v>
      </c>
      <c r="AY120" s="246" t="s">
        <v>155</v>
      </c>
    </row>
    <row r="121" spans="1:65" s="2" customFormat="1" ht="16.5" customHeight="1">
      <c r="A121" s="41"/>
      <c r="B121" s="42"/>
      <c r="C121" s="207" t="s">
        <v>214</v>
      </c>
      <c r="D121" s="207" t="s">
        <v>162</v>
      </c>
      <c r="E121" s="208" t="s">
        <v>215</v>
      </c>
      <c r="F121" s="209" t="s">
        <v>216</v>
      </c>
      <c r="G121" s="210" t="s">
        <v>165</v>
      </c>
      <c r="H121" s="211">
        <v>1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167</v>
      </c>
      <c r="AT121" s="218" t="s">
        <v>162</v>
      </c>
      <c r="AU121" s="218" t="s">
        <v>82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167</v>
      </c>
      <c r="BM121" s="218" t="s">
        <v>217</v>
      </c>
    </row>
    <row r="122" spans="1:51" s="13" customFormat="1" ht="12">
      <c r="A122" s="13"/>
      <c r="B122" s="225"/>
      <c r="C122" s="226"/>
      <c r="D122" s="227" t="s">
        <v>176</v>
      </c>
      <c r="E122" s="228" t="s">
        <v>19</v>
      </c>
      <c r="F122" s="229" t="s">
        <v>218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176</v>
      </c>
      <c r="AU122" s="235" t="s">
        <v>82</v>
      </c>
      <c r="AV122" s="13" t="s">
        <v>80</v>
      </c>
      <c r="AW122" s="13" t="s">
        <v>34</v>
      </c>
      <c r="AX122" s="13" t="s">
        <v>72</v>
      </c>
      <c r="AY122" s="235" t="s">
        <v>155</v>
      </c>
    </row>
    <row r="123" spans="1:51" s="14" customFormat="1" ht="12">
      <c r="A123" s="14"/>
      <c r="B123" s="236"/>
      <c r="C123" s="237"/>
      <c r="D123" s="227" t="s">
        <v>176</v>
      </c>
      <c r="E123" s="238" t="s">
        <v>19</v>
      </c>
      <c r="F123" s="239" t="s">
        <v>80</v>
      </c>
      <c r="G123" s="237"/>
      <c r="H123" s="240">
        <v>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176</v>
      </c>
      <c r="AU123" s="246" t="s">
        <v>82</v>
      </c>
      <c r="AV123" s="14" t="s">
        <v>82</v>
      </c>
      <c r="AW123" s="14" t="s">
        <v>34</v>
      </c>
      <c r="AX123" s="14" t="s">
        <v>80</v>
      </c>
      <c r="AY123" s="246" t="s">
        <v>155</v>
      </c>
    </row>
    <row r="124" spans="1:65" s="2" customFormat="1" ht="16.5" customHeight="1">
      <c r="A124" s="41"/>
      <c r="B124" s="42"/>
      <c r="C124" s="207" t="s">
        <v>219</v>
      </c>
      <c r="D124" s="207" t="s">
        <v>162</v>
      </c>
      <c r="E124" s="208" t="s">
        <v>220</v>
      </c>
      <c r="F124" s="209" t="s">
        <v>221</v>
      </c>
      <c r="G124" s="210" t="s">
        <v>165</v>
      </c>
      <c r="H124" s="211">
        <v>5</v>
      </c>
      <c r="I124" s="212"/>
      <c r="J124" s="213">
        <f>ROUND(I124*H124,2)</f>
        <v>0</v>
      </c>
      <c r="K124" s="209" t="s">
        <v>166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167</v>
      </c>
      <c r="AT124" s="218" t="s">
        <v>162</v>
      </c>
      <c r="AU124" s="218" t="s">
        <v>82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167</v>
      </c>
      <c r="BM124" s="218" t="s">
        <v>222</v>
      </c>
    </row>
    <row r="125" spans="1:47" s="2" customFormat="1" ht="12">
      <c r="A125" s="41"/>
      <c r="B125" s="42"/>
      <c r="C125" s="43"/>
      <c r="D125" s="220" t="s">
        <v>169</v>
      </c>
      <c r="E125" s="43"/>
      <c r="F125" s="221" t="s">
        <v>223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169</v>
      </c>
      <c r="AU125" s="20" t="s">
        <v>82</v>
      </c>
    </row>
    <row r="126" spans="1:65" s="2" customFormat="1" ht="16.5" customHeight="1">
      <c r="A126" s="41"/>
      <c r="B126" s="42"/>
      <c r="C126" s="207" t="s">
        <v>224</v>
      </c>
      <c r="D126" s="207" t="s">
        <v>162</v>
      </c>
      <c r="E126" s="208" t="s">
        <v>225</v>
      </c>
      <c r="F126" s="209" t="s">
        <v>226</v>
      </c>
      <c r="G126" s="210" t="s">
        <v>174</v>
      </c>
      <c r="H126" s="211">
        <v>5</v>
      </c>
      <c r="I126" s="212"/>
      <c r="J126" s="213">
        <f>ROUND(I126*H126,2)</f>
        <v>0</v>
      </c>
      <c r="K126" s="209" t="s">
        <v>166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167</v>
      </c>
      <c r="AT126" s="218" t="s">
        <v>162</v>
      </c>
      <c r="AU126" s="218" t="s">
        <v>82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167</v>
      </c>
      <c r="BM126" s="218" t="s">
        <v>227</v>
      </c>
    </row>
    <row r="127" spans="1:47" s="2" customFormat="1" ht="12">
      <c r="A127" s="41"/>
      <c r="B127" s="42"/>
      <c r="C127" s="43"/>
      <c r="D127" s="220" t="s">
        <v>169</v>
      </c>
      <c r="E127" s="43"/>
      <c r="F127" s="221" t="s">
        <v>228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169</v>
      </c>
      <c r="AU127" s="20" t="s">
        <v>82</v>
      </c>
    </row>
    <row r="128" spans="1:63" s="12" customFormat="1" ht="22.8" customHeight="1">
      <c r="A128" s="12"/>
      <c r="B128" s="191"/>
      <c r="C128" s="192"/>
      <c r="D128" s="193" t="s">
        <v>71</v>
      </c>
      <c r="E128" s="205" t="s">
        <v>229</v>
      </c>
      <c r="F128" s="205" t="s">
        <v>230</v>
      </c>
      <c r="G128" s="192"/>
      <c r="H128" s="192"/>
      <c r="I128" s="195"/>
      <c r="J128" s="206">
        <f>BK128</f>
        <v>0</v>
      </c>
      <c r="K128" s="192"/>
      <c r="L128" s="197"/>
      <c r="M128" s="198"/>
      <c r="N128" s="199"/>
      <c r="O128" s="199"/>
      <c r="P128" s="200">
        <f>SUM(P129:P153)</f>
        <v>0</v>
      </c>
      <c r="Q128" s="199"/>
      <c r="R128" s="200">
        <f>SUM(R129:R153)</f>
        <v>0</v>
      </c>
      <c r="S128" s="199"/>
      <c r="T128" s="201">
        <f>SUM(T129:T153)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158</v>
      </c>
      <c r="AT128" s="203" t="s">
        <v>71</v>
      </c>
      <c r="AU128" s="203" t="s">
        <v>80</v>
      </c>
      <c r="AY128" s="202" t="s">
        <v>155</v>
      </c>
      <c r="BK128" s="204">
        <f>SUM(BK129:BK153)</f>
        <v>0</v>
      </c>
    </row>
    <row r="129" spans="1:65" s="2" customFormat="1" ht="16.5" customHeight="1">
      <c r="A129" s="41"/>
      <c r="B129" s="42"/>
      <c r="C129" s="207" t="s">
        <v>231</v>
      </c>
      <c r="D129" s="207" t="s">
        <v>162</v>
      </c>
      <c r="E129" s="208" t="s">
        <v>232</v>
      </c>
      <c r="F129" s="209" t="s">
        <v>233</v>
      </c>
      <c r="G129" s="210" t="s">
        <v>165</v>
      </c>
      <c r="H129" s="211">
        <v>1</v>
      </c>
      <c r="I129" s="212"/>
      <c r="J129" s="213">
        <f>ROUND(I129*H129,2)</f>
        <v>0</v>
      </c>
      <c r="K129" s="209" t="s">
        <v>166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167</v>
      </c>
      <c r="AT129" s="218" t="s">
        <v>162</v>
      </c>
      <c r="AU129" s="218" t="s">
        <v>82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167</v>
      </c>
      <c r="BM129" s="218" t="s">
        <v>234</v>
      </c>
    </row>
    <row r="130" spans="1:47" s="2" customFormat="1" ht="12">
      <c r="A130" s="41"/>
      <c r="B130" s="42"/>
      <c r="C130" s="43"/>
      <c r="D130" s="220" t="s">
        <v>169</v>
      </c>
      <c r="E130" s="43"/>
      <c r="F130" s="221" t="s">
        <v>235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169</v>
      </c>
      <c r="AU130" s="20" t="s">
        <v>82</v>
      </c>
    </row>
    <row r="131" spans="1:51" s="13" customFormat="1" ht="12">
      <c r="A131" s="13"/>
      <c r="B131" s="225"/>
      <c r="C131" s="226"/>
      <c r="D131" s="227" t="s">
        <v>176</v>
      </c>
      <c r="E131" s="228" t="s">
        <v>19</v>
      </c>
      <c r="F131" s="229" t="s">
        <v>236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176</v>
      </c>
      <c r="AU131" s="235" t="s">
        <v>82</v>
      </c>
      <c r="AV131" s="13" t="s">
        <v>80</v>
      </c>
      <c r="AW131" s="13" t="s">
        <v>34</v>
      </c>
      <c r="AX131" s="13" t="s">
        <v>72</v>
      </c>
      <c r="AY131" s="235" t="s">
        <v>155</v>
      </c>
    </row>
    <row r="132" spans="1:51" s="14" customFormat="1" ht="12">
      <c r="A132" s="14"/>
      <c r="B132" s="236"/>
      <c r="C132" s="237"/>
      <c r="D132" s="227" t="s">
        <v>176</v>
      </c>
      <c r="E132" s="238" t="s">
        <v>19</v>
      </c>
      <c r="F132" s="239" t="s">
        <v>80</v>
      </c>
      <c r="G132" s="237"/>
      <c r="H132" s="240">
        <v>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176</v>
      </c>
      <c r="AU132" s="246" t="s">
        <v>82</v>
      </c>
      <c r="AV132" s="14" t="s">
        <v>82</v>
      </c>
      <c r="AW132" s="14" t="s">
        <v>34</v>
      </c>
      <c r="AX132" s="14" t="s">
        <v>80</v>
      </c>
      <c r="AY132" s="246" t="s">
        <v>155</v>
      </c>
    </row>
    <row r="133" spans="1:65" s="2" customFormat="1" ht="16.5" customHeight="1">
      <c r="A133" s="41"/>
      <c r="B133" s="42"/>
      <c r="C133" s="207" t="s">
        <v>237</v>
      </c>
      <c r="D133" s="207" t="s">
        <v>162</v>
      </c>
      <c r="E133" s="208" t="s">
        <v>238</v>
      </c>
      <c r="F133" s="209" t="s">
        <v>239</v>
      </c>
      <c r="G133" s="210" t="s">
        <v>165</v>
      </c>
      <c r="H133" s="211">
        <v>1</v>
      </c>
      <c r="I133" s="212"/>
      <c r="J133" s="213">
        <f>ROUND(I133*H133,2)</f>
        <v>0</v>
      </c>
      <c r="K133" s="209" t="s">
        <v>166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167</v>
      </c>
      <c r="AT133" s="218" t="s">
        <v>162</v>
      </c>
      <c r="AU133" s="218" t="s">
        <v>82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167</v>
      </c>
      <c r="BM133" s="218" t="s">
        <v>240</v>
      </c>
    </row>
    <row r="134" spans="1:47" s="2" customFormat="1" ht="12">
      <c r="A134" s="41"/>
      <c r="B134" s="42"/>
      <c r="C134" s="43"/>
      <c r="D134" s="220" t="s">
        <v>169</v>
      </c>
      <c r="E134" s="43"/>
      <c r="F134" s="221" t="s">
        <v>241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169</v>
      </c>
      <c r="AU134" s="20" t="s">
        <v>82</v>
      </c>
    </row>
    <row r="135" spans="1:51" s="13" customFormat="1" ht="12">
      <c r="A135" s="13"/>
      <c r="B135" s="225"/>
      <c r="C135" s="226"/>
      <c r="D135" s="227" t="s">
        <v>176</v>
      </c>
      <c r="E135" s="228" t="s">
        <v>19</v>
      </c>
      <c r="F135" s="229" t="s">
        <v>236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176</v>
      </c>
      <c r="AU135" s="235" t="s">
        <v>82</v>
      </c>
      <c r="AV135" s="13" t="s">
        <v>80</v>
      </c>
      <c r="AW135" s="13" t="s">
        <v>34</v>
      </c>
      <c r="AX135" s="13" t="s">
        <v>72</v>
      </c>
      <c r="AY135" s="235" t="s">
        <v>155</v>
      </c>
    </row>
    <row r="136" spans="1:51" s="14" customFormat="1" ht="12">
      <c r="A136" s="14"/>
      <c r="B136" s="236"/>
      <c r="C136" s="237"/>
      <c r="D136" s="227" t="s">
        <v>176</v>
      </c>
      <c r="E136" s="238" t="s">
        <v>19</v>
      </c>
      <c r="F136" s="239" t="s">
        <v>80</v>
      </c>
      <c r="G136" s="237"/>
      <c r="H136" s="240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176</v>
      </c>
      <c r="AU136" s="246" t="s">
        <v>82</v>
      </c>
      <c r="AV136" s="14" t="s">
        <v>82</v>
      </c>
      <c r="AW136" s="14" t="s">
        <v>34</v>
      </c>
      <c r="AX136" s="14" t="s">
        <v>80</v>
      </c>
      <c r="AY136" s="246" t="s">
        <v>155</v>
      </c>
    </row>
    <row r="137" spans="1:65" s="2" customFormat="1" ht="16.5" customHeight="1">
      <c r="A137" s="41"/>
      <c r="B137" s="42"/>
      <c r="C137" s="207" t="s">
        <v>242</v>
      </c>
      <c r="D137" s="207" t="s">
        <v>162</v>
      </c>
      <c r="E137" s="208" t="s">
        <v>243</v>
      </c>
      <c r="F137" s="209" t="s">
        <v>244</v>
      </c>
      <c r="G137" s="210" t="s">
        <v>165</v>
      </c>
      <c r="H137" s="211">
        <v>1</v>
      </c>
      <c r="I137" s="212"/>
      <c r="J137" s="213">
        <f>ROUND(I137*H137,2)</f>
        <v>0</v>
      </c>
      <c r="K137" s="209" t="s">
        <v>166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167</v>
      </c>
      <c r="AT137" s="218" t="s">
        <v>162</v>
      </c>
      <c r="AU137" s="218" t="s">
        <v>82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167</v>
      </c>
      <c r="BM137" s="218" t="s">
        <v>245</v>
      </c>
    </row>
    <row r="138" spans="1:47" s="2" customFormat="1" ht="12">
      <c r="A138" s="41"/>
      <c r="B138" s="42"/>
      <c r="C138" s="43"/>
      <c r="D138" s="220" t="s">
        <v>169</v>
      </c>
      <c r="E138" s="43"/>
      <c r="F138" s="221" t="s">
        <v>246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169</v>
      </c>
      <c r="AU138" s="20" t="s">
        <v>82</v>
      </c>
    </row>
    <row r="139" spans="1:51" s="14" customFormat="1" ht="12">
      <c r="A139" s="14"/>
      <c r="B139" s="236"/>
      <c r="C139" s="237"/>
      <c r="D139" s="227" t="s">
        <v>176</v>
      </c>
      <c r="E139" s="238" t="s">
        <v>19</v>
      </c>
      <c r="F139" s="239" t="s">
        <v>80</v>
      </c>
      <c r="G139" s="237"/>
      <c r="H139" s="240">
        <v>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176</v>
      </c>
      <c r="AU139" s="246" t="s">
        <v>82</v>
      </c>
      <c r="AV139" s="14" t="s">
        <v>82</v>
      </c>
      <c r="AW139" s="14" t="s">
        <v>34</v>
      </c>
      <c r="AX139" s="14" t="s">
        <v>80</v>
      </c>
      <c r="AY139" s="246" t="s">
        <v>155</v>
      </c>
    </row>
    <row r="140" spans="1:65" s="2" customFormat="1" ht="16.5" customHeight="1">
      <c r="A140" s="41"/>
      <c r="B140" s="42"/>
      <c r="C140" s="207" t="s">
        <v>247</v>
      </c>
      <c r="D140" s="207" t="s">
        <v>162</v>
      </c>
      <c r="E140" s="208" t="s">
        <v>248</v>
      </c>
      <c r="F140" s="209" t="s">
        <v>249</v>
      </c>
      <c r="G140" s="210" t="s">
        <v>165</v>
      </c>
      <c r="H140" s="211">
        <v>1</v>
      </c>
      <c r="I140" s="212"/>
      <c r="J140" s="213">
        <f>ROUND(I140*H140,2)</f>
        <v>0</v>
      </c>
      <c r="K140" s="209" t="s">
        <v>166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167</v>
      </c>
      <c r="AT140" s="218" t="s">
        <v>162</v>
      </c>
      <c r="AU140" s="218" t="s">
        <v>82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167</v>
      </c>
      <c r="BM140" s="218" t="s">
        <v>250</v>
      </c>
    </row>
    <row r="141" spans="1:47" s="2" customFormat="1" ht="12">
      <c r="A141" s="41"/>
      <c r="B141" s="42"/>
      <c r="C141" s="43"/>
      <c r="D141" s="220" t="s">
        <v>169</v>
      </c>
      <c r="E141" s="43"/>
      <c r="F141" s="221" t="s">
        <v>251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169</v>
      </c>
      <c r="AU141" s="20" t="s">
        <v>82</v>
      </c>
    </row>
    <row r="142" spans="1:51" s="14" customFormat="1" ht="12">
      <c r="A142" s="14"/>
      <c r="B142" s="236"/>
      <c r="C142" s="237"/>
      <c r="D142" s="227" t="s">
        <v>176</v>
      </c>
      <c r="E142" s="238" t="s">
        <v>19</v>
      </c>
      <c r="F142" s="239" t="s">
        <v>80</v>
      </c>
      <c r="G142" s="237"/>
      <c r="H142" s="240">
        <v>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176</v>
      </c>
      <c r="AU142" s="246" t="s">
        <v>82</v>
      </c>
      <c r="AV142" s="14" t="s">
        <v>82</v>
      </c>
      <c r="AW142" s="14" t="s">
        <v>34</v>
      </c>
      <c r="AX142" s="14" t="s">
        <v>80</v>
      </c>
      <c r="AY142" s="246" t="s">
        <v>155</v>
      </c>
    </row>
    <row r="143" spans="1:65" s="2" customFormat="1" ht="16.5" customHeight="1">
      <c r="A143" s="41"/>
      <c r="B143" s="42"/>
      <c r="C143" s="207" t="s">
        <v>252</v>
      </c>
      <c r="D143" s="207" t="s">
        <v>162</v>
      </c>
      <c r="E143" s="208" t="s">
        <v>253</v>
      </c>
      <c r="F143" s="209" t="s">
        <v>254</v>
      </c>
      <c r="G143" s="210" t="s">
        <v>165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167</v>
      </c>
      <c r="AT143" s="218" t="s">
        <v>162</v>
      </c>
      <c r="AU143" s="218" t="s">
        <v>82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167</v>
      </c>
      <c r="BM143" s="218" t="s">
        <v>255</v>
      </c>
    </row>
    <row r="144" spans="1:51" s="14" customFormat="1" ht="12">
      <c r="A144" s="14"/>
      <c r="B144" s="236"/>
      <c r="C144" s="237"/>
      <c r="D144" s="227" t="s">
        <v>176</v>
      </c>
      <c r="E144" s="238" t="s">
        <v>19</v>
      </c>
      <c r="F144" s="239" t="s">
        <v>80</v>
      </c>
      <c r="G144" s="237"/>
      <c r="H144" s="240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176</v>
      </c>
      <c r="AU144" s="246" t="s">
        <v>82</v>
      </c>
      <c r="AV144" s="14" t="s">
        <v>82</v>
      </c>
      <c r="AW144" s="14" t="s">
        <v>34</v>
      </c>
      <c r="AX144" s="14" t="s">
        <v>80</v>
      </c>
      <c r="AY144" s="246" t="s">
        <v>155</v>
      </c>
    </row>
    <row r="145" spans="1:65" s="2" customFormat="1" ht="16.5" customHeight="1">
      <c r="A145" s="41"/>
      <c r="B145" s="42"/>
      <c r="C145" s="207" t="s">
        <v>256</v>
      </c>
      <c r="D145" s="207" t="s">
        <v>162</v>
      </c>
      <c r="E145" s="208" t="s">
        <v>257</v>
      </c>
      <c r="F145" s="209" t="s">
        <v>258</v>
      </c>
      <c r="G145" s="210" t="s">
        <v>165</v>
      </c>
      <c r="H145" s="211">
        <v>1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167</v>
      </c>
      <c r="AT145" s="218" t="s">
        <v>162</v>
      </c>
      <c r="AU145" s="218" t="s">
        <v>82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167</v>
      </c>
      <c r="BM145" s="218" t="s">
        <v>259</v>
      </c>
    </row>
    <row r="146" spans="1:51" s="13" customFormat="1" ht="12">
      <c r="A146" s="13"/>
      <c r="B146" s="225"/>
      <c r="C146" s="226"/>
      <c r="D146" s="227" t="s">
        <v>176</v>
      </c>
      <c r="E146" s="228" t="s">
        <v>19</v>
      </c>
      <c r="F146" s="229" t="s">
        <v>260</v>
      </c>
      <c r="G146" s="226"/>
      <c r="H146" s="228" t="s">
        <v>19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176</v>
      </c>
      <c r="AU146" s="235" t="s">
        <v>82</v>
      </c>
      <c r="AV146" s="13" t="s">
        <v>80</v>
      </c>
      <c r="AW146" s="13" t="s">
        <v>34</v>
      </c>
      <c r="AX146" s="13" t="s">
        <v>72</v>
      </c>
      <c r="AY146" s="235" t="s">
        <v>155</v>
      </c>
    </row>
    <row r="147" spans="1:51" s="14" customFormat="1" ht="12">
      <c r="A147" s="14"/>
      <c r="B147" s="236"/>
      <c r="C147" s="237"/>
      <c r="D147" s="227" t="s">
        <v>176</v>
      </c>
      <c r="E147" s="238" t="s">
        <v>19</v>
      </c>
      <c r="F147" s="239" t="s">
        <v>80</v>
      </c>
      <c r="G147" s="237"/>
      <c r="H147" s="240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176</v>
      </c>
      <c r="AU147" s="246" t="s">
        <v>82</v>
      </c>
      <c r="AV147" s="14" t="s">
        <v>82</v>
      </c>
      <c r="AW147" s="14" t="s">
        <v>34</v>
      </c>
      <c r="AX147" s="14" t="s">
        <v>80</v>
      </c>
      <c r="AY147" s="246" t="s">
        <v>155</v>
      </c>
    </row>
    <row r="148" spans="1:65" s="2" customFormat="1" ht="16.5" customHeight="1">
      <c r="A148" s="41"/>
      <c r="B148" s="42"/>
      <c r="C148" s="207" t="s">
        <v>158</v>
      </c>
      <c r="D148" s="207" t="s">
        <v>162</v>
      </c>
      <c r="E148" s="208" t="s">
        <v>261</v>
      </c>
      <c r="F148" s="209" t="s">
        <v>262</v>
      </c>
      <c r="G148" s="210" t="s">
        <v>165</v>
      </c>
      <c r="H148" s="211">
        <v>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167</v>
      </c>
      <c r="AT148" s="218" t="s">
        <v>162</v>
      </c>
      <c r="AU148" s="218" t="s">
        <v>82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167</v>
      </c>
      <c r="BM148" s="218" t="s">
        <v>263</v>
      </c>
    </row>
    <row r="149" spans="1:51" s="13" customFormat="1" ht="12">
      <c r="A149" s="13"/>
      <c r="B149" s="225"/>
      <c r="C149" s="226"/>
      <c r="D149" s="227" t="s">
        <v>176</v>
      </c>
      <c r="E149" s="228" t="s">
        <v>19</v>
      </c>
      <c r="F149" s="229" t="s">
        <v>264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176</v>
      </c>
      <c r="AU149" s="235" t="s">
        <v>82</v>
      </c>
      <c r="AV149" s="13" t="s">
        <v>80</v>
      </c>
      <c r="AW149" s="13" t="s">
        <v>34</v>
      </c>
      <c r="AX149" s="13" t="s">
        <v>72</v>
      </c>
      <c r="AY149" s="235" t="s">
        <v>155</v>
      </c>
    </row>
    <row r="150" spans="1:51" s="14" customFormat="1" ht="12">
      <c r="A150" s="14"/>
      <c r="B150" s="236"/>
      <c r="C150" s="237"/>
      <c r="D150" s="227" t="s">
        <v>176</v>
      </c>
      <c r="E150" s="238" t="s">
        <v>19</v>
      </c>
      <c r="F150" s="239" t="s">
        <v>80</v>
      </c>
      <c r="G150" s="237"/>
      <c r="H150" s="240">
        <v>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176</v>
      </c>
      <c r="AU150" s="246" t="s">
        <v>82</v>
      </c>
      <c r="AV150" s="14" t="s">
        <v>82</v>
      </c>
      <c r="AW150" s="14" t="s">
        <v>34</v>
      </c>
      <c r="AX150" s="14" t="s">
        <v>80</v>
      </c>
      <c r="AY150" s="246" t="s">
        <v>155</v>
      </c>
    </row>
    <row r="151" spans="1:65" s="2" customFormat="1" ht="16.5" customHeight="1">
      <c r="A151" s="41"/>
      <c r="B151" s="42"/>
      <c r="C151" s="207" t="s">
        <v>265</v>
      </c>
      <c r="D151" s="207" t="s">
        <v>162</v>
      </c>
      <c r="E151" s="208" t="s">
        <v>266</v>
      </c>
      <c r="F151" s="209" t="s">
        <v>267</v>
      </c>
      <c r="G151" s="210" t="s">
        <v>165</v>
      </c>
      <c r="H151" s="211">
        <v>1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167</v>
      </c>
      <c r="AT151" s="218" t="s">
        <v>162</v>
      </c>
      <c r="AU151" s="218" t="s">
        <v>82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167</v>
      </c>
      <c r="BM151" s="218" t="s">
        <v>268</v>
      </c>
    </row>
    <row r="152" spans="1:51" s="13" customFormat="1" ht="12">
      <c r="A152" s="13"/>
      <c r="B152" s="225"/>
      <c r="C152" s="226"/>
      <c r="D152" s="227" t="s">
        <v>176</v>
      </c>
      <c r="E152" s="228" t="s">
        <v>19</v>
      </c>
      <c r="F152" s="229" t="s">
        <v>269</v>
      </c>
      <c r="G152" s="226"/>
      <c r="H152" s="228" t="s">
        <v>19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176</v>
      </c>
      <c r="AU152" s="235" t="s">
        <v>82</v>
      </c>
      <c r="AV152" s="13" t="s">
        <v>80</v>
      </c>
      <c r="AW152" s="13" t="s">
        <v>34</v>
      </c>
      <c r="AX152" s="13" t="s">
        <v>72</v>
      </c>
      <c r="AY152" s="235" t="s">
        <v>155</v>
      </c>
    </row>
    <row r="153" spans="1:51" s="14" customFormat="1" ht="12">
      <c r="A153" s="14"/>
      <c r="B153" s="236"/>
      <c r="C153" s="237"/>
      <c r="D153" s="227" t="s">
        <v>176</v>
      </c>
      <c r="E153" s="238" t="s">
        <v>19</v>
      </c>
      <c r="F153" s="239" t="s">
        <v>80</v>
      </c>
      <c r="G153" s="237"/>
      <c r="H153" s="240">
        <v>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176</v>
      </c>
      <c r="AU153" s="246" t="s">
        <v>82</v>
      </c>
      <c r="AV153" s="14" t="s">
        <v>82</v>
      </c>
      <c r="AW153" s="14" t="s">
        <v>34</v>
      </c>
      <c r="AX153" s="14" t="s">
        <v>80</v>
      </c>
      <c r="AY153" s="246" t="s">
        <v>155</v>
      </c>
    </row>
    <row r="154" spans="1:63" s="12" customFormat="1" ht="22.8" customHeight="1">
      <c r="A154" s="12"/>
      <c r="B154" s="191"/>
      <c r="C154" s="192"/>
      <c r="D154" s="193" t="s">
        <v>71</v>
      </c>
      <c r="E154" s="205" t="s">
        <v>270</v>
      </c>
      <c r="F154" s="205" t="s">
        <v>271</v>
      </c>
      <c r="G154" s="192"/>
      <c r="H154" s="192"/>
      <c r="I154" s="195"/>
      <c r="J154" s="206">
        <f>BK154</f>
        <v>0</v>
      </c>
      <c r="K154" s="192"/>
      <c r="L154" s="197"/>
      <c r="M154" s="198"/>
      <c r="N154" s="199"/>
      <c r="O154" s="199"/>
      <c r="P154" s="200">
        <f>SUM(P155:P166)</f>
        <v>0</v>
      </c>
      <c r="Q154" s="199"/>
      <c r="R154" s="200">
        <f>SUM(R155:R166)</f>
        <v>0</v>
      </c>
      <c r="S154" s="199"/>
      <c r="T154" s="201">
        <f>SUM(T155:T166)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158</v>
      </c>
      <c r="AT154" s="203" t="s">
        <v>71</v>
      </c>
      <c r="AU154" s="203" t="s">
        <v>80</v>
      </c>
      <c r="AY154" s="202" t="s">
        <v>155</v>
      </c>
      <c r="BK154" s="204">
        <f>SUM(BK155:BK166)</f>
        <v>0</v>
      </c>
    </row>
    <row r="155" spans="1:65" s="2" customFormat="1" ht="16.5" customHeight="1">
      <c r="A155" s="41"/>
      <c r="B155" s="42"/>
      <c r="C155" s="207" t="s">
        <v>272</v>
      </c>
      <c r="D155" s="207" t="s">
        <v>162</v>
      </c>
      <c r="E155" s="208" t="s">
        <v>273</v>
      </c>
      <c r="F155" s="209" t="s">
        <v>274</v>
      </c>
      <c r="G155" s="210" t="s">
        <v>174</v>
      </c>
      <c r="H155" s="211">
        <v>10</v>
      </c>
      <c r="I155" s="212"/>
      <c r="J155" s="213">
        <f>ROUND(I155*H155,2)</f>
        <v>0</v>
      </c>
      <c r="K155" s="209" t="s">
        <v>166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167</v>
      </c>
      <c r="AT155" s="218" t="s">
        <v>162</v>
      </c>
      <c r="AU155" s="218" t="s">
        <v>82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167</v>
      </c>
      <c r="BM155" s="218" t="s">
        <v>275</v>
      </c>
    </row>
    <row r="156" spans="1:47" s="2" customFormat="1" ht="12">
      <c r="A156" s="41"/>
      <c r="B156" s="42"/>
      <c r="C156" s="43"/>
      <c r="D156" s="220" t="s">
        <v>169</v>
      </c>
      <c r="E156" s="43"/>
      <c r="F156" s="221" t="s">
        <v>276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169</v>
      </c>
      <c r="AU156" s="20" t="s">
        <v>82</v>
      </c>
    </row>
    <row r="157" spans="1:65" s="2" customFormat="1" ht="16.5" customHeight="1">
      <c r="A157" s="41"/>
      <c r="B157" s="42"/>
      <c r="C157" s="207" t="s">
        <v>277</v>
      </c>
      <c r="D157" s="207" t="s">
        <v>162</v>
      </c>
      <c r="E157" s="208" t="s">
        <v>273</v>
      </c>
      <c r="F157" s="209" t="s">
        <v>274</v>
      </c>
      <c r="G157" s="210" t="s">
        <v>174</v>
      </c>
      <c r="H157" s="211">
        <v>10</v>
      </c>
      <c r="I157" s="212"/>
      <c r="J157" s="213">
        <f>ROUND(I157*H157,2)</f>
        <v>0</v>
      </c>
      <c r="K157" s="209" t="s">
        <v>166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167</v>
      </c>
      <c r="AT157" s="218" t="s">
        <v>162</v>
      </c>
      <c r="AU157" s="218" t="s">
        <v>82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167</v>
      </c>
      <c r="BM157" s="218" t="s">
        <v>278</v>
      </c>
    </row>
    <row r="158" spans="1:47" s="2" customFormat="1" ht="12">
      <c r="A158" s="41"/>
      <c r="B158" s="42"/>
      <c r="C158" s="43"/>
      <c r="D158" s="220" t="s">
        <v>169</v>
      </c>
      <c r="E158" s="43"/>
      <c r="F158" s="221" t="s">
        <v>276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169</v>
      </c>
      <c r="AU158" s="20" t="s">
        <v>82</v>
      </c>
    </row>
    <row r="159" spans="1:65" s="2" customFormat="1" ht="16.5" customHeight="1">
      <c r="A159" s="41"/>
      <c r="B159" s="42"/>
      <c r="C159" s="207" t="s">
        <v>8</v>
      </c>
      <c r="D159" s="207" t="s">
        <v>162</v>
      </c>
      <c r="E159" s="208" t="s">
        <v>279</v>
      </c>
      <c r="F159" s="209" t="s">
        <v>280</v>
      </c>
      <c r="G159" s="210" t="s">
        <v>165</v>
      </c>
      <c r="H159" s="211">
        <v>1</v>
      </c>
      <c r="I159" s="212"/>
      <c r="J159" s="213">
        <f>ROUND(I159*H159,2)</f>
        <v>0</v>
      </c>
      <c r="K159" s="209" t="s">
        <v>166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167</v>
      </c>
      <c r="AT159" s="218" t="s">
        <v>162</v>
      </c>
      <c r="AU159" s="218" t="s">
        <v>82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167</v>
      </c>
      <c r="BM159" s="218" t="s">
        <v>281</v>
      </c>
    </row>
    <row r="160" spans="1:47" s="2" customFormat="1" ht="12">
      <c r="A160" s="41"/>
      <c r="B160" s="42"/>
      <c r="C160" s="43"/>
      <c r="D160" s="220" t="s">
        <v>169</v>
      </c>
      <c r="E160" s="43"/>
      <c r="F160" s="221" t="s">
        <v>282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169</v>
      </c>
      <c r="AU160" s="20" t="s">
        <v>82</v>
      </c>
    </row>
    <row r="161" spans="1:51" s="13" customFormat="1" ht="12">
      <c r="A161" s="13"/>
      <c r="B161" s="225"/>
      <c r="C161" s="226"/>
      <c r="D161" s="227" t="s">
        <v>176</v>
      </c>
      <c r="E161" s="228" t="s">
        <v>19</v>
      </c>
      <c r="F161" s="229" t="s">
        <v>283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176</v>
      </c>
      <c r="AU161" s="235" t="s">
        <v>82</v>
      </c>
      <c r="AV161" s="13" t="s">
        <v>80</v>
      </c>
      <c r="AW161" s="13" t="s">
        <v>34</v>
      </c>
      <c r="AX161" s="13" t="s">
        <v>72</v>
      </c>
      <c r="AY161" s="235" t="s">
        <v>155</v>
      </c>
    </row>
    <row r="162" spans="1:51" s="14" customFormat="1" ht="12">
      <c r="A162" s="14"/>
      <c r="B162" s="236"/>
      <c r="C162" s="237"/>
      <c r="D162" s="227" t="s">
        <v>176</v>
      </c>
      <c r="E162" s="238" t="s">
        <v>19</v>
      </c>
      <c r="F162" s="239" t="s">
        <v>80</v>
      </c>
      <c r="G162" s="237"/>
      <c r="H162" s="240">
        <v>1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176</v>
      </c>
      <c r="AU162" s="246" t="s">
        <v>82</v>
      </c>
      <c r="AV162" s="14" t="s">
        <v>82</v>
      </c>
      <c r="AW162" s="14" t="s">
        <v>34</v>
      </c>
      <c r="AX162" s="14" t="s">
        <v>80</v>
      </c>
      <c r="AY162" s="246" t="s">
        <v>155</v>
      </c>
    </row>
    <row r="163" spans="1:65" s="2" customFormat="1" ht="16.5" customHeight="1">
      <c r="A163" s="41"/>
      <c r="B163" s="42"/>
      <c r="C163" s="207" t="s">
        <v>284</v>
      </c>
      <c r="D163" s="207" t="s">
        <v>162</v>
      </c>
      <c r="E163" s="208" t="s">
        <v>285</v>
      </c>
      <c r="F163" s="209" t="s">
        <v>286</v>
      </c>
      <c r="G163" s="210" t="s">
        <v>165</v>
      </c>
      <c r="H163" s="211">
        <v>1</v>
      </c>
      <c r="I163" s="212"/>
      <c r="J163" s="213">
        <f>ROUND(I163*H163,2)</f>
        <v>0</v>
      </c>
      <c r="K163" s="209" t="s">
        <v>166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167</v>
      </c>
      <c r="AT163" s="218" t="s">
        <v>162</v>
      </c>
      <c r="AU163" s="218" t="s">
        <v>82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167</v>
      </c>
      <c r="BM163" s="218" t="s">
        <v>287</v>
      </c>
    </row>
    <row r="164" spans="1:47" s="2" customFormat="1" ht="12">
      <c r="A164" s="41"/>
      <c r="B164" s="42"/>
      <c r="C164" s="43"/>
      <c r="D164" s="220" t="s">
        <v>169</v>
      </c>
      <c r="E164" s="43"/>
      <c r="F164" s="221" t="s">
        <v>288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169</v>
      </c>
      <c r="AU164" s="20" t="s">
        <v>82</v>
      </c>
    </row>
    <row r="165" spans="1:51" s="13" customFormat="1" ht="12">
      <c r="A165" s="13"/>
      <c r="B165" s="225"/>
      <c r="C165" s="226"/>
      <c r="D165" s="227" t="s">
        <v>176</v>
      </c>
      <c r="E165" s="228" t="s">
        <v>19</v>
      </c>
      <c r="F165" s="229" t="s">
        <v>289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176</v>
      </c>
      <c r="AU165" s="235" t="s">
        <v>82</v>
      </c>
      <c r="AV165" s="13" t="s">
        <v>80</v>
      </c>
      <c r="AW165" s="13" t="s">
        <v>34</v>
      </c>
      <c r="AX165" s="13" t="s">
        <v>72</v>
      </c>
      <c r="AY165" s="235" t="s">
        <v>155</v>
      </c>
    </row>
    <row r="166" spans="1:51" s="14" customFormat="1" ht="12">
      <c r="A166" s="14"/>
      <c r="B166" s="236"/>
      <c r="C166" s="237"/>
      <c r="D166" s="227" t="s">
        <v>176</v>
      </c>
      <c r="E166" s="238" t="s">
        <v>19</v>
      </c>
      <c r="F166" s="239" t="s">
        <v>80</v>
      </c>
      <c r="G166" s="237"/>
      <c r="H166" s="240">
        <v>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176</v>
      </c>
      <c r="AU166" s="246" t="s">
        <v>82</v>
      </c>
      <c r="AV166" s="14" t="s">
        <v>82</v>
      </c>
      <c r="AW166" s="14" t="s">
        <v>34</v>
      </c>
      <c r="AX166" s="14" t="s">
        <v>80</v>
      </c>
      <c r="AY166" s="246" t="s">
        <v>155</v>
      </c>
    </row>
    <row r="167" spans="1:63" s="12" customFormat="1" ht="22.8" customHeight="1">
      <c r="A167" s="12"/>
      <c r="B167" s="191"/>
      <c r="C167" s="192"/>
      <c r="D167" s="193" t="s">
        <v>71</v>
      </c>
      <c r="E167" s="205" t="s">
        <v>290</v>
      </c>
      <c r="F167" s="205" t="s">
        <v>291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SUM(P168:P174)</f>
        <v>0</v>
      </c>
      <c r="Q167" s="199"/>
      <c r="R167" s="200">
        <f>SUM(R168:R174)</f>
        <v>0</v>
      </c>
      <c r="S167" s="199"/>
      <c r="T167" s="201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158</v>
      </c>
      <c r="AT167" s="203" t="s">
        <v>71</v>
      </c>
      <c r="AU167" s="203" t="s">
        <v>80</v>
      </c>
      <c r="AY167" s="202" t="s">
        <v>155</v>
      </c>
      <c r="BK167" s="204">
        <f>SUM(BK168:BK174)</f>
        <v>0</v>
      </c>
    </row>
    <row r="168" spans="1:65" s="2" customFormat="1" ht="16.5" customHeight="1">
      <c r="A168" s="41"/>
      <c r="B168" s="42"/>
      <c r="C168" s="207" t="s">
        <v>292</v>
      </c>
      <c r="D168" s="207" t="s">
        <v>162</v>
      </c>
      <c r="E168" s="208" t="s">
        <v>293</v>
      </c>
      <c r="F168" s="209" t="s">
        <v>294</v>
      </c>
      <c r="G168" s="210" t="s">
        <v>165</v>
      </c>
      <c r="H168" s="211">
        <v>1</v>
      </c>
      <c r="I168" s="212"/>
      <c r="J168" s="213">
        <f>ROUND(I168*H168,2)</f>
        <v>0</v>
      </c>
      <c r="K168" s="209" t="s">
        <v>166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167</v>
      </c>
      <c r="AT168" s="218" t="s">
        <v>162</v>
      </c>
      <c r="AU168" s="218" t="s">
        <v>82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167</v>
      </c>
      <c r="BM168" s="218" t="s">
        <v>295</v>
      </c>
    </row>
    <row r="169" spans="1:47" s="2" customFormat="1" ht="12">
      <c r="A169" s="41"/>
      <c r="B169" s="42"/>
      <c r="C169" s="43"/>
      <c r="D169" s="220" t="s">
        <v>169</v>
      </c>
      <c r="E169" s="43"/>
      <c r="F169" s="221" t="s">
        <v>296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169</v>
      </c>
      <c r="AU169" s="20" t="s">
        <v>82</v>
      </c>
    </row>
    <row r="170" spans="1:51" s="13" customFormat="1" ht="12">
      <c r="A170" s="13"/>
      <c r="B170" s="225"/>
      <c r="C170" s="226"/>
      <c r="D170" s="227" t="s">
        <v>176</v>
      </c>
      <c r="E170" s="228" t="s">
        <v>19</v>
      </c>
      <c r="F170" s="229" t="s">
        <v>297</v>
      </c>
      <c r="G170" s="226"/>
      <c r="H170" s="228" t="s">
        <v>19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176</v>
      </c>
      <c r="AU170" s="235" t="s">
        <v>82</v>
      </c>
      <c r="AV170" s="13" t="s">
        <v>80</v>
      </c>
      <c r="AW170" s="13" t="s">
        <v>34</v>
      </c>
      <c r="AX170" s="13" t="s">
        <v>72</v>
      </c>
      <c r="AY170" s="235" t="s">
        <v>155</v>
      </c>
    </row>
    <row r="171" spans="1:51" s="14" customFormat="1" ht="12">
      <c r="A171" s="14"/>
      <c r="B171" s="236"/>
      <c r="C171" s="237"/>
      <c r="D171" s="227" t="s">
        <v>176</v>
      </c>
      <c r="E171" s="238" t="s">
        <v>19</v>
      </c>
      <c r="F171" s="239" t="s">
        <v>80</v>
      </c>
      <c r="G171" s="237"/>
      <c r="H171" s="240">
        <v>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176</v>
      </c>
      <c r="AU171" s="246" t="s">
        <v>82</v>
      </c>
      <c r="AV171" s="14" t="s">
        <v>82</v>
      </c>
      <c r="AW171" s="14" t="s">
        <v>34</v>
      </c>
      <c r="AX171" s="14" t="s">
        <v>80</v>
      </c>
      <c r="AY171" s="246" t="s">
        <v>155</v>
      </c>
    </row>
    <row r="172" spans="1:65" s="2" customFormat="1" ht="16.5" customHeight="1">
      <c r="A172" s="41"/>
      <c r="B172" s="42"/>
      <c r="C172" s="207" t="s">
        <v>298</v>
      </c>
      <c r="D172" s="207" t="s">
        <v>162</v>
      </c>
      <c r="E172" s="208" t="s">
        <v>299</v>
      </c>
      <c r="F172" s="209" t="s">
        <v>300</v>
      </c>
      <c r="G172" s="210" t="s">
        <v>165</v>
      </c>
      <c r="H172" s="211">
        <v>1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167</v>
      </c>
      <c r="AT172" s="218" t="s">
        <v>162</v>
      </c>
      <c r="AU172" s="218" t="s">
        <v>82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167</v>
      </c>
      <c r="BM172" s="218" t="s">
        <v>301</v>
      </c>
    </row>
    <row r="173" spans="1:51" s="13" customFormat="1" ht="12">
      <c r="A173" s="13"/>
      <c r="B173" s="225"/>
      <c r="C173" s="226"/>
      <c r="D173" s="227" t="s">
        <v>176</v>
      </c>
      <c r="E173" s="228" t="s">
        <v>19</v>
      </c>
      <c r="F173" s="229" t="s">
        <v>302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176</v>
      </c>
      <c r="AU173" s="235" t="s">
        <v>82</v>
      </c>
      <c r="AV173" s="13" t="s">
        <v>80</v>
      </c>
      <c r="AW173" s="13" t="s">
        <v>34</v>
      </c>
      <c r="AX173" s="13" t="s">
        <v>72</v>
      </c>
      <c r="AY173" s="235" t="s">
        <v>155</v>
      </c>
    </row>
    <row r="174" spans="1:51" s="14" customFormat="1" ht="12">
      <c r="A174" s="14"/>
      <c r="B174" s="236"/>
      <c r="C174" s="237"/>
      <c r="D174" s="227" t="s">
        <v>176</v>
      </c>
      <c r="E174" s="238" t="s">
        <v>19</v>
      </c>
      <c r="F174" s="239" t="s">
        <v>80</v>
      </c>
      <c r="G174" s="237"/>
      <c r="H174" s="240">
        <v>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176</v>
      </c>
      <c r="AU174" s="246" t="s">
        <v>82</v>
      </c>
      <c r="AV174" s="14" t="s">
        <v>82</v>
      </c>
      <c r="AW174" s="14" t="s">
        <v>34</v>
      </c>
      <c r="AX174" s="14" t="s">
        <v>80</v>
      </c>
      <c r="AY174" s="246" t="s">
        <v>155</v>
      </c>
    </row>
    <row r="175" spans="1:63" s="12" customFormat="1" ht="22.8" customHeight="1">
      <c r="A175" s="12"/>
      <c r="B175" s="191"/>
      <c r="C175" s="192"/>
      <c r="D175" s="193" t="s">
        <v>71</v>
      </c>
      <c r="E175" s="205" t="s">
        <v>303</v>
      </c>
      <c r="F175" s="205" t="s">
        <v>304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SUM(P176:P183)</f>
        <v>0</v>
      </c>
      <c r="Q175" s="199"/>
      <c r="R175" s="200">
        <f>SUM(R176:R183)</f>
        <v>0</v>
      </c>
      <c r="S175" s="199"/>
      <c r="T175" s="201">
        <f>SUM(T176:T183)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158</v>
      </c>
      <c r="AT175" s="203" t="s">
        <v>71</v>
      </c>
      <c r="AU175" s="203" t="s">
        <v>80</v>
      </c>
      <c r="AY175" s="202" t="s">
        <v>155</v>
      </c>
      <c r="BK175" s="204">
        <f>SUM(BK176:BK183)</f>
        <v>0</v>
      </c>
    </row>
    <row r="176" spans="1:65" s="2" customFormat="1" ht="16.5" customHeight="1">
      <c r="A176" s="41"/>
      <c r="B176" s="42"/>
      <c r="C176" s="207" t="s">
        <v>305</v>
      </c>
      <c r="D176" s="207" t="s">
        <v>162</v>
      </c>
      <c r="E176" s="208" t="s">
        <v>306</v>
      </c>
      <c r="F176" s="209" t="s">
        <v>307</v>
      </c>
      <c r="G176" s="210" t="s">
        <v>165</v>
      </c>
      <c r="H176" s="211">
        <v>1</v>
      </c>
      <c r="I176" s="212"/>
      <c r="J176" s="213">
        <f>ROUND(I176*H176,2)</f>
        <v>0</v>
      </c>
      <c r="K176" s="209" t="s">
        <v>166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167</v>
      </c>
      <c r="AT176" s="218" t="s">
        <v>162</v>
      </c>
      <c r="AU176" s="218" t="s">
        <v>82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167</v>
      </c>
      <c r="BM176" s="218" t="s">
        <v>308</v>
      </c>
    </row>
    <row r="177" spans="1:47" s="2" customFormat="1" ht="12">
      <c r="A177" s="41"/>
      <c r="B177" s="42"/>
      <c r="C177" s="43"/>
      <c r="D177" s="220" t="s">
        <v>169</v>
      </c>
      <c r="E177" s="43"/>
      <c r="F177" s="221" t="s">
        <v>309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169</v>
      </c>
      <c r="AU177" s="20" t="s">
        <v>82</v>
      </c>
    </row>
    <row r="178" spans="1:51" s="13" customFormat="1" ht="12">
      <c r="A178" s="13"/>
      <c r="B178" s="225"/>
      <c r="C178" s="226"/>
      <c r="D178" s="227" t="s">
        <v>176</v>
      </c>
      <c r="E178" s="228" t="s">
        <v>19</v>
      </c>
      <c r="F178" s="229" t="s">
        <v>236</v>
      </c>
      <c r="G178" s="226"/>
      <c r="H178" s="228" t="s">
        <v>19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176</v>
      </c>
      <c r="AU178" s="235" t="s">
        <v>82</v>
      </c>
      <c r="AV178" s="13" t="s">
        <v>80</v>
      </c>
      <c r="AW178" s="13" t="s">
        <v>34</v>
      </c>
      <c r="AX178" s="13" t="s">
        <v>72</v>
      </c>
      <c r="AY178" s="235" t="s">
        <v>155</v>
      </c>
    </row>
    <row r="179" spans="1:51" s="14" customFormat="1" ht="12">
      <c r="A179" s="14"/>
      <c r="B179" s="236"/>
      <c r="C179" s="237"/>
      <c r="D179" s="227" t="s">
        <v>176</v>
      </c>
      <c r="E179" s="238" t="s">
        <v>19</v>
      </c>
      <c r="F179" s="239" t="s">
        <v>80</v>
      </c>
      <c r="G179" s="237"/>
      <c r="H179" s="240">
        <v>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176</v>
      </c>
      <c r="AU179" s="246" t="s">
        <v>82</v>
      </c>
      <c r="AV179" s="14" t="s">
        <v>82</v>
      </c>
      <c r="AW179" s="14" t="s">
        <v>34</v>
      </c>
      <c r="AX179" s="14" t="s">
        <v>80</v>
      </c>
      <c r="AY179" s="246" t="s">
        <v>155</v>
      </c>
    </row>
    <row r="180" spans="1:65" s="2" customFormat="1" ht="16.5" customHeight="1">
      <c r="A180" s="41"/>
      <c r="B180" s="42"/>
      <c r="C180" s="207" t="s">
        <v>310</v>
      </c>
      <c r="D180" s="207" t="s">
        <v>162</v>
      </c>
      <c r="E180" s="208" t="s">
        <v>311</v>
      </c>
      <c r="F180" s="209" t="s">
        <v>312</v>
      </c>
      <c r="G180" s="210" t="s">
        <v>165</v>
      </c>
      <c r="H180" s="211">
        <v>1</v>
      </c>
      <c r="I180" s="212"/>
      <c r="J180" s="213">
        <f>ROUND(I180*H180,2)</f>
        <v>0</v>
      </c>
      <c r="K180" s="209" t="s">
        <v>166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167</v>
      </c>
      <c r="AT180" s="218" t="s">
        <v>162</v>
      </c>
      <c r="AU180" s="218" t="s">
        <v>82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167</v>
      </c>
      <c r="BM180" s="218" t="s">
        <v>313</v>
      </c>
    </row>
    <row r="181" spans="1:47" s="2" customFormat="1" ht="12">
      <c r="A181" s="41"/>
      <c r="B181" s="42"/>
      <c r="C181" s="43"/>
      <c r="D181" s="220" t="s">
        <v>169</v>
      </c>
      <c r="E181" s="43"/>
      <c r="F181" s="221" t="s">
        <v>314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169</v>
      </c>
      <c r="AU181" s="20" t="s">
        <v>82</v>
      </c>
    </row>
    <row r="182" spans="1:51" s="13" customFormat="1" ht="12">
      <c r="A182" s="13"/>
      <c r="B182" s="225"/>
      <c r="C182" s="226"/>
      <c r="D182" s="227" t="s">
        <v>176</v>
      </c>
      <c r="E182" s="228" t="s">
        <v>19</v>
      </c>
      <c r="F182" s="229" t="s">
        <v>315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176</v>
      </c>
      <c r="AU182" s="235" t="s">
        <v>82</v>
      </c>
      <c r="AV182" s="13" t="s">
        <v>80</v>
      </c>
      <c r="AW182" s="13" t="s">
        <v>34</v>
      </c>
      <c r="AX182" s="13" t="s">
        <v>72</v>
      </c>
      <c r="AY182" s="235" t="s">
        <v>155</v>
      </c>
    </row>
    <row r="183" spans="1:51" s="14" customFormat="1" ht="12">
      <c r="A183" s="14"/>
      <c r="B183" s="236"/>
      <c r="C183" s="237"/>
      <c r="D183" s="227" t="s">
        <v>176</v>
      </c>
      <c r="E183" s="238" t="s">
        <v>19</v>
      </c>
      <c r="F183" s="239" t="s">
        <v>80</v>
      </c>
      <c r="G183" s="237"/>
      <c r="H183" s="240">
        <v>1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176</v>
      </c>
      <c r="AU183" s="246" t="s">
        <v>82</v>
      </c>
      <c r="AV183" s="14" t="s">
        <v>82</v>
      </c>
      <c r="AW183" s="14" t="s">
        <v>34</v>
      </c>
      <c r="AX183" s="14" t="s">
        <v>80</v>
      </c>
      <c r="AY183" s="246" t="s">
        <v>155</v>
      </c>
    </row>
    <row r="184" spans="1:63" s="12" customFormat="1" ht="22.8" customHeight="1">
      <c r="A184" s="12"/>
      <c r="B184" s="191"/>
      <c r="C184" s="192"/>
      <c r="D184" s="193" t="s">
        <v>71</v>
      </c>
      <c r="E184" s="205" t="s">
        <v>316</v>
      </c>
      <c r="F184" s="205" t="s">
        <v>317</v>
      </c>
      <c r="G184" s="192"/>
      <c r="H184" s="192"/>
      <c r="I184" s="195"/>
      <c r="J184" s="206">
        <f>BK184</f>
        <v>0</v>
      </c>
      <c r="K184" s="192"/>
      <c r="L184" s="197"/>
      <c r="M184" s="198"/>
      <c r="N184" s="199"/>
      <c r="O184" s="199"/>
      <c r="P184" s="200">
        <f>SUM(P185:P205)</f>
        <v>0</v>
      </c>
      <c r="Q184" s="199"/>
      <c r="R184" s="200">
        <f>SUM(R185:R205)</f>
        <v>0</v>
      </c>
      <c r="S184" s="199"/>
      <c r="T184" s="201">
        <f>SUM(T185:T205)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2" t="s">
        <v>158</v>
      </c>
      <c r="AT184" s="203" t="s">
        <v>71</v>
      </c>
      <c r="AU184" s="203" t="s">
        <v>80</v>
      </c>
      <c r="AY184" s="202" t="s">
        <v>155</v>
      </c>
      <c r="BK184" s="204">
        <f>SUM(BK185:BK205)</f>
        <v>0</v>
      </c>
    </row>
    <row r="185" spans="1:65" s="2" customFormat="1" ht="16.5" customHeight="1">
      <c r="A185" s="41"/>
      <c r="B185" s="42"/>
      <c r="C185" s="207" t="s">
        <v>7</v>
      </c>
      <c r="D185" s="207" t="s">
        <v>162</v>
      </c>
      <c r="E185" s="208" t="s">
        <v>318</v>
      </c>
      <c r="F185" s="209" t="s">
        <v>319</v>
      </c>
      <c r="G185" s="210" t="s">
        <v>165</v>
      </c>
      <c r="H185" s="211">
        <v>1</v>
      </c>
      <c r="I185" s="212"/>
      <c r="J185" s="213">
        <f>ROUND(I185*H185,2)</f>
        <v>0</v>
      </c>
      <c r="K185" s="209" t="s">
        <v>166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167</v>
      </c>
      <c r="AT185" s="218" t="s">
        <v>162</v>
      </c>
      <c r="AU185" s="218" t="s">
        <v>82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167</v>
      </c>
      <c r="BM185" s="218" t="s">
        <v>320</v>
      </c>
    </row>
    <row r="186" spans="1:47" s="2" customFormat="1" ht="12">
      <c r="A186" s="41"/>
      <c r="B186" s="42"/>
      <c r="C186" s="43"/>
      <c r="D186" s="220" t="s">
        <v>169</v>
      </c>
      <c r="E186" s="43"/>
      <c r="F186" s="221" t="s">
        <v>321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169</v>
      </c>
      <c r="AU186" s="20" t="s">
        <v>82</v>
      </c>
    </row>
    <row r="187" spans="1:51" s="13" customFormat="1" ht="12">
      <c r="A187" s="13"/>
      <c r="B187" s="225"/>
      <c r="C187" s="226"/>
      <c r="D187" s="227" t="s">
        <v>176</v>
      </c>
      <c r="E187" s="228" t="s">
        <v>19</v>
      </c>
      <c r="F187" s="229" t="s">
        <v>322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176</v>
      </c>
      <c r="AU187" s="235" t="s">
        <v>82</v>
      </c>
      <c r="AV187" s="13" t="s">
        <v>80</v>
      </c>
      <c r="AW187" s="13" t="s">
        <v>34</v>
      </c>
      <c r="AX187" s="13" t="s">
        <v>72</v>
      </c>
      <c r="AY187" s="235" t="s">
        <v>155</v>
      </c>
    </row>
    <row r="188" spans="1:51" s="13" customFormat="1" ht="12">
      <c r="A188" s="13"/>
      <c r="B188" s="225"/>
      <c r="C188" s="226"/>
      <c r="D188" s="227" t="s">
        <v>176</v>
      </c>
      <c r="E188" s="228" t="s">
        <v>19</v>
      </c>
      <c r="F188" s="229" t="s">
        <v>236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176</v>
      </c>
      <c r="AU188" s="235" t="s">
        <v>82</v>
      </c>
      <c r="AV188" s="13" t="s">
        <v>80</v>
      </c>
      <c r="AW188" s="13" t="s">
        <v>34</v>
      </c>
      <c r="AX188" s="13" t="s">
        <v>72</v>
      </c>
      <c r="AY188" s="235" t="s">
        <v>155</v>
      </c>
    </row>
    <row r="189" spans="1:51" s="14" customFormat="1" ht="12">
      <c r="A189" s="14"/>
      <c r="B189" s="236"/>
      <c r="C189" s="237"/>
      <c r="D189" s="227" t="s">
        <v>176</v>
      </c>
      <c r="E189" s="238" t="s">
        <v>19</v>
      </c>
      <c r="F189" s="239" t="s">
        <v>80</v>
      </c>
      <c r="G189" s="237"/>
      <c r="H189" s="240">
        <v>1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176</v>
      </c>
      <c r="AU189" s="246" t="s">
        <v>82</v>
      </c>
      <c r="AV189" s="14" t="s">
        <v>82</v>
      </c>
      <c r="AW189" s="14" t="s">
        <v>34</v>
      </c>
      <c r="AX189" s="14" t="s">
        <v>80</v>
      </c>
      <c r="AY189" s="246" t="s">
        <v>155</v>
      </c>
    </row>
    <row r="190" spans="1:65" s="2" customFormat="1" ht="16.5" customHeight="1">
      <c r="A190" s="41"/>
      <c r="B190" s="42"/>
      <c r="C190" s="207" t="s">
        <v>323</v>
      </c>
      <c r="D190" s="207" t="s">
        <v>162</v>
      </c>
      <c r="E190" s="208" t="s">
        <v>324</v>
      </c>
      <c r="F190" s="209" t="s">
        <v>325</v>
      </c>
      <c r="G190" s="210" t="s">
        <v>165</v>
      </c>
      <c r="H190" s="211">
        <v>1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167</v>
      </c>
      <c r="AT190" s="218" t="s">
        <v>162</v>
      </c>
      <c r="AU190" s="218" t="s">
        <v>82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167</v>
      </c>
      <c r="BM190" s="218" t="s">
        <v>326</v>
      </c>
    </row>
    <row r="191" spans="1:51" s="13" customFormat="1" ht="12">
      <c r="A191" s="13"/>
      <c r="B191" s="225"/>
      <c r="C191" s="226"/>
      <c r="D191" s="227" t="s">
        <v>176</v>
      </c>
      <c r="E191" s="228" t="s">
        <v>19</v>
      </c>
      <c r="F191" s="229" t="s">
        <v>325</v>
      </c>
      <c r="G191" s="226"/>
      <c r="H191" s="228" t="s">
        <v>19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176</v>
      </c>
      <c r="AU191" s="235" t="s">
        <v>82</v>
      </c>
      <c r="AV191" s="13" t="s">
        <v>80</v>
      </c>
      <c r="AW191" s="13" t="s">
        <v>34</v>
      </c>
      <c r="AX191" s="13" t="s">
        <v>72</v>
      </c>
      <c r="AY191" s="235" t="s">
        <v>155</v>
      </c>
    </row>
    <row r="192" spans="1:51" s="14" customFormat="1" ht="12">
      <c r="A192" s="14"/>
      <c r="B192" s="236"/>
      <c r="C192" s="237"/>
      <c r="D192" s="227" t="s">
        <v>176</v>
      </c>
      <c r="E192" s="238" t="s">
        <v>19</v>
      </c>
      <c r="F192" s="239" t="s">
        <v>80</v>
      </c>
      <c r="G192" s="237"/>
      <c r="H192" s="240">
        <v>1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176</v>
      </c>
      <c r="AU192" s="246" t="s">
        <v>82</v>
      </c>
      <c r="AV192" s="14" t="s">
        <v>82</v>
      </c>
      <c r="AW192" s="14" t="s">
        <v>34</v>
      </c>
      <c r="AX192" s="14" t="s">
        <v>80</v>
      </c>
      <c r="AY192" s="246" t="s">
        <v>155</v>
      </c>
    </row>
    <row r="193" spans="1:65" s="2" customFormat="1" ht="16.5" customHeight="1">
      <c r="A193" s="41"/>
      <c r="B193" s="42"/>
      <c r="C193" s="207" t="s">
        <v>327</v>
      </c>
      <c r="D193" s="207" t="s">
        <v>162</v>
      </c>
      <c r="E193" s="208" t="s">
        <v>328</v>
      </c>
      <c r="F193" s="209" t="s">
        <v>329</v>
      </c>
      <c r="G193" s="210" t="s">
        <v>165</v>
      </c>
      <c r="H193" s="211">
        <v>1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167</v>
      </c>
      <c r="AT193" s="218" t="s">
        <v>162</v>
      </c>
      <c r="AU193" s="218" t="s">
        <v>82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167</v>
      </c>
      <c r="BM193" s="218" t="s">
        <v>330</v>
      </c>
    </row>
    <row r="194" spans="1:51" s="13" customFormat="1" ht="12">
      <c r="A194" s="13"/>
      <c r="B194" s="225"/>
      <c r="C194" s="226"/>
      <c r="D194" s="227" t="s">
        <v>176</v>
      </c>
      <c r="E194" s="228" t="s">
        <v>19</v>
      </c>
      <c r="F194" s="229" t="s">
        <v>329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176</v>
      </c>
      <c r="AU194" s="235" t="s">
        <v>82</v>
      </c>
      <c r="AV194" s="13" t="s">
        <v>80</v>
      </c>
      <c r="AW194" s="13" t="s">
        <v>34</v>
      </c>
      <c r="AX194" s="13" t="s">
        <v>72</v>
      </c>
      <c r="AY194" s="235" t="s">
        <v>155</v>
      </c>
    </row>
    <row r="195" spans="1:51" s="14" customFormat="1" ht="12">
      <c r="A195" s="14"/>
      <c r="B195" s="236"/>
      <c r="C195" s="237"/>
      <c r="D195" s="227" t="s">
        <v>176</v>
      </c>
      <c r="E195" s="238" t="s">
        <v>19</v>
      </c>
      <c r="F195" s="239" t="s">
        <v>80</v>
      </c>
      <c r="G195" s="237"/>
      <c r="H195" s="240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176</v>
      </c>
      <c r="AU195" s="246" t="s">
        <v>82</v>
      </c>
      <c r="AV195" s="14" t="s">
        <v>82</v>
      </c>
      <c r="AW195" s="14" t="s">
        <v>34</v>
      </c>
      <c r="AX195" s="14" t="s">
        <v>80</v>
      </c>
      <c r="AY195" s="246" t="s">
        <v>155</v>
      </c>
    </row>
    <row r="196" spans="1:65" s="2" customFormat="1" ht="16.5" customHeight="1">
      <c r="A196" s="41"/>
      <c r="B196" s="42"/>
      <c r="C196" s="207" t="s">
        <v>331</v>
      </c>
      <c r="D196" s="207" t="s">
        <v>162</v>
      </c>
      <c r="E196" s="208" t="s">
        <v>332</v>
      </c>
      <c r="F196" s="209" t="s">
        <v>333</v>
      </c>
      <c r="G196" s="210" t="s">
        <v>174</v>
      </c>
      <c r="H196" s="211">
        <v>3</v>
      </c>
      <c r="I196" s="212"/>
      <c r="J196" s="213">
        <f>ROUND(I196*H196,2)</f>
        <v>0</v>
      </c>
      <c r="K196" s="209" t="s">
        <v>166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167</v>
      </c>
      <c r="AT196" s="218" t="s">
        <v>162</v>
      </c>
      <c r="AU196" s="218" t="s">
        <v>82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167</v>
      </c>
      <c r="BM196" s="218" t="s">
        <v>334</v>
      </c>
    </row>
    <row r="197" spans="1:47" s="2" customFormat="1" ht="12">
      <c r="A197" s="41"/>
      <c r="B197" s="42"/>
      <c r="C197" s="43"/>
      <c r="D197" s="220" t="s">
        <v>169</v>
      </c>
      <c r="E197" s="43"/>
      <c r="F197" s="221" t="s">
        <v>335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169</v>
      </c>
      <c r="AU197" s="20" t="s">
        <v>82</v>
      </c>
    </row>
    <row r="198" spans="1:65" s="2" customFormat="1" ht="16.5" customHeight="1">
      <c r="A198" s="41"/>
      <c r="B198" s="42"/>
      <c r="C198" s="207" t="s">
        <v>336</v>
      </c>
      <c r="D198" s="207" t="s">
        <v>162</v>
      </c>
      <c r="E198" s="208" t="s">
        <v>337</v>
      </c>
      <c r="F198" s="209" t="s">
        <v>338</v>
      </c>
      <c r="G198" s="210" t="s">
        <v>174</v>
      </c>
      <c r="H198" s="211">
        <v>3</v>
      </c>
      <c r="I198" s="212"/>
      <c r="J198" s="213">
        <f>ROUND(I198*H198,2)</f>
        <v>0</v>
      </c>
      <c r="K198" s="209" t="s">
        <v>166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167</v>
      </c>
      <c r="AT198" s="218" t="s">
        <v>162</v>
      </c>
      <c r="AU198" s="218" t="s">
        <v>82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167</v>
      </c>
      <c r="BM198" s="218" t="s">
        <v>339</v>
      </c>
    </row>
    <row r="199" spans="1:47" s="2" customFormat="1" ht="12">
      <c r="A199" s="41"/>
      <c r="B199" s="42"/>
      <c r="C199" s="43"/>
      <c r="D199" s="220" t="s">
        <v>169</v>
      </c>
      <c r="E199" s="43"/>
      <c r="F199" s="221" t="s">
        <v>340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169</v>
      </c>
      <c r="AU199" s="20" t="s">
        <v>82</v>
      </c>
    </row>
    <row r="200" spans="1:65" s="2" customFormat="1" ht="16.5" customHeight="1">
      <c r="A200" s="41"/>
      <c r="B200" s="42"/>
      <c r="C200" s="207" t="s">
        <v>341</v>
      </c>
      <c r="D200" s="207" t="s">
        <v>162</v>
      </c>
      <c r="E200" s="208" t="s">
        <v>342</v>
      </c>
      <c r="F200" s="209" t="s">
        <v>343</v>
      </c>
      <c r="G200" s="210" t="s">
        <v>174</v>
      </c>
      <c r="H200" s="211">
        <v>3</v>
      </c>
      <c r="I200" s="212"/>
      <c r="J200" s="213">
        <f>ROUND(I200*H200,2)</f>
        <v>0</v>
      </c>
      <c r="K200" s="209" t="s">
        <v>166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167</v>
      </c>
      <c r="AT200" s="218" t="s">
        <v>162</v>
      </c>
      <c r="AU200" s="218" t="s">
        <v>82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167</v>
      </c>
      <c r="BM200" s="218" t="s">
        <v>344</v>
      </c>
    </row>
    <row r="201" spans="1:47" s="2" customFormat="1" ht="12">
      <c r="A201" s="41"/>
      <c r="B201" s="42"/>
      <c r="C201" s="43"/>
      <c r="D201" s="220" t="s">
        <v>169</v>
      </c>
      <c r="E201" s="43"/>
      <c r="F201" s="221" t="s">
        <v>345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169</v>
      </c>
      <c r="AU201" s="20" t="s">
        <v>82</v>
      </c>
    </row>
    <row r="202" spans="1:65" s="2" customFormat="1" ht="16.5" customHeight="1">
      <c r="A202" s="41"/>
      <c r="B202" s="42"/>
      <c r="C202" s="207" t="s">
        <v>346</v>
      </c>
      <c r="D202" s="207" t="s">
        <v>162</v>
      </c>
      <c r="E202" s="208" t="s">
        <v>347</v>
      </c>
      <c r="F202" s="209" t="s">
        <v>348</v>
      </c>
      <c r="G202" s="210" t="s">
        <v>165</v>
      </c>
      <c r="H202" s="211">
        <v>1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167</v>
      </c>
      <c r="AT202" s="218" t="s">
        <v>162</v>
      </c>
      <c r="AU202" s="218" t="s">
        <v>82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167</v>
      </c>
      <c r="BM202" s="218" t="s">
        <v>349</v>
      </c>
    </row>
    <row r="203" spans="1:51" s="14" customFormat="1" ht="12">
      <c r="A203" s="14"/>
      <c r="B203" s="236"/>
      <c r="C203" s="237"/>
      <c r="D203" s="227" t="s">
        <v>176</v>
      </c>
      <c r="E203" s="238" t="s">
        <v>19</v>
      </c>
      <c r="F203" s="239" t="s">
        <v>80</v>
      </c>
      <c r="G203" s="237"/>
      <c r="H203" s="240">
        <v>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176</v>
      </c>
      <c r="AU203" s="246" t="s">
        <v>82</v>
      </c>
      <c r="AV203" s="14" t="s">
        <v>82</v>
      </c>
      <c r="AW203" s="14" t="s">
        <v>34</v>
      </c>
      <c r="AX203" s="14" t="s">
        <v>80</v>
      </c>
      <c r="AY203" s="246" t="s">
        <v>155</v>
      </c>
    </row>
    <row r="204" spans="1:65" s="2" customFormat="1" ht="16.5" customHeight="1">
      <c r="A204" s="41"/>
      <c r="B204" s="42"/>
      <c r="C204" s="207" t="s">
        <v>350</v>
      </c>
      <c r="D204" s="207" t="s">
        <v>162</v>
      </c>
      <c r="E204" s="208" t="s">
        <v>351</v>
      </c>
      <c r="F204" s="209" t="s">
        <v>352</v>
      </c>
      <c r="G204" s="210" t="s">
        <v>165</v>
      </c>
      <c r="H204" s="211">
        <v>1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167</v>
      </c>
      <c r="AT204" s="218" t="s">
        <v>162</v>
      </c>
      <c r="AU204" s="218" t="s">
        <v>82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167</v>
      </c>
      <c r="BM204" s="218" t="s">
        <v>353</v>
      </c>
    </row>
    <row r="205" spans="1:51" s="14" customFormat="1" ht="12">
      <c r="A205" s="14"/>
      <c r="B205" s="236"/>
      <c r="C205" s="237"/>
      <c r="D205" s="227" t="s">
        <v>176</v>
      </c>
      <c r="E205" s="238" t="s">
        <v>19</v>
      </c>
      <c r="F205" s="239" t="s">
        <v>80</v>
      </c>
      <c r="G205" s="237"/>
      <c r="H205" s="240">
        <v>1</v>
      </c>
      <c r="I205" s="241"/>
      <c r="J205" s="237"/>
      <c r="K205" s="237"/>
      <c r="L205" s="242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176</v>
      </c>
      <c r="AU205" s="246" t="s">
        <v>82</v>
      </c>
      <c r="AV205" s="14" t="s">
        <v>82</v>
      </c>
      <c r="AW205" s="14" t="s">
        <v>34</v>
      </c>
      <c r="AX205" s="14" t="s">
        <v>80</v>
      </c>
      <c r="AY205" s="246" t="s">
        <v>155</v>
      </c>
    </row>
    <row r="206" spans="1:31" s="2" customFormat="1" ht="6.95" customHeight="1">
      <c r="A206" s="41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password="CC35" sheet="1" objects="1" scenarios="1" formatColumns="0" formatRows="0" autoFilter="0"/>
  <autoFilter ref="C86:K20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4_01/011603000"/>
    <hyperlink ref="F106" r:id="rId2" display="https://podminky.urs.cz/item/CS_URS_2024_01/011114000"/>
    <hyperlink ref="F110" r:id="rId3" display="https://podminky.urs.cz/item/CS_URS_2024_01/012103000"/>
    <hyperlink ref="F114" r:id="rId4" display="https://podminky.urs.cz/item/CS_URS_2024_01/012203000"/>
    <hyperlink ref="F118" r:id="rId5" display="https://podminky.urs.cz/item/CS_URS_2024_01/012303000"/>
    <hyperlink ref="F125" r:id="rId6" display="https://podminky.urs.cz/item/CS_URS_2024_01/044002000"/>
    <hyperlink ref="F127" r:id="rId7" display="https://podminky.urs.cz/item/CS_URS_2024_01/043134000"/>
    <hyperlink ref="F130" r:id="rId8" display="https://podminky.urs.cz/item/CS_URS_2024_01/034103000"/>
    <hyperlink ref="F134" r:id="rId9" display="https://podminky.urs.cz/item/CS_URS_2024_01/034203000"/>
    <hyperlink ref="F138" r:id="rId10" display="https://podminky.urs.cz/item/CS_URS_2024_01/034303000"/>
    <hyperlink ref="F141" r:id="rId11" display="https://podminky.urs.cz/item/CS_URS_2024_01/034503000"/>
    <hyperlink ref="F156" r:id="rId12" display="https://podminky.urs.cz/item/CS_URS_2024_01/043002000"/>
    <hyperlink ref="F158" r:id="rId13" display="https://podminky.urs.cz/item/CS_URS_2024_01/043002000"/>
    <hyperlink ref="F160" r:id="rId14" display="https://podminky.urs.cz/item/CS_URS_2024_01/045002000"/>
    <hyperlink ref="F164" r:id="rId15" display="https://podminky.urs.cz/item/CS_URS_2024_01/049002000"/>
    <hyperlink ref="F169" r:id="rId16" display="https://podminky.urs.cz/item/CS_URS_2024_01/051002000"/>
    <hyperlink ref="F177" r:id="rId17" display="https://podminky.urs.cz/item/CS_URS_2024_01/071002000"/>
    <hyperlink ref="F181" r:id="rId18" display="https://podminky.urs.cz/item/CS_URS_2024_01/072002000"/>
    <hyperlink ref="F186" r:id="rId19" display="https://podminky.urs.cz/item/CS_URS_2024_01/094104000"/>
    <hyperlink ref="F197" r:id="rId20" display="https://podminky.urs.cz/item/CS_URS_2024_01/011434000"/>
    <hyperlink ref="F199" r:id="rId21" display="https://podminky.urs.cz/item/CS_URS_2024_01/011444000"/>
    <hyperlink ref="F201" r:id="rId22" display="https://podminky.urs.cz/item/CS_URS_2024_01/0114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  <c r="AZ2" s="250" t="s">
        <v>354</v>
      </c>
      <c r="BA2" s="250" t="s">
        <v>355</v>
      </c>
      <c r="BB2" s="250" t="s">
        <v>356</v>
      </c>
      <c r="BC2" s="250" t="s">
        <v>357</v>
      </c>
      <c r="BD2" s="250" t="s">
        <v>186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  <c r="AZ3" s="250" t="s">
        <v>358</v>
      </c>
      <c r="BA3" s="250" t="s">
        <v>359</v>
      </c>
      <c r="BB3" s="250" t="s">
        <v>356</v>
      </c>
      <c r="BC3" s="250" t="s">
        <v>360</v>
      </c>
      <c r="BD3" s="250" t="s">
        <v>186</v>
      </c>
    </row>
    <row r="4" spans="2:5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  <c r="AZ4" s="250" t="s">
        <v>361</v>
      </c>
      <c r="BA4" s="250" t="s">
        <v>362</v>
      </c>
      <c r="BB4" s="250" t="s">
        <v>356</v>
      </c>
      <c r="BC4" s="250" t="s">
        <v>363</v>
      </c>
      <c r="BD4" s="250" t="s">
        <v>186</v>
      </c>
    </row>
    <row r="5" spans="2:56" s="1" customFormat="1" ht="6.95" customHeight="1">
      <c r="B5" s="23"/>
      <c r="L5" s="23"/>
      <c r="AZ5" s="250" t="s">
        <v>364</v>
      </c>
      <c r="BA5" s="250" t="s">
        <v>365</v>
      </c>
      <c r="BB5" s="250" t="s">
        <v>356</v>
      </c>
      <c r="BC5" s="250" t="s">
        <v>366</v>
      </c>
      <c r="BD5" s="250" t="s">
        <v>186</v>
      </c>
    </row>
    <row r="6" spans="2:56" s="1" customFormat="1" ht="12" customHeight="1">
      <c r="B6" s="23"/>
      <c r="D6" s="135" t="s">
        <v>16</v>
      </c>
      <c r="L6" s="23"/>
      <c r="AZ6" s="250" t="s">
        <v>367</v>
      </c>
      <c r="BA6" s="250" t="s">
        <v>368</v>
      </c>
      <c r="BB6" s="250" t="s">
        <v>356</v>
      </c>
      <c r="BC6" s="250" t="s">
        <v>369</v>
      </c>
      <c r="BD6" s="250" t="s">
        <v>186</v>
      </c>
    </row>
    <row r="7" spans="2:56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  <c r="AZ7" s="250" t="s">
        <v>370</v>
      </c>
      <c r="BA7" s="250" t="s">
        <v>371</v>
      </c>
      <c r="BB7" s="250" t="s">
        <v>356</v>
      </c>
      <c r="BC7" s="250" t="s">
        <v>372</v>
      </c>
      <c r="BD7" s="250" t="s">
        <v>186</v>
      </c>
    </row>
    <row r="8" spans="1:56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250" t="s">
        <v>373</v>
      </c>
      <c r="BA8" s="250" t="s">
        <v>374</v>
      </c>
      <c r="BB8" s="250" t="s">
        <v>356</v>
      </c>
      <c r="BC8" s="250" t="s">
        <v>375</v>
      </c>
      <c r="BD8" s="250" t="s">
        <v>186</v>
      </c>
    </row>
    <row r="9" spans="1:56" s="2" customFormat="1" ht="16.5" customHeight="1">
      <c r="A9" s="41"/>
      <c r="B9" s="47"/>
      <c r="C9" s="41"/>
      <c r="D9" s="41"/>
      <c r="E9" s="138" t="s">
        <v>376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50" t="s">
        <v>377</v>
      </c>
      <c r="BA9" s="250" t="s">
        <v>378</v>
      </c>
      <c r="BB9" s="250" t="s">
        <v>356</v>
      </c>
      <c r="BC9" s="250" t="s">
        <v>379</v>
      </c>
      <c r="BD9" s="250" t="s">
        <v>186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50" t="s">
        <v>380</v>
      </c>
      <c r="BA10" s="250" t="s">
        <v>381</v>
      </c>
      <c r="BB10" s="250" t="s">
        <v>356</v>
      </c>
      <c r="BC10" s="250" t="s">
        <v>382</v>
      </c>
      <c r="BD10" s="250" t="s">
        <v>186</v>
      </c>
    </row>
    <row r="11" spans="1:56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50" t="s">
        <v>383</v>
      </c>
      <c r="BA11" s="250" t="s">
        <v>384</v>
      </c>
      <c r="BB11" s="250" t="s">
        <v>356</v>
      </c>
      <c r="BC11" s="250" t="s">
        <v>385</v>
      </c>
      <c r="BD11" s="250" t="s">
        <v>186</v>
      </c>
    </row>
    <row r="12" spans="1:56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50" t="s">
        <v>386</v>
      </c>
      <c r="BA12" s="250" t="s">
        <v>387</v>
      </c>
      <c r="BB12" s="250" t="s">
        <v>356</v>
      </c>
      <c r="BC12" s="250" t="s">
        <v>388</v>
      </c>
      <c r="BD12" s="250" t="s">
        <v>186</v>
      </c>
    </row>
    <row r="13" spans="1:56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50" t="s">
        <v>389</v>
      </c>
      <c r="BA13" s="250" t="s">
        <v>390</v>
      </c>
      <c r="BB13" s="250" t="s">
        <v>356</v>
      </c>
      <c r="BC13" s="250" t="s">
        <v>391</v>
      </c>
      <c r="BD13" s="250" t="s">
        <v>186</v>
      </c>
    </row>
    <row r="14" spans="1:56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50" t="s">
        <v>392</v>
      </c>
      <c r="BA14" s="250" t="s">
        <v>393</v>
      </c>
      <c r="BB14" s="250" t="s">
        <v>356</v>
      </c>
      <c r="BC14" s="250" t="s">
        <v>394</v>
      </c>
      <c r="BD14" s="250" t="s">
        <v>186</v>
      </c>
    </row>
    <row r="15" spans="1:56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50" t="s">
        <v>395</v>
      </c>
      <c r="BA15" s="250" t="s">
        <v>396</v>
      </c>
      <c r="BB15" s="250" t="s">
        <v>356</v>
      </c>
      <c r="BC15" s="250" t="s">
        <v>397</v>
      </c>
      <c r="BD15" s="250" t="s">
        <v>186</v>
      </c>
    </row>
    <row r="16" spans="1:56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50" t="s">
        <v>398</v>
      </c>
      <c r="BA16" s="250" t="s">
        <v>399</v>
      </c>
      <c r="BB16" s="250" t="s">
        <v>19</v>
      </c>
      <c r="BC16" s="250" t="s">
        <v>400</v>
      </c>
      <c r="BD16" s="250" t="s">
        <v>186</v>
      </c>
    </row>
    <row r="17" spans="1:56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50" t="s">
        <v>401</v>
      </c>
      <c r="BA17" s="250" t="s">
        <v>402</v>
      </c>
      <c r="BB17" s="250" t="s">
        <v>19</v>
      </c>
      <c r="BC17" s="250" t="s">
        <v>403</v>
      </c>
      <c r="BD17" s="250" t="s">
        <v>186</v>
      </c>
    </row>
    <row r="18" spans="1:56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50" t="s">
        <v>404</v>
      </c>
      <c r="BA18" s="250" t="s">
        <v>405</v>
      </c>
      <c r="BB18" s="250" t="s">
        <v>356</v>
      </c>
      <c r="BC18" s="250" t="s">
        <v>406</v>
      </c>
      <c r="BD18" s="250" t="s">
        <v>186</v>
      </c>
    </row>
    <row r="19" spans="1:56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50" t="s">
        <v>407</v>
      </c>
      <c r="BA19" s="250" t="s">
        <v>408</v>
      </c>
      <c r="BB19" s="250" t="s">
        <v>19</v>
      </c>
      <c r="BC19" s="250" t="s">
        <v>409</v>
      </c>
      <c r="BD19" s="250" t="s">
        <v>186</v>
      </c>
    </row>
    <row r="20" spans="1:56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50" t="s">
        <v>410</v>
      </c>
      <c r="BA20" s="250" t="s">
        <v>411</v>
      </c>
      <c r="BB20" s="250" t="s">
        <v>19</v>
      </c>
      <c r="BC20" s="250" t="s">
        <v>412</v>
      </c>
      <c r="BD20" s="250" t="s">
        <v>186</v>
      </c>
    </row>
    <row r="21" spans="1:56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50" t="s">
        <v>413</v>
      </c>
      <c r="BA21" s="250" t="s">
        <v>414</v>
      </c>
      <c r="BB21" s="250" t="s">
        <v>356</v>
      </c>
      <c r="BC21" s="250" t="s">
        <v>415</v>
      </c>
      <c r="BD21" s="250" t="s">
        <v>186</v>
      </c>
    </row>
    <row r="22" spans="1:56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50" t="s">
        <v>416</v>
      </c>
      <c r="BA22" s="250" t="s">
        <v>417</v>
      </c>
      <c r="BB22" s="250" t="s">
        <v>19</v>
      </c>
      <c r="BC22" s="250" t="s">
        <v>418</v>
      </c>
      <c r="BD22" s="250" t="s">
        <v>186</v>
      </c>
    </row>
    <row r="23" spans="1:56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50" t="s">
        <v>419</v>
      </c>
      <c r="BA23" s="250" t="s">
        <v>420</v>
      </c>
      <c r="BB23" s="250" t="s">
        <v>19</v>
      </c>
      <c r="BC23" s="250" t="s">
        <v>421</v>
      </c>
      <c r="BD23" s="250" t="s">
        <v>186</v>
      </c>
    </row>
    <row r="24" spans="1:56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50" t="s">
        <v>422</v>
      </c>
      <c r="BA24" s="250" t="s">
        <v>423</v>
      </c>
      <c r="BB24" s="250" t="s">
        <v>356</v>
      </c>
      <c r="BC24" s="250" t="s">
        <v>424</v>
      </c>
      <c r="BD24" s="250" t="s">
        <v>186</v>
      </c>
    </row>
    <row r="25" spans="1:56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50" t="s">
        <v>425</v>
      </c>
      <c r="BA25" s="250" t="s">
        <v>426</v>
      </c>
      <c r="BB25" s="250" t="s">
        <v>356</v>
      </c>
      <c r="BC25" s="250" t="s">
        <v>427</v>
      </c>
      <c r="BD25" s="250" t="s">
        <v>186</v>
      </c>
    </row>
    <row r="26" spans="1:56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50" t="s">
        <v>428</v>
      </c>
      <c r="BA26" s="250" t="s">
        <v>429</v>
      </c>
      <c r="BB26" s="250" t="s">
        <v>19</v>
      </c>
      <c r="BC26" s="250" t="s">
        <v>430</v>
      </c>
      <c r="BD26" s="250" t="s">
        <v>186</v>
      </c>
    </row>
    <row r="27" spans="1:56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251" t="s">
        <v>431</v>
      </c>
      <c r="BA27" s="251" t="s">
        <v>432</v>
      </c>
      <c r="BB27" s="251" t="s">
        <v>19</v>
      </c>
      <c r="BC27" s="251" t="s">
        <v>433</v>
      </c>
      <c r="BD27" s="251" t="s">
        <v>186</v>
      </c>
    </row>
    <row r="28" spans="1:56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50" t="s">
        <v>434</v>
      </c>
      <c r="BA28" s="250" t="s">
        <v>435</v>
      </c>
      <c r="BB28" s="250" t="s">
        <v>19</v>
      </c>
      <c r="BC28" s="250" t="s">
        <v>436</v>
      </c>
      <c r="BD28" s="250" t="s">
        <v>186</v>
      </c>
    </row>
    <row r="29" spans="1:56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50" t="s">
        <v>437</v>
      </c>
      <c r="BA29" s="250" t="s">
        <v>438</v>
      </c>
      <c r="BB29" s="250" t="s">
        <v>19</v>
      </c>
      <c r="BC29" s="250" t="s">
        <v>439</v>
      </c>
      <c r="BD29" s="250" t="s">
        <v>186</v>
      </c>
    </row>
    <row r="30" spans="1:56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ROUND(J101,2)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50" t="s">
        <v>440</v>
      </c>
      <c r="BA30" s="250" t="s">
        <v>441</v>
      </c>
      <c r="BB30" s="250" t="s">
        <v>356</v>
      </c>
      <c r="BC30" s="250" t="s">
        <v>442</v>
      </c>
      <c r="BD30" s="250" t="s">
        <v>186</v>
      </c>
    </row>
    <row r="31" spans="1:56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Z31" s="250" t="s">
        <v>443</v>
      </c>
      <c r="BA31" s="250" t="s">
        <v>444</v>
      </c>
      <c r="BB31" s="250" t="s">
        <v>19</v>
      </c>
      <c r="BC31" s="250" t="s">
        <v>445</v>
      </c>
      <c r="BD31" s="250" t="s">
        <v>186</v>
      </c>
    </row>
    <row r="32" spans="1:56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50" t="s">
        <v>446</v>
      </c>
      <c r="BA32" s="250" t="s">
        <v>447</v>
      </c>
      <c r="BB32" s="250" t="s">
        <v>19</v>
      </c>
      <c r="BC32" s="250" t="s">
        <v>448</v>
      </c>
      <c r="BD32" s="250" t="s">
        <v>186</v>
      </c>
    </row>
    <row r="33" spans="1:56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ROUND((SUM(BE101:BE2655)),2)</f>
        <v>0</v>
      </c>
      <c r="G33" s="41"/>
      <c r="H33" s="41"/>
      <c r="I33" s="151">
        <v>0.21</v>
      </c>
      <c r="J33" s="150">
        <f>ROUND(((SUM(BE101:BE2655))*I33),2)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50" t="s">
        <v>449</v>
      </c>
      <c r="BA33" s="250" t="s">
        <v>450</v>
      </c>
      <c r="BB33" s="250" t="s">
        <v>19</v>
      </c>
      <c r="BC33" s="250" t="s">
        <v>451</v>
      </c>
      <c r="BD33" s="250" t="s">
        <v>186</v>
      </c>
    </row>
    <row r="34" spans="1:56" s="2" customFormat="1" ht="14.4" customHeight="1">
      <c r="A34" s="41"/>
      <c r="B34" s="47"/>
      <c r="C34" s="41"/>
      <c r="D34" s="41"/>
      <c r="E34" s="135" t="s">
        <v>44</v>
      </c>
      <c r="F34" s="150">
        <f>ROUND((SUM(BF101:BF2655)),2)</f>
        <v>0</v>
      </c>
      <c r="G34" s="41"/>
      <c r="H34" s="41"/>
      <c r="I34" s="151">
        <v>0.12</v>
      </c>
      <c r="J34" s="150">
        <f>ROUND(((SUM(BF101:BF2655))*I34),2)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50" t="s">
        <v>452</v>
      </c>
      <c r="BA34" s="250" t="s">
        <v>453</v>
      </c>
      <c r="BB34" s="250" t="s">
        <v>356</v>
      </c>
      <c r="BC34" s="250" t="s">
        <v>202</v>
      </c>
      <c r="BD34" s="250" t="s">
        <v>186</v>
      </c>
    </row>
    <row r="35" spans="1:56" s="2" customFormat="1" ht="14.4" customHeight="1" hidden="1">
      <c r="A35" s="41"/>
      <c r="B35" s="47"/>
      <c r="C35" s="41"/>
      <c r="D35" s="41"/>
      <c r="E35" s="135" t="s">
        <v>45</v>
      </c>
      <c r="F35" s="150">
        <f>ROUND((SUM(BG101:BG2655)),2)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50" t="s">
        <v>454</v>
      </c>
      <c r="BA35" s="250" t="s">
        <v>455</v>
      </c>
      <c r="BB35" s="250" t="s">
        <v>19</v>
      </c>
      <c r="BC35" s="250" t="s">
        <v>456</v>
      </c>
      <c r="BD35" s="250" t="s">
        <v>186</v>
      </c>
    </row>
    <row r="36" spans="1:56" s="2" customFormat="1" ht="14.4" customHeight="1" hidden="1">
      <c r="A36" s="41"/>
      <c r="B36" s="47"/>
      <c r="C36" s="41"/>
      <c r="D36" s="41"/>
      <c r="E36" s="135" t="s">
        <v>46</v>
      </c>
      <c r="F36" s="150">
        <f>ROUND((SUM(BH101:BH2655)),2)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50" t="s">
        <v>457</v>
      </c>
      <c r="BA36" s="250" t="s">
        <v>458</v>
      </c>
      <c r="BB36" s="250" t="s">
        <v>19</v>
      </c>
      <c r="BC36" s="250" t="s">
        <v>459</v>
      </c>
      <c r="BD36" s="250" t="s">
        <v>186</v>
      </c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ROUND((SUM(BI101:BI2655)),2)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SO01-1_1 - MODULÁRNÍ STAVBA ASŘ-REALIZACE NA STAVBĚ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J101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460</v>
      </c>
      <c r="E60" s="171"/>
      <c r="F60" s="171"/>
      <c r="G60" s="171"/>
      <c r="H60" s="171"/>
      <c r="I60" s="171"/>
      <c r="J60" s="172">
        <f>J102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461</v>
      </c>
      <c r="E61" s="177"/>
      <c r="F61" s="177"/>
      <c r="G61" s="177"/>
      <c r="H61" s="177"/>
      <c r="I61" s="177"/>
      <c r="J61" s="178">
        <f>J103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462</v>
      </c>
      <c r="E62" s="177"/>
      <c r="F62" s="177"/>
      <c r="G62" s="177"/>
      <c r="H62" s="177"/>
      <c r="I62" s="177"/>
      <c r="J62" s="178">
        <f>J129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463</v>
      </c>
      <c r="E63" s="177"/>
      <c r="F63" s="177"/>
      <c r="G63" s="177"/>
      <c r="H63" s="177"/>
      <c r="I63" s="177"/>
      <c r="J63" s="178">
        <f>J214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464</v>
      </c>
      <c r="E64" s="177"/>
      <c r="F64" s="177"/>
      <c r="G64" s="177"/>
      <c r="H64" s="177"/>
      <c r="I64" s="177"/>
      <c r="J64" s="178">
        <f>J585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465</v>
      </c>
      <c r="E65" s="177"/>
      <c r="F65" s="177"/>
      <c r="G65" s="177"/>
      <c r="H65" s="177"/>
      <c r="I65" s="177"/>
      <c r="J65" s="178">
        <f>J595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466</v>
      </c>
      <c r="E66" s="171"/>
      <c r="F66" s="171"/>
      <c r="G66" s="171"/>
      <c r="H66" s="171"/>
      <c r="I66" s="171"/>
      <c r="J66" s="172">
        <f>J598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467</v>
      </c>
      <c r="E67" s="177"/>
      <c r="F67" s="177"/>
      <c r="G67" s="177"/>
      <c r="H67" s="177"/>
      <c r="I67" s="177"/>
      <c r="J67" s="178">
        <f>J599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468</v>
      </c>
      <c r="E68" s="177"/>
      <c r="F68" s="177"/>
      <c r="G68" s="177"/>
      <c r="H68" s="177"/>
      <c r="I68" s="177"/>
      <c r="J68" s="178">
        <f>J653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469</v>
      </c>
      <c r="E69" s="177"/>
      <c r="F69" s="177"/>
      <c r="G69" s="177"/>
      <c r="H69" s="177"/>
      <c r="I69" s="177"/>
      <c r="J69" s="178">
        <f>J725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470</v>
      </c>
      <c r="E70" s="177"/>
      <c r="F70" s="177"/>
      <c r="G70" s="177"/>
      <c r="H70" s="177"/>
      <c r="I70" s="177"/>
      <c r="J70" s="178">
        <f>J891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471</v>
      </c>
      <c r="E71" s="177"/>
      <c r="F71" s="177"/>
      <c r="G71" s="177"/>
      <c r="H71" s="177"/>
      <c r="I71" s="177"/>
      <c r="J71" s="178">
        <f>J926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472</v>
      </c>
      <c r="E72" s="177"/>
      <c r="F72" s="177"/>
      <c r="G72" s="177"/>
      <c r="H72" s="177"/>
      <c r="I72" s="177"/>
      <c r="J72" s="178">
        <f>J933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473</v>
      </c>
      <c r="E73" s="177"/>
      <c r="F73" s="177"/>
      <c r="G73" s="177"/>
      <c r="H73" s="177"/>
      <c r="I73" s="177"/>
      <c r="J73" s="178">
        <f>J1147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474</v>
      </c>
      <c r="E74" s="177"/>
      <c r="F74" s="177"/>
      <c r="G74" s="177"/>
      <c r="H74" s="177"/>
      <c r="I74" s="177"/>
      <c r="J74" s="178">
        <f>J1791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475</v>
      </c>
      <c r="E75" s="177"/>
      <c r="F75" s="177"/>
      <c r="G75" s="177"/>
      <c r="H75" s="177"/>
      <c r="I75" s="177"/>
      <c r="J75" s="178">
        <f>J1840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476</v>
      </c>
      <c r="E76" s="177"/>
      <c r="F76" s="177"/>
      <c r="G76" s="177"/>
      <c r="H76" s="177"/>
      <c r="I76" s="177"/>
      <c r="J76" s="178">
        <f>J1995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477</v>
      </c>
      <c r="E77" s="177"/>
      <c r="F77" s="177"/>
      <c r="G77" s="177"/>
      <c r="H77" s="177"/>
      <c r="I77" s="177"/>
      <c r="J77" s="178">
        <f>J2161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4"/>
      <c r="C78" s="175"/>
      <c r="D78" s="176" t="s">
        <v>478</v>
      </c>
      <c r="E78" s="177"/>
      <c r="F78" s="177"/>
      <c r="G78" s="177"/>
      <c r="H78" s="177"/>
      <c r="I78" s="177"/>
      <c r="J78" s="178">
        <f>J2282</f>
        <v>0</v>
      </c>
      <c r="K78" s="175"/>
      <c r="L78" s="17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4"/>
      <c r="C79" s="175"/>
      <c r="D79" s="176" t="s">
        <v>479</v>
      </c>
      <c r="E79" s="177"/>
      <c r="F79" s="177"/>
      <c r="G79" s="177"/>
      <c r="H79" s="177"/>
      <c r="I79" s="177"/>
      <c r="J79" s="178">
        <f>J2389</f>
        <v>0</v>
      </c>
      <c r="K79" s="175"/>
      <c r="L79" s="17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4"/>
      <c r="C80" s="175"/>
      <c r="D80" s="176" t="s">
        <v>480</v>
      </c>
      <c r="E80" s="177"/>
      <c r="F80" s="177"/>
      <c r="G80" s="177"/>
      <c r="H80" s="177"/>
      <c r="I80" s="177"/>
      <c r="J80" s="178">
        <f>J2485</f>
        <v>0</v>
      </c>
      <c r="K80" s="175"/>
      <c r="L80" s="17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4"/>
      <c r="C81" s="175"/>
      <c r="D81" s="176" t="s">
        <v>481</v>
      </c>
      <c r="E81" s="177"/>
      <c r="F81" s="177"/>
      <c r="G81" s="177"/>
      <c r="H81" s="177"/>
      <c r="I81" s="177"/>
      <c r="J81" s="178">
        <f>J2643</f>
        <v>0</v>
      </c>
      <c r="K81" s="175"/>
      <c r="L81" s="17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7" spans="1:31" s="2" customFormat="1" ht="6.95" customHeight="1">
      <c r="A87" s="41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4.95" customHeight="1">
      <c r="A88" s="41"/>
      <c r="B88" s="42"/>
      <c r="C88" s="26" t="s">
        <v>140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16</v>
      </c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163" t="str">
        <f>E7</f>
        <v>Novostavba modulární Zš JINOTAJ ZLÍN</v>
      </c>
      <c r="F91" s="35"/>
      <c r="G91" s="35"/>
      <c r="H91" s="35"/>
      <c r="I91" s="43"/>
      <c r="J91" s="43"/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126</v>
      </c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6.5" customHeight="1">
      <c r="A93" s="41"/>
      <c r="B93" s="42"/>
      <c r="C93" s="43"/>
      <c r="D93" s="43"/>
      <c r="E93" s="72" t="str">
        <f>E9</f>
        <v>SO01-1_1 - MODULÁRNÍ STAVBA ASŘ-REALIZACE NA STAVBĚ</v>
      </c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2" customHeight="1">
      <c r="A95" s="41"/>
      <c r="B95" s="42"/>
      <c r="C95" s="35" t="s">
        <v>21</v>
      </c>
      <c r="D95" s="43"/>
      <c r="E95" s="43"/>
      <c r="F95" s="30" t="str">
        <f>F12</f>
        <v xml:space="preserve">Areál filmových ateliérů Kudlov, Filmová 174, 760 </v>
      </c>
      <c r="G95" s="43"/>
      <c r="H95" s="43"/>
      <c r="I95" s="35" t="s">
        <v>23</v>
      </c>
      <c r="J95" s="75" t="str">
        <f>IF(J12="","",J12)</f>
        <v>6. 4. 2024</v>
      </c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3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5.15" customHeight="1">
      <c r="A97" s="41"/>
      <c r="B97" s="42"/>
      <c r="C97" s="35" t="s">
        <v>25</v>
      </c>
      <c r="D97" s="43"/>
      <c r="E97" s="43"/>
      <c r="F97" s="30" t="str">
        <f>E15</f>
        <v>Základní škola JINOTAJ Zlín, s.r.o.</v>
      </c>
      <c r="G97" s="43"/>
      <c r="H97" s="43"/>
      <c r="I97" s="35" t="s">
        <v>32</v>
      </c>
      <c r="J97" s="39" t="str">
        <f>E21</f>
        <v xml:space="preserve"> </v>
      </c>
      <c r="K97" s="43"/>
      <c r="L97" s="13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5.15" customHeight="1">
      <c r="A98" s="41"/>
      <c r="B98" s="42"/>
      <c r="C98" s="35" t="s">
        <v>30</v>
      </c>
      <c r="D98" s="43"/>
      <c r="E98" s="43"/>
      <c r="F98" s="30" t="str">
        <f>IF(E18="","",E18)</f>
        <v>Vyplň údaj</v>
      </c>
      <c r="G98" s="43"/>
      <c r="H98" s="43"/>
      <c r="I98" s="35" t="s">
        <v>35</v>
      </c>
      <c r="J98" s="39" t="str">
        <f>E24</f>
        <v xml:space="preserve"> </v>
      </c>
      <c r="K98" s="43"/>
      <c r="L98" s="13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3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11" customFormat="1" ht="29.25" customHeight="1">
      <c r="A100" s="180"/>
      <c r="B100" s="181"/>
      <c r="C100" s="182" t="s">
        <v>141</v>
      </c>
      <c r="D100" s="183" t="s">
        <v>57</v>
      </c>
      <c r="E100" s="183" t="s">
        <v>53</v>
      </c>
      <c r="F100" s="183" t="s">
        <v>54</v>
      </c>
      <c r="G100" s="183" t="s">
        <v>142</v>
      </c>
      <c r="H100" s="183" t="s">
        <v>143</v>
      </c>
      <c r="I100" s="183" t="s">
        <v>144</v>
      </c>
      <c r="J100" s="183" t="s">
        <v>130</v>
      </c>
      <c r="K100" s="184" t="s">
        <v>145</v>
      </c>
      <c r="L100" s="185"/>
      <c r="M100" s="95" t="s">
        <v>19</v>
      </c>
      <c r="N100" s="96" t="s">
        <v>42</v>
      </c>
      <c r="O100" s="96" t="s">
        <v>146</v>
      </c>
      <c r="P100" s="96" t="s">
        <v>147</v>
      </c>
      <c r="Q100" s="96" t="s">
        <v>148</v>
      </c>
      <c r="R100" s="96" t="s">
        <v>149</v>
      </c>
      <c r="S100" s="96" t="s">
        <v>150</v>
      </c>
      <c r="T100" s="97" t="s">
        <v>151</v>
      </c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</row>
    <row r="101" spans="1:63" s="2" customFormat="1" ht="22.8" customHeight="1">
      <c r="A101" s="41"/>
      <c r="B101" s="42"/>
      <c r="C101" s="102" t="s">
        <v>152</v>
      </c>
      <c r="D101" s="43"/>
      <c r="E101" s="43"/>
      <c r="F101" s="43"/>
      <c r="G101" s="43"/>
      <c r="H101" s="43"/>
      <c r="I101" s="43"/>
      <c r="J101" s="186">
        <f>BK101</f>
        <v>0</v>
      </c>
      <c r="K101" s="43"/>
      <c r="L101" s="47"/>
      <c r="M101" s="98"/>
      <c r="N101" s="187"/>
      <c r="O101" s="99"/>
      <c r="P101" s="188">
        <f>P102+P598</f>
        <v>0</v>
      </c>
      <c r="Q101" s="99"/>
      <c r="R101" s="188">
        <f>R102+R598</f>
        <v>206.57745614999993</v>
      </c>
      <c r="S101" s="99"/>
      <c r="T101" s="189">
        <f>T102+T598</f>
        <v>0.39216127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71</v>
      </c>
      <c r="AU101" s="20" t="s">
        <v>131</v>
      </c>
      <c r="BK101" s="190">
        <f>BK102+BK598</f>
        <v>0</v>
      </c>
    </row>
    <row r="102" spans="1:63" s="12" customFormat="1" ht="25.9" customHeight="1">
      <c r="A102" s="12"/>
      <c r="B102" s="191"/>
      <c r="C102" s="192"/>
      <c r="D102" s="193" t="s">
        <v>71</v>
      </c>
      <c r="E102" s="194" t="s">
        <v>482</v>
      </c>
      <c r="F102" s="194" t="s">
        <v>483</v>
      </c>
      <c r="G102" s="192"/>
      <c r="H102" s="192"/>
      <c r="I102" s="195"/>
      <c r="J102" s="196">
        <f>BK102</f>
        <v>0</v>
      </c>
      <c r="K102" s="192"/>
      <c r="L102" s="197"/>
      <c r="M102" s="198"/>
      <c r="N102" s="199"/>
      <c r="O102" s="199"/>
      <c r="P102" s="200">
        <f>P103+P129+P214+P585+P595</f>
        <v>0</v>
      </c>
      <c r="Q102" s="199"/>
      <c r="R102" s="200">
        <f>R103+R129+R214+R585+R595</f>
        <v>30.884449219999997</v>
      </c>
      <c r="S102" s="199"/>
      <c r="T102" s="201">
        <f>T103+T129+T214+T585+T595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80</v>
      </c>
      <c r="AT102" s="203" t="s">
        <v>71</v>
      </c>
      <c r="AU102" s="203" t="s">
        <v>72</v>
      </c>
      <c r="AY102" s="202" t="s">
        <v>155</v>
      </c>
      <c r="BK102" s="204">
        <f>BK103+BK129+BK214+BK585+BK595</f>
        <v>0</v>
      </c>
    </row>
    <row r="103" spans="1:63" s="12" customFormat="1" ht="22.8" customHeight="1">
      <c r="A103" s="12"/>
      <c r="B103" s="191"/>
      <c r="C103" s="192"/>
      <c r="D103" s="193" t="s">
        <v>71</v>
      </c>
      <c r="E103" s="205" t="s">
        <v>82</v>
      </c>
      <c r="F103" s="205" t="s">
        <v>484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SUM(P104:P128)</f>
        <v>0</v>
      </c>
      <c r="Q103" s="199"/>
      <c r="R103" s="200">
        <f>SUM(R104:R128)</f>
        <v>4.32079338</v>
      </c>
      <c r="S103" s="199"/>
      <c r="T103" s="201">
        <f>SUM(T104:T128)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80</v>
      </c>
      <c r="AT103" s="203" t="s">
        <v>71</v>
      </c>
      <c r="AU103" s="203" t="s">
        <v>80</v>
      </c>
      <c r="AY103" s="202" t="s">
        <v>155</v>
      </c>
      <c r="BK103" s="204">
        <f>SUM(BK104:BK128)</f>
        <v>0</v>
      </c>
    </row>
    <row r="104" spans="1:65" s="2" customFormat="1" ht="16.5" customHeight="1">
      <c r="A104" s="41"/>
      <c r="B104" s="42"/>
      <c r="C104" s="207" t="s">
        <v>485</v>
      </c>
      <c r="D104" s="207" t="s">
        <v>162</v>
      </c>
      <c r="E104" s="208" t="s">
        <v>486</v>
      </c>
      <c r="F104" s="209" t="s">
        <v>487</v>
      </c>
      <c r="G104" s="210" t="s">
        <v>488</v>
      </c>
      <c r="H104" s="211">
        <v>0.42</v>
      </c>
      <c r="I104" s="212"/>
      <c r="J104" s="213">
        <f>ROUND(I104*H104,2)</f>
        <v>0</v>
      </c>
      <c r="K104" s="209" t="s">
        <v>166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2.16</v>
      </c>
      <c r="R104" s="216">
        <f>Q104*H104</f>
        <v>0.9072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82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489</v>
      </c>
    </row>
    <row r="105" spans="1:47" s="2" customFormat="1" ht="12">
      <c r="A105" s="41"/>
      <c r="B105" s="42"/>
      <c r="C105" s="43"/>
      <c r="D105" s="220" t="s">
        <v>169</v>
      </c>
      <c r="E105" s="43"/>
      <c r="F105" s="221" t="s">
        <v>490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169</v>
      </c>
      <c r="AU105" s="20" t="s">
        <v>82</v>
      </c>
    </row>
    <row r="106" spans="1:51" s="13" customFormat="1" ht="12">
      <c r="A106" s="13"/>
      <c r="B106" s="225"/>
      <c r="C106" s="226"/>
      <c r="D106" s="227" t="s">
        <v>176</v>
      </c>
      <c r="E106" s="228" t="s">
        <v>19</v>
      </c>
      <c r="F106" s="229" t="s">
        <v>491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176</v>
      </c>
      <c r="AU106" s="235" t="s">
        <v>82</v>
      </c>
      <c r="AV106" s="13" t="s">
        <v>80</v>
      </c>
      <c r="AW106" s="13" t="s">
        <v>34</v>
      </c>
      <c r="AX106" s="13" t="s">
        <v>72</v>
      </c>
      <c r="AY106" s="235" t="s">
        <v>155</v>
      </c>
    </row>
    <row r="107" spans="1:51" s="14" customFormat="1" ht="12">
      <c r="A107" s="14"/>
      <c r="B107" s="236"/>
      <c r="C107" s="237"/>
      <c r="D107" s="227" t="s">
        <v>176</v>
      </c>
      <c r="E107" s="238" t="s">
        <v>19</v>
      </c>
      <c r="F107" s="239" t="s">
        <v>492</v>
      </c>
      <c r="G107" s="237"/>
      <c r="H107" s="240">
        <v>0.42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176</v>
      </c>
      <c r="AU107" s="246" t="s">
        <v>82</v>
      </c>
      <c r="AV107" s="14" t="s">
        <v>82</v>
      </c>
      <c r="AW107" s="14" t="s">
        <v>34</v>
      </c>
      <c r="AX107" s="14" t="s">
        <v>80</v>
      </c>
      <c r="AY107" s="246" t="s">
        <v>155</v>
      </c>
    </row>
    <row r="108" spans="1:47" s="2" customFormat="1" ht="12">
      <c r="A108" s="41"/>
      <c r="B108" s="42"/>
      <c r="C108" s="43"/>
      <c r="D108" s="227" t="s">
        <v>493</v>
      </c>
      <c r="E108" s="43"/>
      <c r="F108" s="252" t="s">
        <v>494</v>
      </c>
      <c r="G108" s="43"/>
      <c r="H108" s="43"/>
      <c r="I108" s="43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U108" s="20" t="s">
        <v>82</v>
      </c>
    </row>
    <row r="109" spans="1:47" s="2" customFormat="1" ht="12">
      <c r="A109" s="41"/>
      <c r="B109" s="42"/>
      <c r="C109" s="43"/>
      <c r="D109" s="227" t="s">
        <v>493</v>
      </c>
      <c r="E109" s="43"/>
      <c r="F109" s="253" t="s">
        <v>495</v>
      </c>
      <c r="G109" s="43"/>
      <c r="H109" s="254">
        <v>0</v>
      </c>
      <c r="I109" s="43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U109" s="20" t="s">
        <v>82</v>
      </c>
    </row>
    <row r="110" spans="1:47" s="2" customFormat="1" ht="12">
      <c r="A110" s="41"/>
      <c r="B110" s="42"/>
      <c r="C110" s="43"/>
      <c r="D110" s="227" t="s">
        <v>493</v>
      </c>
      <c r="E110" s="43"/>
      <c r="F110" s="253" t="s">
        <v>456</v>
      </c>
      <c r="G110" s="43"/>
      <c r="H110" s="254">
        <v>2.8</v>
      </c>
      <c r="I110" s="43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U110" s="20" t="s">
        <v>82</v>
      </c>
    </row>
    <row r="111" spans="1:65" s="2" customFormat="1" ht="21.75" customHeight="1">
      <c r="A111" s="41"/>
      <c r="B111" s="42"/>
      <c r="C111" s="207" t="s">
        <v>496</v>
      </c>
      <c r="D111" s="207" t="s">
        <v>162</v>
      </c>
      <c r="E111" s="208" t="s">
        <v>497</v>
      </c>
      <c r="F111" s="209" t="s">
        <v>498</v>
      </c>
      <c r="G111" s="210" t="s">
        <v>488</v>
      </c>
      <c r="H111" s="211">
        <v>1.304</v>
      </c>
      <c r="I111" s="212"/>
      <c r="J111" s="213">
        <f>ROUND(I111*H111,2)</f>
        <v>0</v>
      </c>
      <c r="K111" s="209" t="s">
        <v>166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2.50187</v>
      </c>
      <c r="R111" s="216">
        <f>Q111*H111</f>
        <v>3.2624384799999997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82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499</v>
      </c>
    </row>
    <row r="112" spans="1:47" s="2" customFormat="1" ht="12">
      <c r="A112" s="41"/>
      <c r="B112" s="42"/>
      <c r="C112" s="43"/>
      <c r="D112" s="220" t="s">
        <v>169</v>
      </c>
      <c r="E112" s="43"/>
      <c r="F112" s="221" t="s">
        <v>500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169</v>
      </c>
      <c r="AU112" s="20" t="s">
        <v>82</v>
      </c>
    </row>
    <row r="113" spans="1:51" s="13" customFormat="1" ht="12">
      <c r="A113" s="13"/>
      <c r="B113" s="225"/>
      <c r="C113" s="226"/>
      <c r="D113" s="227" t="s">
        <v>176</v>
      </c>
      <c r="E113" s="228" t="s">
        <v>19</v>
      </c>
      <c r="F113" s="229" t="s">
        <v>491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176</v>
      </c>
      <c r="AU113" s="235" t="s">
        <v>82</v>
      </c>
      <c r="AV113" s="13" t="s">
        <v>80</v>
      </c>
      <c r="AW113" s="13" t="s">
        <v>34</v>
      </c>
      <c r="AX113" s="13" t="s">
        <v>72</v>
      </c>
      <c r="AY113" s="235" t="s">
        <v>155</v>
      </c>
    </row>
    <row r="114" spans="1:51" s="14" customFormat="1" ht="12">
      <c r="A114" s="14"/>
      <c r="B114" s="236"/>
      <c r="C114" s="237"/>
      <c r="D114" s="227" t="s">
        <v>176</v>
      </c>
      <c r="E114" s="238" t="s">
        <v>19</v>
      </c>
      <c r="F114" s="239" t="s">
        <v>492</v>
      </c>
      <c r="G114" s="237"/>
      <c r="H114" s="240">
        <v>0.42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176</v>
      </c>
      <c r="AU114" s="246" t="s">
        <v>82</v>
      </c>
      <c r="AV114" s="14" t="s">
        <v>82</v>
      </c>
      <c r="AW114" s="14" t="s">
        <v>34</v>
      </c>
      <c r="AX114" s="14" t="s">
        <v>72</v>
      </c>
      <c r="AY114" s="246" t="s">
        <v>155</v>
      </c>
    </row>
    <row r="115" spans="1:51" s="14" customFormat="1" ht="12">
      <c r="A115" s="14"/>
      <c r="B115" s="236"/>
      <c r="C115" s="237"/>
      <c r="D115" s="227" t="s">
        <v>176</v>
      </c>
      <c r="E115" s="238" t="s">
        <v>19</v>
      </c>
      <c r="F115" s="239" t="s">
        <v>501</v>
      </c>
      <c r="G115" s="237"/>
      <c r="H115" s="240">
        <v>0.884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176</v>
      </c>
      <c r="AU115" s="246" t="s">
        <v>82</v>
      </c>
      <c r="AV115" s="14" t="s">
        <v>82</v>
      </c>
      <c r="AW115" s="14" t="s">
        <v>34</v>
      </c>
      <c r="AX115" s="14" t="s">
        <v>72</v>
      </c>
      <c r="AY115" s="246" t="s">
        <v>155</v>
      </c>
    </row>
    <row r="116" spans="1:51" s="15" customFormat="1" ht="12">
      <c r="A116" s="15"/>
      <c r="B116" s="255"/>
      <c r="C116" s="256"/>
      <c r="D116" s="227" t="s">
        <v>176</v>
      </c>
      <c r="E116" s="257" t="s">
        <v>19</v>
      </c>
      <c r="F116" s="258" t="s">
        <v>502</v>
      </c>
      <c r="G116" s="256"/>
      <c r="H116" s="259">
        <v>1.304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5" t="s">
        <v>176</v>
      </c>
      <c r="AU116" s="265" t="s">
        <v>82</v>
      </c>
      <c r="AV116" s="15" t="s">
        <v>252</v>
      </c>
      <c r="AW116" s="15" t="s">
        <v>34</v>
      </c>
      <c r="AX116" s="15" t="s">
        <v>80</v>
      </c>
      <c r="AY116" s="265" t="s">
        <v>155</v>
      </c>
    </row>
    <row r="117" spans="1:47" s="2" customFormat="1" ht="12">
      <c r="A117" s="41"/>
      <c r="B117" s="42"/>
      <c r="C117" s="43"/>
      <c r="D117" s="227" t="s">
        <v>493</v>
      </c>
      <c r="E117" s="43"/>
      <c r="F117" s="252" t="s">
        <v>494</v>
      </c>
      <c r="G117" s="43"/>
      <c r="H117" s="43"/>
      <c r="I117" s="43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U117" s="20" t="s">
        <v>82</v>
      </c>
    </row>
    <row r="118" spans="1:47" s="2" customFormat="1" ht="12">
      <c r="A118" s="41"/>
      <c r="B118" s="42"/>
      <c r="C118" s="43"/>
      <c r="D118" s="227" t="s">
        <v>493</v>
      </c>
      <c r="E118" s="43"/>
      <c r="F118" s="253" t="s">
        <v>495</v>
      </c>
      <c r="G118" s="43"/>
      <c r="H118" s="254">
        <v>0</v>
      </c>
      <c r="I118" s="43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U118" s="20" t="s">
        <v>82</v>
      </c>
    </row>
    <row r="119" spans="1:47" s="2" customFormat="1" ht="12">
      <c r="A119" s="41"/>
      <c r="B119" s="42"/>
      <c r="C119" s="43"/>
      <c r="D119" s="227" t="s">
        <v>493</v>
      </c>
      <c r="E119" s="43"/>
      <c r="F119" s="253" t="s">
        <v>456</v>
      </c>
      <c r="G119" s="43"/>
      <c r="H119" s="254">
        <v>2.8</v>
      </c>
      <c r="I119" s="43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U119" s="20" t="s">
        <v>82</v>
      </c>
    </row>
    <row r="120" spans="1:65" s="2" customFormat="1" ht="16.5" customHeight="1">
      <c r="A120" s="41"/>
      <c r="B120" s="42"/>
      <c r="C120" s="207" t="s">
        <v>503</v>
      </c>
      <c r="D120" s="207" t="s">
        <v>162</v>
      </c>
      <c r="E120" s="208" t="s">
        <v>504</v>
      </c>
      <c r="F120" s="209" t="s">
        <v>505</v>
      </c>
      <c r="G120" s="210" t="s">
        <v>356</v>
      </c>
      <c r="H120" s="211">
        <v>4.42</v>
      </c>
      <c r="I120" s="212"/>
      <c r="J120" s="213">
        <f>ROUND(I120*H120,2)</f>
        <v>0</v>
      </c>
      <c r="K120" s="209" t="s">
        <v>166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0.00294</v>
      </c>
      <c r="R120" s="216">
        <f>Q120*H120</f>
        <v>0.012994799999999999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82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506</v>
      </c>
    </row>
    <row r="121" spans="1:47" s="2" customFormat="1" ht="12">
      <c r="A121" s="41"/>
      <c r="B121" s="42"/>
      <c r="C121" s="43"/>
      <c r="D121" s="220" t="s">
        <v>169</v>
      </c>
      <c r="E121" s="43"/>
      <c r="F121" s="221" t="s">
        <v>507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169</v>
      </c>
      <c r="AU121" s="20" t="s">
        <v>82</v>
      </c>
    </row>
    <row r="122" spans="1:51" s="14" customFormat="1" ht="12">
      <c r="A122" s="14"/>
      <c r="B122" s="236"/>
      <c r="C122" s="237"/>
      <c r="D122" s="227" t="s">
        <v>176</v>
      </c>
      <c r="E122" s="238" t="s">
        <v>19</v>
      </c>
      <c r="F122" s="239" t="s">
        <v>508</v>
      </c>
      <c r="G122" s="237"/>
      <c r="H122" s="240">
        <v>1.05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176</v>
      </c>
      <c r="AU122" s="246" t="s">
        <v>82</v>
      </c>
      <c r="AV122" s="14" t="s">
        <v>82</v>
      </c>
      <c r="AW122" s="14" t="s">
        <v>34</v>
      </c>
      <c r="AX122" s="14" t="s">
        <v>72</v>
      </c>
      <c r="AY122" s="246" t="s">
        <v>155</v>
      </c>
    </row>
    <row r="123" spans="1:51" s="14" customFormat="1" ht="12">
      <c r="A123" s="14"/>
      <c r="B123" s="236"/>
      <c r="C123" s="237"/>
      <c r="D123" s="227" t="s">
        <v>176</v>
      </c>
      <c r="E123" s="238" t="s">
        <v>19</v>
      </c>
      <c r="F123" s="239" t="s">
        <v>509</v>
      </c>
      <c r="G123" s="237"/>
      <c r="H123" s="240">
        <v>4.42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176</v>
      </c>
      <c r="AU123" s="246" t="s">
        <v>82</v>
      </c>
      <c r="AV123" s="14" t="s">
        <v>82</v>
      </c>
      <c r="AW123" s="14" t="s">
        <v>34</v>
      </c>
      <c r="AX123" s="14" t="s">
        <v>80</v>
      </c>
      <c r="AY123" s="246" t="s">
        <v>155</v>
      </c>
    </row>
    <row r="124" spans="1:65" s="2" customFormat="1" ht="16.5" customHeight="1">
      <c r="A124" s="41"/>
      <c r="B124" s="42"/>
      <c r="C124" s="207" t="s">
        <v>510</v>
      </c>
      <c r="D124" s="207" t="s">
        <v>162</v>
      </c>
      <c r="E124" s="208" t="s">
        <v>511</v>
      </c>
      <c r="F124" s="209" t="s">
        <v>512</v>
      </c>
      <c r="G124" s="210" t="s">
        <v>356</v>
      </c>
      <c r="H124" s="211">
        <v>4.42</v>
      </c>
      <c r="I124" s="212"/>
      <c r="J124" s="213">
        <f>ROUND(I124*H124,2)</f>
        <v>0</v>
      </c>
      <c r="K124" s="209" t="s">
        <v>166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252</v>
      </c>
      <c r="AT124" s="218" t="s">
        <v>162</v>
      </c>
      <c r="AU124" s="218" t="s">
        <v>82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252</v>
      </c>
      <c r="BM124" s="218" t="s">
        <v>513</v>
      </c>
    </row>
    <row r="125" spans="1:47" s="2" customFormat="1" ht="12">
      <c r="A125" s="41"/>
      <c r="B125" s="42"/>
      <c r="C125" s="43"/>
      <c r="D125" s="220" t="s">
        <v>169</v>
      </c>
      <c r="E125" s="43"/>
      <c r="F125" s="221" t="s">
        <v>514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169</v>
      </c>
      <c r="AU125" s="20" t="s">
        <v>82</v>
      </c>
    </row>
    <row r="126" spans="1:65" s="2" customFormat="1" ht="16.5" customHeight="1">
      <c r="A126" s="41"/>
      <c r="B126" s="42"/>
      <c r="C126" s="207" t="s">
        <v>515</v>
      </c>
      <c r="D126" s="207" t="s">
        <v>162</v>
      </c>
      <c r="E126" s="208" t="s">
        <v>516</v>
      </c>
      <c r="F126" s="209" t="s">
        <v>517</v>
      </c>
      <c r="G126" s="210" t="s">
        <v>518</v>
      </c>
      <c r="H126" s="211">
        <v>0.13</v>
      </c>
      <c r="I126" s="212"/>
      <c r="J126" s="213">
        <f>ROUND(I126*H126,2)</f>
        <v>0</v>
      </c>
      <c r="K126" s="209" t="s">
        <v>166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1.06277</v>
      </c>
      <c r="R126" s="216">
        <f>Q126*H126</f>
        <v>0.1381601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252</v>
      </c>
      <c r="AT126" s="218" t="s">
        <v>162</v>
      </c>
      <c r="AU126" s="218" t="s">
        <v>82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252</v>
      </c>
      <c r="BM126" s="218" t="s">
        <v>519</v>
      </c>
    </row>
    <row r="127" spans="1:47" s="2" customFormat="1" ht="12">
      <c r="A127" s="41"/>
      <c r="B127" s="42"/>
      <c r="C127" s="43"/>
      <c r="D127" s="220" t="s">
        <v>169</v>
      </c>
      <c r="E127" s="43"/>
      <c r="F127" s="221" t="s">
        <v>520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169</v>
      </c>
      <c r="AU127" s="20" t="s">
        <v>82</v>
      </c>
    </row>
    <row r="128" spans="1:51" s="14" customFormat="1" ht="12">
      <c r="A128" s="14"/>
      <c r="B128" s="236"/>
      <c r="C128" s="237"/>
      <c r="D128" s="227" t="s">
        <v>176</v>
      </c>
      <c r="E128" s="237"/>
      <c r="F128" s="239" t="s">
        <v>521</v>
      </c>
      <c r="G128" s="237"/>
      <c r="H128" s="240">
        <v>0.13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176</v>
      </c>
      <c r="AU128" s="246" t="s">
        <v>82</v>
      </c>
      <c r="AV128" s="14" t="s">
        <v>82</v>
      </c>
      <c r="AW128" s="14" t="s">
        <v>4</v>
      </c>
      <c r="AX128" s="14" t="s">
        <v>80</v>
      </c>
      <c r="AY128" s="246" t="s">
        <v>155</v>
      </c>
    </row>
    <row r="129" spans="1:63" s="12" customFormat="1" ht="22.8" customHeight="1">
      <c r="A129" s="12"/>
      <c r="B129" s="191"/>
      <c r="C129" s="192"/>
      <c r="D129" s="193" t="s">
        <v>71</v>
      </c>
      <c r="E129" s="205" t="s">
        <v>522</v>
      </c>
      <c r="F129" s="205" t="s">
        <v>523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SUM(P130:P213)</f>
        <v>0</v>
      </c>
      <c r="Q129" s="199"/>
      <c r="R129" s="200">
        <f>SUM(R130:R213)</f>
        <v>26.372768839999996</v>
      </c>
      <c r="S129" s="199"/>
      <c r="T129" s="201">
        <f>SUM(T130:T213)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80</v>
      </c>
      <c r="AT129" s="203" t="s">
        <v>71</v>
      </c>
      <c r="AU129" s="203" t="s">
        <v>80</v>
      </c>
      <c r="AY129" s="202" t="s">
        <v>155</v>
      </c>
      <c r="BK129" s="204">
        <f>SUM(BK130:BK213)</f>
        <v>0</v>
      </c>
    </row>
    <row r="130" spans="1:65" s="2" customFormat="1" ht="16.5" customHeight="1">
      <c r="A130" s="41"/>
      <c r="B130" s="42"/>
      <c r="C130" s="207" t="s">
        <v>524</v>
      </c>
      <c r="D130" s="207" t="s">
        <v>162</v>
      </c>
      <c r="E130" s="208" t="s">
        <v>525</v>
      </c>
      <c r="F130" s="209" t="s">
        <v>526</v>
      </c>
      <c r="G130" s="210" t="s">
        <v>356</v>
      </c>
      <c r="H130" s="211">
        <v>746.364</v>
      </c>
      <c r="I130" s="212"/>
      <c r="J130" s="213">
        <f>ROUND(I130*H130,2)</f>
        <v>0</v>
      </c>
      <c r="K130" s="209" t="s">
        <v>166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0.00026</v>
      </c>
      <c r="R130" s="216">
        <f>Q130*H130</f>
        <v>0.19405464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82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527</v>
      </c>
    </row>
    <row r="131" spans="1:47" s="2" customFormat="1" ht="12">
      <c r="A131" s="41"/>
      <c r="B131" s="42"/>
      <c r="C131" s="43"/>
      <c r="D131" s="220" t="s">
        <v>169</v>
      </c>
      <c r="E131" s="43"/>
      <c r="F131" s="221" t="s">
        <v>528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169</v>
      </c>
      <c r="AU131" s="20" t="s">
        <v>82</v>
      </c>
    </row>
    <row r="132" spans="1:65" s="2" customFormat="1" ht="37.8" customHeight="1">
      <c r="A132" s="41"/>
      <c r="B132" s="42"/>
      <c r="C132" s="207" t="s">
        <v>529</v>
      </c>
      <c r="D132" s="207" t="s">
        <v>162</v>
      </c>
      <c r="E132" s="208" t="s">
        <v>530</v>
      </c>
      <c r="F132" s="209" t="s">
        <v>531</v>
      </c>
      <c r="G132" s="210" t="s">
        <v>356</v>
      </c>
      <c r="H132" s="211">
        <v>746.364</v>
      </c>
      <c r="I132" s="212"/>
      <c r="J132" s="213">
        <f>ROUND(I132*H132,2)</f>
        <v>0</v>
      </c>
      <c r="K132" s="209" t="s">
        <v>166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0.01143</v>
      </c>
      <c r="R132" s="216">
        <f>Q132*H132</f>
        <v>8.53094052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252</v>
      </c>
      <c r="AT132" s="218" t="s">
        <v>162</v>
      </c>
      <c r="AU132" s="218" t="s">
        <v>82</v>
      </c>
      <c r="AY132" s="20" t="s">
        <v>155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252</v>
      </c>
      <c r="BM132" s="218" t="s">
        <v>532</v>
      </c>
    </row>
    <row r="133" spans="1:47" s="2" customFormat="1" ht="12">
      <c r="A133" s="41"/>
      <c r="B133" s="42"/>
      <c r="C133" s="43"/>
      <c r="D133" s="220" t="s">
        <v>169</v>
      </c>
      <c r="E133" s="43"/>
      <c r="F133" s="221" t="s">
        <v>533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169</v>
      </c>
      <c r="AU133" s="20" t="s">
        <v>82</v>
      </c>
    </row>
    <row r="134" spans="1:51" s="14" customFormat="1" ht="12">
      <c r="A134" s="14"/>
      <c r="B134" s="236"/>
      <c r="C134" s="237"/>
      <c r="D134" s="227" t="s">
        <v>176</v>
      </c>
      <c r="E134" s="238" t="s">
        <v>19</v>
      </c>
      <c r="F134" s="239" t="s">
        <v>392</v>
      </c>
      <c r="G134" s="237"/>
      <c r="H134" s="240">
        <v>599.201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176</v>
      </c>
      <c r="AU134" s="246" t="s">
        <v>82</v>
      </c>
      <c r="AV134" s="14" t="s">
        <v>82</v>
      </c>
      <c r="AW134" s="14" t="s">
        <v>34</v>
      </c>
      <c r="AX134" s="14" t="s">
        <v>72</v>
      </c>
      <c r="AY134" s="246" t="s">
        <v>155</v>
      </c>
    </row>
    <row r="135" spans="1:51" s="14" customFormat="1" ht="12">
      <c r="A135" s="14"/>
      <c r="B135" s="236"/>
      <c r="C135" s="237"/>
      <c r="D135" s="227" t="s">
        <v>176</v>
      </c>
      <c r="E135" s="238" t="s">
        <v>19</v>
      </c>
      <c r="F135" s="239" t="s">
        <v>398</v>
      </c>
      <c r="G135" s="237"/>
      <c r="H135" s="240">
        <v>101.215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176</v>
      </c>
      <c r="AU135" s="246" t="s">
        <v>82</v>
      </c>
      <c r="AV135" s="14" t="s">
        <v>82</v>
      </c>
      <c r="AW135" s="14" t="s">
        <v>34</v>
      </c>
      <c r="AX135" s="14" t="s">
        <v>72</v>
      </c>
      <c r="AY135" s="246" t="s">
        <v>155</v>
      </c>
    </row>
    <row r="136" spans="1:51" s="14" customFormat="1" ht="12">
      <c r="A136" s="14"/>
      <c r="B136" s="236"/>
      <c r="C136" s="237"/>
      <c r="D136" s="227" t="s">
        <v>176</v>
      </c>
      <c r="E136" s="238" t="s">
        <v>19</v>
      </c>
      <c r="F136" s="239" t="s">
        <v>457</v>
      </c>
      <c r="G136" s="237"/>
      <c r="H136" s="240">
        <v>45.948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176</v>
      </c>
      <c r="AU136" s="246" t="s">
        <v>82</v>
      </c>
      <c r="AV136" s="14" t="s">
        <v>82</v>
      </c>
      <c r="AW136" s="14" t="s">
        <v>34</v>
      </c>
      <c r="AX136" s="14" t="s">
        <v>72</v>
      </c>
      <c r="AY136" s="246" t="s">
        <v>155</v>
      </c>
    </row>
    <row r="137" spans="1:51" s="15" customFormat="1" ht="12">
      <c r="A137" s="15"/>
      <c r="B137" s="255"/>
      <c r="C137" s="256"/>
      <c r="D137" s="227" t="s">
        <v>176</v>
      </c>
      <c r="E137" s="257" t="s">
        <v>19</v>
      </c>
      <c r="F137" s="258" t="s">
        <v>502</v>
      </c>
      <c r="G137" s="256"/>
      <c r="H137" s="259">
        <v>746.364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176</v>
      </c>
      <c r="AU137" s="265" t="s">
        <v>82</v>
      </c>
      <c r="AV137" s="15" t="s">
        <v>252</v>
      </c>
      <c r="AW137" s="15" t="s">
        <v>34</v>
      </c>
      <c r="AX137" s="15" t="s">
        <v>80</v>
      </c>
      <c r="AY137" s="265" t="s">
        <v>155</v>
      </c>
    </row>
    <row r="138" spans="1:47" s="2" customFormat="1" ht="12">
      <c r="A138" s="41"/>
      <c r="B138" s="42"/>
      <c r="C138" s="43"/>
      <c r="D138" s="227" t="s">
        <v>493</v>
      </c>
      <c r="E138" s="43"/>
      <c r="F138" s="252" t="s">
        <v>534</v>
      </c>
      <c r="G138" s="43"/>
      <c r="H138" s="43"/>
      <c r="I138" s="43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U138" s="20" t="s">
        <v>82</v>
      </c>
    </row>
    <row r="139" spans="1:47" s="2" customFormat="1" ht="12">
      <c r="A139" s="41"/>
      <c r="B139" s="42"/>
      <c r="C139" s="43"/>
      <c r="D139" s="227" t="s">
        <v>493</v>
      </c>
      <c r="E139" s="43"/>
      <c r="F139" s="253" t="s">
        <v>535</v>
      </c>
      <c r="G139" s="43"/>
      <c r="H139" s="254">
        <v>0</v>
      </c>
      <c r="I139" s="43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U139" s="20" t="s">
        <v>82</v>
      </c>
    </row>
    <row r="140" spans="1:47" s="2" customFormat="1" ht="12">
      <c r="A140" s="41"/>
      <c r="B140" s="42"/>
      <c r="C140" s="43"/>
      <c r="D140" s="227" t="s">
        <v>493</v>
      </c>
      <c r="E140" s="43"/>
      <c r="F140" s="253" t="s">
        <v>536</v>
      </c>
      <c r="G140" s="43"/>
      <c r="H140" s="254">
        <v>66.143</v>
      </c>
      <c r="I140" s="43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U140" s="20" t="s">
        <v>82</v>
      </c>
    </row>
    <row r="141" spans="1:47" s="2" customFormat="1" ht="12">
      <c r="A141" s="41"/>
      <c r="B141" s="42"/>
      <c r="C141" s="43"/>
      <c r="D141" s="227" t="s">
        <v>493</v>
      </c>
      <c r="E141" s="43"/>
      <c r="F141" s="253" t="s">
        <v>537</v>
      </c>
      <c r="G141" s="43"/>
      <c r="H141" s="254">
        <v>172.367</v>
      </c>
      <c r="I141" s="43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U141" s="20" t="s">
        <v>82</v>
      </c>
    </row>
    <row r="142" spans="1:47" s="2" customFormat="1" ht="12">
      <c r="A142" s="41"/>
      <c r="B142" s="42"/>
      <c r="C142" s="43"/>
      <c r="D142" s="227" t="s">
        <v>493</v>
      </c>
      <c r="E142" s="43"/>
      <c r="F142" s="253" t="s">
        <v>538</v>
      </c>
      <c r="G142" s="43"/>
      <c r="H142" s="254">
        <v>80.04</v>
      </c>
      <c r="I142" s="43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U142" s="20" t="s">
        <v>82</v>
      </c>
    </row>
    <row r="143" spans="1:47" s="2" customFormat="1" ht="12">
      <c r="A143" s="41"/>
      <c r="B143" s="42"/>
      <c r="C143" s="43"/>
      <c r="D143" s="227" t="s">
        <v>493</v>
      </c>
      <c r="E143" s="43"/>
      <c r="F143" s="253" t="s">
        <v>539</v>
      </c>
      <c r="G143" s="43"/>
      <c r="H143" s="254">
        <v>58.5</v>
      </c>
      <c r="I143" s="43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U143" s="20" t="s">
        <v>82</v>
      </c>
    </row>
    <row r="144" spans="1:47" s="2" customFormat="1" ht="12">
      <c r="A144" s="41"/>
      <c r="B144" s="42"/>
      <c r="C144" s="43"/>
      <c r="D144" s="227" t="s">
        <v>493</v>
      </c>
      <c r="E144" s="43"/>
      <c r="F144" s="253" t="s">
        <v>540</v>
      </c>
      <c r="G144" s="43"/>
      <c r="H144" s="254">
        <v>148.541</v>
      </c>
      <c r="I144" s="43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U144" s="20" t="s">
        <v>82</v>
      </c>
    </row>
    <row r="145" spans="1:47" s="2" customFormat="1" ht="12">
      <c r="A145" s="41"/>
      <c r="B145" s="42"/>
      <c r="C145" s="43"/>
      <c r="D145" s="227" t="s">
        <v>493</v>
      </c>
      <c r="E145" s="43"/>
      <c r="F145" s="253" t="s">
        <v>541</v>
      </c>
      <c r="G145" s="43"/>
      <c r="H145" s="254">
        <v>60.694</v>
      </c>
      <c r="I145" s="43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U145" s="20" t="s">
        <v>82</v>
      </c>
    </row>
    <row r="146" spans="1:47" s="2" customFormat="1" ht="12">
      <c r="A146" s="41"/>
      <c r="B146" s="42"/>
      <c r="C146" s="43"/>
      <c r="D146" s="227" t="s">
        <v>493</v>
      </c>
      <c r="E146" s="43"/>
      <c r="F146" s="253" t="s">
        <v>539</v>
      </c>
      <c r="G146" s="43"/>
      <c r="H146" s="254">
        <v>58.5</v>
      </c>
      <c r="I146" s="43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U146" s="20" t="s">
        <v>82</v>
      </c>
    </row>
    <row r="147" spans="1:47" s="2" customFormat="1" ht="12">
      <c r="A147" s="41"/>
      <c r="B147" s="42"/>
      <c r="C147" s="43"/>
      <c r="D147" s="227" t="s">
        <v>493</v>
      </c>
      <c r="E147" s="43"/>
      <c r="F147" s="253" t="s">
        <v>542</v>
      </c>
      <c r="G147" s="43"/>
      <c r="H147" s="254">
        <v>71.033</v>
      </c>
      <c r="I147" s="43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U147" s="20" t="s">
        <v>82</v>
      </c>
    </row>
    <row r="148" spans="1:47" s="2" customFormat="1" ht="12">
      <c r="A148" s="41"/>
      <c r="B148" s="42"/>
      <c r="C148" s="43"/>
      <c r="D148" s="227" t="s">
        <v>493</v>
      </c>
      <c r="E148" s="43"/>
      <c r="F148" s="253" t="s">
        <v>543</v>
      </c>
      <c r="G148" s="43"/>
      <c r="H148" s="254">
        <v>29.741</v>
      </c>
      <c r="I148" s="43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U148" s="20" t="s">
        <v>82</v>
      </c>
    </row>
    <row r="149" spans="1:47" s="2" customFormat="1" ht="12">
      <c r="A149" s="41"/>
      <c r="B149" s="42"/>
      <c r="C149" s="43"/>
      <c r="D149" s="227" t="s">
        <v>493</v>
      </c>
      <c r="E149" s="43"/>
      <c r="F149" s="253" t="s">
        <v>544</v>
      </c>
      <c r="G149" s="43"/>
      <c r="H149" s="254">
        <v>58.655</v>
      </c>
      <c r="I149" s="43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U149" s="20" t="s">
        <v>82</v>
      </c>
    </row>
    <row r="150" spans="1:47" s="2" customFormat="1" ht="12">
      <c r="A150" s="41"/>
      <c r="B150" s="42"/>
      <c r="C150" s="43"/>
      <c r="D150" s="227" t="s">
        <v>493</v>
      </c>
      <c r="E150" s="43"/>
      <c r="F150" s="253" t="s">
        <v>545</v>
      </c>
      <c r="G150" s="43"/>
      <c r="H150" s="254">
        <v>804.214</v>
      </c>
      <c r="I150" s="43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U150" s="20" t="s">
        <v>82</v>
      </c>
    </row>
    <row r="151" spans="1:47" s="2" customFormat="1" ht="12">
      <c r="A151" s="41"/>
      <c r="B151" s="42"/>
      <c r="C151" s="43"/>
      <c r="D151" s="227" t="s">
        <v>493</v>
      </c>
      <c r="E151" s="43"/>
      <c r="F151" s="253" t="s">
        <v>546</v>
      </c>
      <c r="G151" s="43"/>
      <c r="H151" s="254">
        <v>-181.049</v>
      </c>
      <c r="I151" s="43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U151" s="20" t="s">
        <v>82</v>
      </c>
    </row>
    <row r="152" spans="1:47" s="2" customFormat="1" ht="12">
      <c r="A152" s="41"/>
      <c r="B152" s="42"/>
      <c r="C152" s="43"/>
      <c r="D152" s="227" t="s">
        <v>493</v>
      </c>
      <c r="E152" s="43"/>
      <c r="F152" s="253" t="s">
        <v>547</v>
      </c>
      <c r="G152" s="43"/>
      <c r="H152" s="254">
        <v>-23.964</v>
      </c>
      <c r="I152" s="43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U152" s="20" t="s">
        <v>82</v>
      </c>
    </row>
    <row r="153" spans="1:47" s="2" customFormat="1" ht="12">
      <c r="A153" s="41"/>
      <c r="B153" s="42"/>
      <c r="C153" s="43"/>
      <c r="D153" s="227" t="s">
        <v>493</v>
      </c>
      <c r="E153" s="43"/>
      <c r="F153" s="253" t="s">
        <v>502</v>
      </c>
      <c r="G153" s="43"/>
      <c r="H153" s="254">
        <v>599.201</v>
      </c>
      <c r="I153" s="43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U153" s="20" t="s">
        <v>82</v>
      </c>
    </row>
    <row r="154" spans="1:47" s="2" customFormat="1" ht="12">
      <c r="A154" s="41"/>
      <c r="B154" s="42"/>
      <c r="C154" s="43"/>
      <c r="D154" s="227" t="s">
        <v>493</v>
      </c>
      <c r="E154" s="43"/>
      <c r="F154" s="252" t="s">
        <v>548</v>
      </c>
      <c r="G154" s="43"/>
      <c r="H154" s="43"/>
      <c r="I154" s="43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U154" s="20" t="s">
        <v>82</v>
      </c>
    </row>
    <row r="155" spans="1:47" s="2" customFormat="1" ht="12">
      <c r="A155" s="41"/>
      <c r="B155" s="42"/>
      <c r="C155" s="43"/>
      <c r="D155" s="227" t="s">
        <v>493</v>
      </c>
      <c r="E155" s="43"/>
      <c r="F155" s="253" t="s">
        <v>549</v>
      </c>
      <c r="G155" s="43"/>
      <c r="H155" s="254">
        <v>37.32</v>
      </c>
      <c r="I155" s="43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U155" s="20" t="s">
        <v>82</v>
      </c>
    </row>
    <row r="156" spans="1:47" s="2" customFormat="1" ht="12">
      <c r="A156" s="41"/>
      <c r="B156" s="42"/>
      <c r="C156" s="43"/>
      <c r="D156" s="227" t="s">
        <v>493</v>
      </c>
      <c r="E156" s="43"/>
      <c r="F156" s="253" t="s">
        <v>550</v>
      </c>
      <c r="G156" s="43"/>
      <c r="H156" s="254">
        <v>76.071</v>
      </c>
      <c r="I156" s="43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U156" s="20" t="s">
        <v>82</v>
      </c>
    </row>
    <row r="157" spans="1:47" s="2" customFormat="1" ht="12">
      <c r="A157" s="41"/>
      <c r="B157" s="42"/>
      <c r="C157" s="43"/>
      <c r="D157" s="227" t="s">
        <v>493</v>
      </c>
      <c r="E157" s="43"/>
      <c r="F157" s="253" t="s">
        <v>551</v>
      </c>
      <c r="G157" s="43"/>
      <c r="H157" s="254">
        <v>-12.176</v>
      </c>
      <c r="I157" s="43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U157" s="20" t="s">
        <v>82</v>
      </c>
    </row>
    <row r="158" spans="1:47" s="2" customFormat="1" ht="12">
      <c r="A158" s="41"/>
      <c r="B158" s="42"/>
      <c r="C158" s="43"/>
      <c r="D158" s="227" t="s">
        <v>493</v>
      </c>
      <c r="E158" s="43"/>
      <c r="F158" s="253" t="s">
        <v>502</v>
      </c>
      <c r="G158" s="43"/>
      <c r="H158" s="254">
        <v>101.215</v>
      </c>
      <c r="I158" s="43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U158" s="20" t="s">
        <v>82</v>
      </c>
    </row>
    <row r="159" spans="1:47" s="2" customFormat="1" ht="12">
      <c r="A159" s="41"/>
      <c r="B159" s="42"/>
      <c r="C159" s="43"/>
      <c r="D159" s="227" t="s">
        <v>493</v>
      </c>
      <c r="E159" s="43"/>
      <c r="F159" s="252" t="s">
        <v>552</v>
      </c>
      <c r="G159" s="43"/>
      <c r="H159" s="43"/>
      <c r="I159" s="43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U159" s="20" t="s">
        <v>82</v>
      </c>
    </row>
    <row r="160" spans="1:47" s="2" customFormat="1" ht="12">
      <c r="A160" s="41"/>
      <c r="B160" s="42"/>
      <c r="C160" s="43"/>
      <c r="D160" s="227" t="s">
        <v>493</v>
      </c>
      <c r="E160" s="43"/>
      <c r="F160" s="253" t="s">
        <v>535</v>
      </c>
      <c r="G160" s="43"/>
      <c r="H160" s="254">
        <v>0</v>
      </c>
      <c r="I160" s="43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U160" s="20" t="s">
        <v>82</v>
      </c>
    </row>
    <row r="161" spans="1:47" s="2" customFormat="1" ht="12">
      <c r="A161" s="41"/>
      <c r="B161" s="42"/>
      <c r="C161" s="43"/>
      <c r="D161" s="227" t="s">
        <v>493</v>
      </c>
      <c r="E161" s="43"/>
      <c r="F161" s="253" t="s">
        <v>553</v>
      </c>
      <c r="G161" s="43"/>
      <c r="H161" s="254">
        <v>5.074</v>
      </c>
      <c r="I161" s="43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U161" s="20" t="s">
        <v>82</v>
      </c>
    </row>
    <row r="162" spans="1:47" s="2" customFormat="1" ht="12">
      <c r="A162" s="41"/>
      <c r="B162" s="42"/>
      <c r="C162" s="43"/>
      <c r="D162" s="227" t="s">
        <v>493</v>
      </c>
      <c r="E162" s="43"/>
      <c r="F162" s="253" t="s">
        <v>554</v>
      </c>
      <c r="G162" s="43"/>
      <c r="H162" s="254">
        <v>13.222</v>
      </c>
      <c r="I162" s="43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U162" s="20" t="s">
        <v>82</v>
      </c>
    </row>
    <row r="163" spans="1:47" s="2" customFormat="1" ht="12">
      <c r="A163" s="41"/>
      <c r="B163" s="42"/>
      <c r="C163" s="43"/>
      <c r="D163" s="227" t="s">
        <v>493</v>
      </c>
      <c r="E163" s="43"/>
      <c r="F163" s="253" t="s">
        <v>555</v>
      </c>
      <c r="G163" s="43"/>
      <c r="H163" s="254">
        <v>3.3</v>
      </c>
      <c r="I163" s="43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U163" s="20" t="s">
        <v>82</v>
      </c>
    </row>
    <row r="164" spans="1:47" s="2" customFormat="1" ht="12">
      <c r="A164" s="41"/>
      <c r="B164" s="42"/>
      <c r="C164" s="43"/>
      <c r="D164" s="227" t="s">
        <v>493</v>
      </c>
      <c r="E164" s="43"/>
      <c r="F164" s="253" t="s">
        <v>556</v>
      </c>
      <c r="G164" s="43"/>
      <c r="H164" s="254">
        <v>3.424</v>
      </c>
      <c r="I164" s="43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U164" s="20" t="s">
        <v>82</v>
      </c>
    </row>
    <row r="165" spans="1:47" s="2" customFormat="1" ht="12">
      <c r="A165" s="41"/>
      <c r="B165" s="42"/>
      <c r="C165" s="43"/>
      <c r="D165" s="227" t="s">
        <v>493</v>
      </c>
      <c r="E165" s="43"/>
      <c r="F165" s="253" t="s">
        <v>555</v>
      </c>
      <c r="G165" s="43"/>
      <c r="H165" s="254">
        <v>3.3</v>
      </c>
      <c r="I165" s="43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U165" s="20" t="s">
        <v>82</v>
      </c>
    </row>
    <row r="166" spans="1:47" s="2" customFormat="1" ht="12">
      <c r="A166" s="41"/>
      <c r="B166" s="42"/>
      <c r="C166" s="43"/>
      <c r="D166" s="227" t="s">
        <v>493</v>
      </c>
      <c r="E166" s="43"/>
      <c r="F166" s="253" t="s">
        <v>557</v>
      </c>
      <c r="G166" s="43"/>
      <c r="H166" s="254">
        <v>8.305</v>
      </c>
      <c r="I166" s="43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U166" s="20" t="s">
        <v>82</v>
      </c>
    </row>
    <row r="167" spans="1:47" s="2" customFormat="1" ht="12">
      <c r="A167" s="41"/>
      <c r="B167" s="42"/>
      <c r="C167" s="43"/>
      <c r="D167" s="227" t="s">
        <v>493</v>
      </c>
      <c r="E167" s="43"/>
      <c r="F167" s="253" t="s">
        <v>553</v>
      </c>
      <c r="G167" s="43"/>
      <c r="H167" s="254">
        <v>5.074</v>
      </c>
      <c r="I167" s="43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U167" s="20" t="s">
        <v>82</v>
      </c>
    </row>
    <row r="168" spans="1:47" s="2" customFormat="1" ht="12">
      <c r="A168" s="41"/>
      <c r="B168" s="42"/>
      <c r="C168" s="43"/>
      <c r="D168" s="227" t="s">
        <v>493</v>
      </c>
      <c r="E168" s="43"/>
      <c r="F168" s="253" t="s">
        <v>558</v>
      </c>
      <c r="G168" s="43"/>
      <c r="H168" s="254">
        <v>4.249</v>
      </c>
      <c r="I168" s="43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U168" s="20" t="s">
        <v>82</v>
      </c>
    </row>
    <row r="169" spans="1:47" s="2" customFormat="1" ht="12">
      <c r="A169" s="41"/>
      <c r="B169" s="42"/>
      <c r="C169" s="43"/>
      <c r="D169" s="227" t="s">
        <v>493</v>
      </c>
      <c r="E169" s="43"/>
      <c r="F169" s="253" t="s">
        <v>502</v>
      </c>
      <c r="G169" s="43"/>
      <c r="H169" s="254">
        <v>45.948</v>
      </c>
      <c r="I169" s="43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U169" s="20" t="s">
        <v>82</v>
      </c>
    </row>
    <row r="170" spans="1:65" s="2" customFormat="1" ht="16.5" customHeight="1">
      <c r="A170" s="41"/>
      <c r="B170" s="42"/>
      <c r="C170" s="266" t="s">
        <v>559</v>
      </c>
      <c r="D170" s="266" t="s">
        <v>560</v>
      </c>
      <c r="E170" s="267" t="s">
        <v>561</v>
      </c>
      <c r="F170" s="268" t="s">
        <v>562</v>
      </c>
      <c r="G170" s="269" t="s">
        <v>356</v>
      </c>
      <c r="H170" s="270">
        <v>783.682</v>
      </c>
      <c r="I170" s="271"/>
      <c r="J170" s="272">
        <f>ROUND(I170*H170,2)</f>
        <v>0</v>
      </c>
      <c r="K170" s="268" t="s">
        <v>166</v>
      </c>
      <c r="L170" s="273"/>
      <c r="M170" s="274" t="s">
        <v>19</v>
      </c>
      <c r="N170" s="275" t="s">
        <v>43</v>
      </c>
      <c r="O170" s="87"/>
      <c r="P170" s="216">
        <f>O170*H170</f>
        <v>0</v>
      </c>
      <c r="Q170" s="216">
        <v>0.0155</v>
      </c>
      <c r="R170" s="216">
        <f>Q170*H170</f>
        <v>12.147071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563</v>
      </c>
      <c r="AT170" s="218" t="s">
        <v>560</v>
      </c>
      <c r="AU170" s="218" t="s">
        <v>82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564</v>
      </c>
    </row>
    <row r="171" spans="1:51" s="14" customFormat="1" ht="12">
      <c r="A171" s="14"/>
      <c r="B171" s="236"/>
      <c r="C171" s="237"/>
      <c r="D171" s="227" t="s">
        <v>176</v>
      </c>
      <c r="E171" s="237"/>
      <c r="F171" s="239" t="s">
        <v>565</v>
      </c>
      <c r="G171" s="237"/>
      <c r="H171" s="240">
        <v>783.682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176</v>
      </c>
      <c r="AU171" s="246" t="s">
        <v>82</v>
      </c>
      <c r="AV171" s="14" t="s">
        <v>82</v>
      </c>
      <c r="AW171" s="14" t="s">
        <v>4</v>
      </c>
      <c r="AX171" s="14" t="s">
        <v>80</v>
      </c>
      <c r="AY171" s="246" t="s">
        <v>155</v>
      </c>
    </row>
    <row r="172" spans="1:65" s="2" customFormat="1" ht="21.75" customHeight="1">
      <c r="A172" s="41"/>
      <c r="B172" s="42"/>
      <c r="C172" s="207" t="s">
        <v>566</v>
      </c>
      <c r="D172" s="207" t="s">
        <v>162</v>
      </c>
      <c r="E172" s="208" t="s">
        <v>567</v>
      </c>
      <c r="F172" s="209" t="s">
        <v>568</v>
      </c>
      <c r="G172" s="210" t="s">
        <v>356</v>
      </c>
      <c r="H172" s="211">
        <v>746.364</v>
      </c>
      <c r="I172" s="212"/>
      <c r="J172" s="213">
        <f>ROUND(I172*H172,2)</f>
        <v>0</v>
      </c>
      <c r="K172" s="209" t="s">
        <v>166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0.00438</v>
      </c>
      <c r="R172" s="216">
        <f>Q172*H172</f>
        <v>3.26907432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252</v>
      </c>
      <c r="AT172" s="218" t="s">
        <v>162</v>
      </c>
      <c r="AU172" s="218" t="s">
        <v>82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569</v>
      </c>
    </row>
    <row r="173" spans="1:47" s="2" customFormat="1" ht="12">
      <c r="A173" s="41"/>
      <c r="B173" s="42"/>
      <c r="C173" s="43"/>
      <c r="D173" s="220" t="s">
        <v>169</v>
      </c>
      <c r="E173" s="43"/>
      <c r="F173" s="221" t="s">
        <v>570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169</v>
      </c>
      <c r="AU173" s="20" t="s">
        <v>82</v>
      </c>
    </row>
    <row r="174" spans="1:51" s="14" customFormat="1" ht="12">
      <c r="A174" s="14"/>
      <c r="B174" s="236"/>
      <c r="C174" s="237"/>
      <c r="D174" s="227" t="s">
        <v>176</v>
      </c>
      <c r="E174" s="238" t="s">
        <v>19</v>
      </c>
      <c r="F174" s="239" t="s">
        <v>392</v>
      </c>
      <c r="G174" s="237"/>
      <c r="H174" s="240">
        <v>599.201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176</v>
      </c>
      <c r="AU174" s="246" t="s">
        <v>82</v>
      </c>
      <c r="AV174" s="14" t="s">
        <v>82</v>
      </c>
      <c r="AW174" s="14" t="s">
        <v>34</v>
      </c>
      <c r="AX174" s="14" t="s">
        <v>72</v>
      </c>
      <c r="AY174" s="246" t="s">
        <v>155</v>
      </c>
    </row>
    <row r="175" spans="1:51" s="14" customFormat="1" ht="12">
      <c r="A175" s="14"/>
      <c r="B175" s="236"/>
      <c r="C175" s="237"/>
      <c r="D175" s="227" t="s">
        <v>176</v>
      </c>
      <c r="E175" s="238" t="s">
        <v>19</v>
      </c>
      <c r="F175" s="239" t="s">
        <v>398</v>
      </c>
      <c r="G175" s="237"/>
      <c r="H175" s="240">
        <v>101.215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176</v>
      </c>
      <c r="AU175" s="246" t="s">
        <v>82</v>
      </c>
      <c r="AV175" s="14" t="s">
        <v>82</v>
      </c>
      <c r="AW175" s="14" t="s">
        <v>34</v>
      </c>
      <c r="AX175" s="14" t="s">
        <v>72</v>
      </c>
      <c r="AY175" s="246" t="s">
        <v>155</v>
      </c>
    </row>
    <row r="176" spans="1:51" s="14" customFormat="1" ht="12">
      <c r="A176" s="14"/>
      <c r="B176" s="236"/>
      <c r="C176" s="237"/>
      <c r="D176" s="227" t="s">
        <v>176</v>
      </c>
      <c r="E176" s="238" t="s">
        <v>19</v>
      </c>
      <c r="F176" s="239" t="s">
        <v>457</v>
      </c>
      <c r="G176" s="237"/>
      <c r="H176" s="240">
        <v>45.948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176</v>
      </c>
      <c r="AU176" s="246" t="s">
        <v>82</v>
      </c>
      <c r="AV176" s="14" t="s">
        <v>82</v>
      </c>
      <c r="AW176" s="14" t="s">
        <v>34</v>
      </c>
      <c r="AX176" s="14" t="s">
        <v>72</v>
      </c>
      <c r="AY176" s="246" t="s">
        <v>155</v>
      </c>
    </row>
    <row r="177" spans="1:51" s="15" customFormat="1" ht="12">
      <c r="A177" s="15"/>
      <c r="B177" s="255"/>
      <c r="C177" s="256"/>
      <c r="D177" s="227" t="s">
        <v>176</v>
      </c>
      <c r="E177" s="257" t="s">
        <v>19</v>
      </c>
      <c r="F177" s="258" t="s">
        <v>502</v>
      </c>
      <c r="G177" s="256"/>
      <c r="H177" s="259">
        <v>746.364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176</v>
      </c>
      <c r="AU177" s="265" t="s">
        <v>82</v>
      </c>
      <c r="AV177" s="15" t="s">
        <v>252</v>
      </c>
      <c r="AW177" s="15" t="s">
        <v>34</v>
      </c>
      <c r="AX177" s="15" t="s">
        <v>80</v>
      </c>
      <c r="AY177" s="265" t="s">
        <v>155</v>
      </c>
    </row>
    <row r="178" spans="1:47" s="2" customFormat="1" ht="12">
      <c r="A178" s="41"/>
      <c r="B178" s="42"/>
      <c r="C178" s="43"/>
      <c r="D178" s="227" t="s">
        <v>493</v>
      </c>
      <c r="E178" s="43"/>
      <c r="F178" s="252" t="s">
        <v>534</v>
      </c>
      <c r="G178" s="43"/>
      <c r="H178" s="43"/>
      <c r="I178" s="43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U178" s="20" t="s">
        <v>82</v>
      </c>
    </row>
    <row r="179" spans="1:47" s="2" customFormat="1" ht="12">
      <c r="A179" s="41"/>
      <c r="B179" s="42"/>
      <c r="C179" s="43"/>
      <c r="D179" s="227" t="s">
        <v>493</v>
      </c>
      <c r="E179" s="43"/>
      <c r="F179" s="253" t="s">
        <v>535</v>
      </c>
      <c r="G179" s="43"/>
      <c r="H179" s="254">
        <v>0</v>
      </c>
      <c r="I179" s="43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U179" s="20" t="s">
        <v>82</v>
      </c>
    </row>
    <row r="180" spans="1:47" s="2" customFormat="1" ht="12">
      <c r="A180" s="41"/>
      <c r="B180" s="42"/>
      <c r="C180" s="43"/>
      <c r="D180" s="227" t="s">
        <v>493</v>
      </c>
      <c r="E180" s="43"/>
      <c r="F180" s="253" t="s">
        <v>536</v>
      </c>
      <c r="G180" s="43"/>
      <c r="H180" s="254">
        <v>66.143</v>
      </c>
      <c r="I180" s="43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U180" s="20" t="s">
        <v>82</v>
      </c>
    </row>
    <row r="181" spans="1:47" s="2" customFormat="1" ht="12">
      <c r="A181" s="41"/>
      <c r="B181" s="42"/>
      <c r="C181" s="43"/>
      <c r="D181" s="227" t="s">
        <v>493</v>
      </c>
      <c r="E181" s="43"/>
      <c r="F181" s="253" t="s">
        <v>537</v>
      </c>
      <c r="G181" s="43"/>
      <c r="H181" s="254">
        <v>172.367</v>
      </c>
      <c r="I181" s="43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U181" s="20" t="s">
        <v>82</v>
      </c>
    </row>
    <row r="182" spans="1:47" s="2" customFormat="1" ht="12">
      <c r="A182" s="41"/>
      <c r="B182" s="42"/>
      <c r="C182" s="43"/>
      <c r="D182" s="227" t="s">
        <v>493</v>
      </c>
      <c r="E182" s="43"/>
      <c r="F182" s="253" t="s">
        <v>538</v>
      </c>
      <c r="G182" s="43"/>
      <c r="H182" s="254">
        <v>80.04</v>
      </c>
      <c r="I182" s="43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U182" s="20" t="s">
        <v>82</v>
      </c>
    </row>
    <row r="183" spans="1:47" s="2" customFormat="1" ht="12">
      <c r="A183" s="41"/>
      <c r="B183" s="42"/>
      <c r="C183" s="43"/>
      <c r="D183" s="227" t="s">
        <v>493</v>
      </c>
      <c r="E183" s="43"/>
      <c r="F183" s="253" t="s">
        <v>539</v>
      </c>
      <c r="G183" s="43"/>
      <c r="H183" s="254">
        <v>58.5</v>
      </c>
      <c r="I183" s="43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U183" s="20" t="s">
        <v>82</v>
      </c>
    </row>
    <row r="184" spans="1:47" s="2" customFormat="1" ht="12">
      <c r="A184" s="41"/>
      <c r="B184" s="42"/>
      <c r="C184" s="43"/>
      <c r="D184" s="227" t="s">
        <v>493</v>
      </c>
      <c r="E184" s="43"/>
      <c r="F184" s="253" t="s">
        <v>540</v>
      </c>
      <c r="G184" s="43"/>
      <c r="H184" s="254">
        <v>148.541</v>
      </c>
      <c r="I184" s="43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U184" s="20" t="s">
        <v>82</v>
      </c>
    </row>
    <row r="185" spans="1:47" s="2" customFormat="1" ht="12">
      <c r="A185" s="41"/>
      <c r="B185" s="42"/>
      <c r="C185" s="43"/>
      <c r="D185" s="227" t="s">
        <v>493</v>
      </c>
      <c r="E185" s="43"/>
      <c r="F185" s="253" t="s">
        <v>541</v>
      </c>
      <c r="G185" s="43"/>
      <c r="H185" s="254">
        <v>60.694</v>
      </c>
      <c r="I185" s="43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U185" s="20" t="s">
        <v>82</v>
      </c>
    </row>
    <row r="186" spans="1:47" s="2" customFormat="1" ht="12">
      <c r="A186" s="41"/>
      <c r="B186" s="42"/>
      <c r="C186" s="43"/>
      <c r="D186" s="227" t="s">
        <v>493</v>
      </c>
      <c r="E186" s="43"/>
      <c r="F186" s="253" t="s">
        <v>539</v>
      </c>
      <c r="G186" s="43"/>
      <c r="H186" s="254">
        <v>58.5</v>
      </c>
      <c r="I186" s="43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U186" s="20" t="s">
        <v>82</v>
      </c>
    </row>
    <row r="187" spans="1:47" s="2" customFormat="1" ht="12">
      <c r="A187" s="41"/>
      <c r="B187" s="42"/>
      <c r="C187" s="43"/>
      <c r="D187" s="227" t="s">
        <v>493</v>
      </c>
      <c r="E187" s="43"/>
      <c r="F187" s="253" t="s">
        <v>542</v>
      </c>
      <c r="G187" s="43"/>
      <c r="H187" s="254">
        <v>71.033</v>
      </c>
      <c r="I187" s="43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U187" s="20" t="s">
        <v>82</v>
      </c>
    </row>
    <row r="188" spans="1:47" s="2" customFormat="1" ht="12">
      <c r="A188" s="41"/>
      <c r="B188" s="42"/>
      <c r="C188" s="43"/>
      <c r="D188" s="227" t="s">
        <v>493</v>
      </c>
      <c r="E188" s="43"/>
      <c r="F188" s="253" t="s">
        <v>543</v>
      </c>
      <c r="G188" s="43"/>
      <c r="H188" s="254">
        <v>29.741</v>
      </c>
      <c r="I188" s="43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U188" s="20" t="s">
        <v>82</v>
      </c>
    </row>
    <row r="189" spans="1:47" s="2" customFormat="1" ht="12">
      <c r="A189" s="41"/>
      <c r="B189" s="42"/>
      <c r="C189" s="43"/>
      <c r="D189" s="227" t="s">
        <v>493</v>
      </c>
      <c r="E189" s="43"/>
      <c r="F189" s="253" t="s">
        <v>544</v>
      </c>
      <c r="G189" s="43"/>
      <c r="H189" s="254">
        <v>58.655</v>
      </c>
      <c r="I189" s="43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U189" s="20" t="s">
        <v>82</v>
      </c>
    </row>
    <row r="190" spans="1:47" s="2" customFormat="1" ht="12">
      <c r="A190" s="41"/>
      <c r="B190" s="42"/>
      <c r="C190" s="43"/>
      <c r="D190" s="227" t="s">
        <v>493</v>
      </c>
      <c r="E190" s="43"/>
      <c r="F190" s="253" t="s">
        <v>545</v>
      </c>
      <c r="G190" s="43"/>
      <c r="H190" s="254">
        <v>804.214</v>
      </c>
      <c r="I190" s="43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U190" s="20" t="s">
        <v>82</v>
      </c>
    </row>
    <row r="191" spans="1:47" s="2" customFormat="1" ht="12">
      <c r="A191" s="41"/>
      <c r="B191" s="42"/>
      <c r="C191" s="43"/>
      <c r="D191" s="227" t="s">
        <v>493</v>
      </c>
      <c r="E191" s="43"/>
      <c r="F191" s="253" t="s">
        <v>546</v>
      </c>
      <c r="G191" s="43"/>
      <c r="H191" s="254">
        <v>-181.049</v>
      </c>
      <c r="I191" s="43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U191" s="20" t="s">
        <v>82</v>
      </c>
    </row>
    <row r="192" spans="1:47" s="2" customFormat="1" ht="12">
      <c r="A192" s="41"/>
      <c r="B192" s="42"/>
      <c r="C192" s="43"/>
      <c r="D192" s="227" t="s">
        <v>493</v>
      </c>
      <c r="E192" s="43"/>
      <c r="F192" s="253" t="s">
        <v>547</v>
      </c>
      <c r="G192" s="43"/>
      <c r="H192" s="254">
        <v>-23.964</v>
      </c>
      <c r="I192" s="43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U192" s="20" t="s">
        <v>82</v>
      </c>
    </row>
    <row r="193" spans="1:47" s="2" customFormat="1" ht="12">
      <c r="A193" s="41"/>
      <c r="B193" s="42"/>
      <c r="C193" s="43"/>
      <c r="D193" s="227" t="s">
        <v>493</v>
      </c>
      <c r="E193" s="43"/>
      <c r="F193" s="253" t="s">
        <v>502</v>
      </c>
      <c r="G193" s="43"/>
      <c r="H193" s="254">
        <v>599.201</v>
      </c>
      <c r="I193" s="43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U193" s="20" t="s">
        <v>82</v>
      </c>
    </row>
    <row r="194" spans="1:47" s="2" customFormat="1" ht="12">
      <c r="A194" s="41"/>
      <c r="B194" s="42"/>
      <c r="C194" s="43"/>
      <c r="D194" s="227" t="s">
        <v>493</v>
      </c>
      <c r="E194" s="43"/>
      <c r="F194" s="252" t="s">
        <v>548</v>
      </c>
      <c r="G194" s="43"/>
      <c r="H194" s="43"/>
      <c r="I194" s="43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U194" s="20" t="s">
        <v>82</v>
      </c>
    </row>
    <row r="195" spans="1:47" s="2" customFormat="1" ht="12">
      <c r="A195" s="41"/>
      <c r="B195" s="42"/>
      <c r="C195" s="43"/>
      <c r="D195" s="227" t="s">
        <v>493</v>
      </c>
      <c r="E195" s="43"/>
      <c r="F195" s="253" t="s">
        <v>549</v>
      </c>
      <c r="G195" s="43"/>
      <c r="H195" s="254">
        <v>37.32</v>
      </c>
      <c r="I195" s="43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U195" s="20" t="s">
        <v>82</v>
      </c>
    </row>
    <row r="196" spans="1:47" s="2" customFormat="1" ht="12">
      <c r="A196" s="41"/>
      <c r="B196" s="42"/>
      <c r="C196" s="43"/>
      <c r="D196" s="227" t="s">
        <v>493</v>
      </c>
      <c r="E196" s="43"/>
      <c r="F196" s="253" t="s">
        <v>550</v>
      </c>
      <c r="G196" s="43"/>
      <c r="H196" s="254">
        <v>76.071</v>
      </c>
      <c r="I196" s="43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U196" s="20" t="s">
        <v>82</v>
      </c>
    </row>
    <row r="197" spans="1:47" s="2" customFormat="1" ht="12">
      <c r="A197" s="41"/>
      <c r="B197" s="42"/>
      <c r="C197" s="43"/>
      <c r="D197" s="227" t="s">
        <v>493</v>
      </c>
      <c r="E197" s="43"/>
      <c r="F197" s="253" t="s">
        <v>551</v>
      </c>
      <c r="G197" s="43"/>
      <c r="H197" s="254">
        <v>-12.176</v>
      </c>
      <c r="I197" s="43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U197" s="20" t="s">
        <v>82</v>
      </c>
    </row>
    <row r="198" spans="1:47" s="2" customFormat="1" ht="12">
      <c r="A198" s="41"/>
      <c r="B198" s="42"/>
      <c r="C198" s="43"/>
      <c r="D198" s="227" t="s">
        <v>493</v>
      </c>
      <c r="E198" s="43"/>
      <c r="F198" s="253" t="s">
        <v>502</v>
      </c>
      <c r="G198" s="43"/>
      <c r="H198" s="254">
        <v>101.215</v>
      </c>
      <c r="I198" s="43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U198" s="20" t="s">
        <v>82</v>
      </c>
    </row>
    <row r="199" spans="1:47" s="2" customFormat="1" ht="12">
      <c r="A199" s="41"/>
      <c r="B199" s="42"/>
      <c r="C199" s="43"/>
      <c r="D199" s="227" t="s">
        <v>493</v>
      </c>
      <c r="E199" s="43"/>
      <c r="F199" s="252" t="s">
        <v>552</v>
      </c>
      <c r="G199" s="43"/>
      <c r="H199" s="43"/>
      <c r="I199" s="43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U199" s="20" t="s">
        <v>82</v>
      </c>
    </row>
    <row r="200" spans="1:47" s="2" customFormat="1" ht="12">
      <c r="A200" s="41"/>
      <c r="B200" s="42"/>
      <c r="C200" s="43"/>
      <c r="D200" s="227" t="s">
        <v>493</v>
      </c>
      <c r="E200" s="43"/>
      <c r="F200" s="253" t="s">
        <v>535</v>
      </c>
      <c r="G200" s="43"/>
      <c r="H200" s="254">
        <v>0</v>
      </c>
      <c r="I200" s="43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U200" s="20" t="s">
        <v>82</v>
      </c>
    </row>
    <row r="201" spans="1:47" s="2" customFormat="1" ht="12">
      <c r="A201" s="41"/>
      <c r="B201" s="42"/>
      <c r="C201" s="43"/>
      <c r="D201" s="227" t="s">
        <v>493</v>
      </c>
      <c r="E201" s="43"/>
      <c r="F201" s="253" t="s">
        <v>553</v>
      </c>
      <c r="G201" s="43"/>
      <c r="H201" s="254">
        <v>5.074</v>
      </c>
      <c r="I201" s="43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U201" s="20" t="s">
        <v>82</v>
      </c>
    </row>
    <row r="202" spans="1:47" s="2" customFormat="1" ht="12">
      <c r="A202" s="41"/>
      <c r="B202" s="42"/>
      <c r="C202" s="43"/>
      <c r="D202" s="227" t="s">
        <v>493</v>
      </c>
      <c r="E202" s="43"/>
      <c r="F202" s="253" t="s">
        <v>554</v>
      </c>
      <c r="G202" s="43"/>
      <c r="H202" s="254">
        <v>13.222</v>
      </c>
      <c r="I202" s="43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U202" s="20" t="s">
        <v>82</v>
      </c>
    </row>
    <row r="203" spans="1:47" s="2" customFormat="1" ht="12">
      <c r="A203" s="41"/>
      <c r="B203" s="42"/>
      <c r="C203" s="43"/>
      <c r="D203" s="227" t="s">
        <v>493</v>
      </c>
      <c r="E203" s="43"/>
      <c r="F203" s="253" t="s">
        <v>555</v>
      </c>
      <c r="G203" s="43"/>
      <c r="H203" s="254">
        <v>3.3</v>
      </c>
      <c r="I203" s="43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U203" s="20" t="s">
        <v>82</v>
      </c>
    </row>
    <row r="204" spans="1:47" s="2" customFormat="1" ht="12">
      <c r="A204" s="41"/>
      <c r="B204" s="42"/>
      <c r="C204" s="43"/>
      <c r="D204" s="227" t="s">
        <v>493</v>
      </c>
      <c r="E204" s="43"/>
      <c r="F204" s="253" t="s">
        <v>556</v>
      </c>
      <c r="G204" s="43"/>
      <c r="H204" s="254">
        <v>3.424</v>
      </c>
      <c r="I204" s="43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U204" s="20" t="s">
        <v>82</v>
      </c>
    </row>
    <row r="205" spans="1:47" s="2" customFormat="1" ht="12">
      <c r="A205" s="41"/>
      <c r="B205" s="42"/>
      <c r="C205" s="43"/>
      <c r="D205" s="227" t="s">
        <v>493</v>
      </c>
      <c r="E205" s="43"/>
      <c r="F205" s="253" t="s">
        <v>555</v>
      </c>
      <c r="G205" s="43"/>
      <c r="H205" s="254">
        <v>3.3</v>
      </c>
      <c r="I205" s="43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U205" s="20" t="s">
        <v>82</v>
      </c>
    </row>
    <row r="206" spans="1:47" s="2" customFormat="1" ht="12">
      <c r="A206" s="41"/>
      <c r="B206" s="42"/>
      <c r="C206" s="43"/>
      <c r="D206" s="227" t="s">
        <v>493</v>
      </c>
      <c r="E206" s="43"/>
      <c r="F206" s="253" t="s">
        <v>557</v>
      </c>
      <c r="G206" s="43"/>
      <c r="H206" s="254">
        <v>8.305</v>
      </c>
      <c r="I206" s="43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U206" s="20" t="s">
        <v>82</v>
      </c>
    </row>
    <row r="207" spans="1:47" s="2" customFormat="1" ht="12">
      <c r="A207" s="41"/>
      <c r="B207" s="42"/>
      <c r="C207" s="43"/>
      <c r="D207" s="227" t="s">
        <v>493</v>
      </c>
      <c r="E207" s="43"/>
      <c r="F207" s="253" t="s">
        <v>553</v>
      </c>
      <c r="G207" s="43"/>
      <c r="H207" s="254">
        <v>5.074</v>
      </c>
      <c r="I207" s="43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U207" s="20" t="s">
        <v>82</v>
      </c>
    </row>
    <row r="208" spans="1:47" s="2" customFormat="1" ht="12">
      <c r="A208" s="41"/>
      <c r="B208" s="42"/>
      <c r="C208" s="43"/>
      <c r="D208" s="227" t="s">
        <v>493</v>
      </c>
      <c r="E208" s="43"/>
      <c r="F208" s="253" t="s">
        <v>558</v>
      </c>
      <c r="G208" s="43"/>
      <c r="H208" s="254">
        <v>4.249</v>
      </c>
      <c r="I208" s="43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U208" s="20" t="s">
        <v>82</v>
      </c>
    </row>
    <row r="209" spans="1:47" s="2" customFormat="1" ht="12">
      <c r="A209" s="41"/>
      <c r="B209" s="42"/>
      <c r="C209" s="43"/>
      <c r="D209" s="227" t="s">
        <v>493</v>
      </c>
      <c r="E209" s="43"/>
      <c r="F209" s="253" t="s">
        <v>502</v>
      </c>
      <c r="G209" s="43"/>
      <c r="H209" s="254">
        <v>45.948</v>
      </c>
      <c r="I209" s="43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U209" s="20" t="s">
        <v>82</v>
      </c>
    </row>
    <row r="210" spans="1:65" s="2" customFormat="1" ht="16.5" customHeight="1">
      <c r="A210" s="41"/>
      <c r="B210" s="42"/>
      <c r="C210" s="207" t="s">
        <v>571</v>
      </c>
      <c r="D210" s="207" t="s">
        <v>162</v>
      </c>
      <c r="E210" s="208" t="s">
        <v>572</v>
      </c>
      <c r="F210" s="209" t="s">
        <v>573</v>
      </c>
      <c r="G210" s="210" t="s">
        <v>356</v>
      </c>
      <c r="H210" s="211">
        <v>746.364</v>
      </c>
      <c r="I210" s="212"/>
      <c r="J210" s="213">
        <f>ROUND(I210*H210,2)</f>
        <v>0</v>
      </c>
      <c r="K210" s="209" t="s">
        <v>166</v>
      </c>
      <c r="L210" s="47"/>
      <c r="M210" s="214" t="s">
        <v>19</v>
      </c>
      <c r="N210" s="215" t="s">
        <v>43</v>
      </c>
      <c r="O210" s="87"/>
      <c r="P210" s="216">
        <f>O210*H210</f>
        <v>0</v>
      </c>
      <c r="Q210" s="216">
        <v>0.00014</v>
      </c>
      <c r="R210" s="216">
        <f>Q210*H210</f>
        <v>0.10449096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252</v>
      </c>
      <c r="AT210" s="218" t="s">
        <v>162</v>
      </c>
      <c r="AU210" s="218" t="s">
        <v>82</v>
      </c>
      <c r="AY210" s="20" t="s">
        <v>155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252</v>
      </c>
      <c r="BM210" s="218" t="s">
        <v>574</v>
      </c>
    </row>
    <row r="211" spans="1:47" s="2" customFormat="1" ht="12">
      <c r="A211" s="41"/>
      <c r="B211" s="42"/>
      <c r="C211" s="43"/>
      <c r="D211" s="220" t="s">
        <v>169</v>
      </c>
      <c r="E211" s="43"/>
      <c r="F211" s="221" t="s">
        <v>575</v>
      </c>
      <c r="G211" s="43"/>
      <c r="H211" s="43"/>
      <c r="I211" s="222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169</v>
      </c>
      <c r="AU211" s="20" t="s">
        <v>82</v>
      </c>
    </row>
    <row r="212" spans="1:65" s="2" customFormat="1" ht="24.15" customHeight="1">
      <c r="A212" s="41"/>
      <c r="B212" s="42"/>
      <c r="C212" s="207" t="s">
        <v>576</v>
      </c>
      <c r="D212" s="207" t="s">
        <v>162</v>
      </c>
      <c r="E212" s="208" t="s">
        <v>577</v>
      </c>
      <c r="F212" s="209" t="s">
        <v>578</v>
      </c>
      <c r="G212" s="210" t="s">
        <v>356</v>
      </c>
      <c r="H212" s="211">
        <v>746.364</v>
      </c>
      <c r="I212" s="212"/>
      <c r="J212" s="213">
        <f>ROUND(I212*H212,2)</f>
        <v>0</v>
      </c>
      <c r="K212" s="209" t="s">
        <v>166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0.00285</v>
      </c>
      <c r="R212" s="216">
        <f>Q212*H212</f>
        <v>2.1271374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252</v>
      </c>
      <c r="AT212" s="218" t="s">
        <v>162</v>
      </c>
      <c r="AU212" s="218" t="s">
        <v>82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252</v>
      </c>
      <c r="BM212" s="218" t="s">
        <v>579</v>
      </c>
    </row>
    <row r="213" spans="1:47" s="2" customFormat="1" ht="12">
      <c r="A213" s="41"/>
      <c r="B213" s="42"/>
      <c r="C213" s="43"/>
      <c r="D213" s="220" t="s">
        <v>169</v>
      </c>
      <c r="E213" s="43"/>
      <c r="F213" s="221" t="s">
        <v>580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169</v>
      </c>
      <c r="AU213" s="20" t="s">
        <v>82</v>
      </c>
    </row>
    <row r="214" spans="1:63" s="12" customFormat="1" ht="22.8" customHeight="1">
      <c r="A214" s="12"/>
      <c r="B214" s="191"/>
      <c r="C214" s="192"/>
      <c r="D214" s="193" t="s">
        <v>71</v>
      </c>
      <c r="E214" s="205" t="s">
        <v>265</v>
      </c>
      <c r="F214" s="205" t="s">
        <v>581</v>
      </c>
      <c r="G214" s="192"/>
      <c r="H214" s="192"/>
      <c r="I214" s="195"/>
      <c r="J214" s="206">
        <f>BK214</f>
        <v>0</v>
      </c>
      <c r="K214" s="192"/>
      <c r="L214" s="197"/>
      <c r="M214" s="198"/>
      <c r="N214" s="199"/>
      <c r="O214" s="199"/>
      <c r="P214" s="200">
        <f>SUM(P215:P584)</f>
        <v>0</v>
      </c>
      <c r="Q214" s="199"/>
      <c r="R214" s="200">
        <f>SUM(R215:R584)</f>
        <v>0.190887</v>
      </c>
      <c r="S214" s="199"/>
      <c r="T214" s="201">
        <f>SUM(T215:T584)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2" t="s">
        <v>80</v>
      </c>
      <c r="AT214" s="203" t="s">
        <v>71</v>
      </c>
      <c r="AU214" s="203" t="s">
        <v>80</v>
      </c>
      <c r="AY214" s="202" t="s">
        <v>155</v>
      </c>
      <c r="BK214" s="204">
        <f>SUM(BK215:BK584)</f>
        <v>0</v>
      </c>
    </row>
    <row r="215" spans="1:65" s="2" customFormat="1" ht="24.15" customHeight="1">
      <c r="A215" s="41"/>
      <c r="B215" s="42"/>
      <c r="C215" s="207" t="s">
        <v>582</v>
      </c>
      <c r="D215" s="207" t="s">
        <v>162</v>
      </c>
      <c r="E215" s="208" t="s">
        <v>583</v>
      </c>
      <c r="F215" s="209" t="s">
        <v>584</v>
      </c>
      <c r="G215" s="210" t="s">
        <v>356</v>
      </c>
      <c r="H215" s="211">
        <v>1019.647</v>
      </c>
      <c r="I215" s="212"/>
      <c r="J215" s="213">
        <f>ROUND(I215*H215,2)</f>
        <v>0</v>
      </c>
      <c r="K215" s="209" t="s">
        <v>166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252</v>
      </c>
      <c r="AT215" s="218" t="s">
        <v>162</v>
      </c>
      <c r="AU215" s="218" t="s">
        <v>82</v>
      </c>
      <c r="AY215" s="20" t="s">
        <v>155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252</v>
      </c>
      <c r="BM215" s="218" t="s">
        <v>585</v>
      </c>
    </row>
    <row r="216" spans="1:47" s="2" customFormat="1" ht="12">
      <c r="A216" s="41"/>
      <c r="B216" s="42"/>
      <c r="C216" s="43"/>
      <c r="D216" s="220" t="s">
        <v>169</v>
      </c>
      <c r="E216" s="43"/>
      <c r="F216" s="221" t="s">
        <v>586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169</v>
      </c>
      <c r="AU216" s="20" t="s">
        <v>82</v>
      </c>
    </row>
    <row r="217" spans="1:51" s="13" customFormat="1" ht="12">
      <c r="A217" s="13"/>
      <c r="B217" s="225"/>
      <c r="C217" s="226"/>
      <c r="D217" s="227" t="s">
        <v>176</v>
      </c>
      <c r="E217" s="228" t="s">
        <v>19</v>
      </c>
      <c r="F217" s="229" t="s">
        <v>587</v>
      </c>
      <c r="G217" s="226"/>
      <c r="H217" s="228" t="s">
        <v>19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176</v>
      </c>
      <c r="AU217" s="235" t="s">
        <v>82</v>
      </c>
      <c r="AV217" s="13" t="s">
        <v>80</v>
      </c>
      <c r="AW217" s="13" t="s">
        <v>34</v>
      </c>
      <c r="AX217" s="13" t="s">
        <v>72</v>
      </c>
      <c r="AY217" s="235" t="s">
        <v>155</v>
      </c>
    </row>
    <row r="218" spans="1:51" s="14" customFormat="1" ht="12">
      <c r="A218" s="14"/>
      <c r="B218" s="236"/>
      <c r="C218" s="237"/>
      <c r="D218" s="227" t="s">
        <v>176</v>
      </c>
      <c r="E218" s="238" t="s">
        <v>19</v>
      </c>
      <c r="F218" s="239" t="s">
        <v>392</v>
      </c>
      <c r="G218" s="237"/>
      <c r="H218" s="240">
        <v>599.201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176</v>
      </c>
      <c r="AU218" s="246" t="s">
        <v>82</v>
      </c>
      <c r="AV218" s="14" t="s">
        <v>82</v>
      </c>
      <c r="AW218" s="14" t="s">
        <v>34</v>
      </c>
      <c r="AX218" s="14" t="s">
        <v>72</v>
      </c>
      <c r="AY218" s="246" t="s">
        <v>155</v>
      </c>
    </row>
    <row r="219" spans="1:51" s="14" customFormat="1" ht="12">
      <c r="A219" s="14"/>
      <c r="B219" s="236"/>
      <c r="C219" s="237"/>
      <c r="D219" s="227" t="s">
        <v>176</v>
      </c>
      <c r="E219" s="238" t="s">
        <v>19</v>
      </c>
      <c r="F219" s="239" t="s">
        <v>395</v>
      </c>
      <c r="G219" s="237"/>
      <c r="H219" s="240">
        <v>46.979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176</v>
      </c>
      <c r="AU219" s="246" t="s">
        <v>82</v>
      </c>
      <c r="AV219" s="14" t="s">
        <v>82</v>
      </c>
      <c r="AW219" s="14" t="s">
        <v>34</v>
      </c>
      <c r="AX219" s="14" t="s">
        <v>72</v>
      </c>
      <c r="AY219" s="246" t="s">
        <v>155</v>
      </c>
    </row>
    <row r="220" spans="1:51" s="14" customFormat="1" ht="12">
      <c r="A220" s="14"/>
      <c r="B220" s="236"/>
      <c r="C220" s="237"/>
      <c r="D220" s="227" t="s">
        <v>176</v>
      </c>
      <c r="E220" s="238" t="s">
        <v>19</v>
      </c>
      <c r="F220" s="239" t="s">
        <v>401</v>
      </c>
      <c r="G220" s="237"/>
      <c r="H220" s="240">
        <v>181.049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176</v>
      </c>
      <c r="AU220" s="246" t="s">
        <v>82</v>
      </c>
      <c r="AV220" s="14" t="s">
        <v>82</v>
      </c>
      <c r="AW220" s="14" t="s">
        <v>34</v>
      </c>
      <c r="AX220" s="14" t="s">
        <v>72</v>
      </c>
      <c r="AY220" s="246" t="s">
        <v>155</v>
      </c>
    </row>
    <row r="221" spans="1:51" s="14" customFormat="1" ht="12">
      <c r="A221" s="14"/>
      <c r="B221" s="236"/>
      <c r="C221" s="237"/>
      <c r="D221" s="227" t="s">
        <v>176</v>
      </c>
      <c r="E221" s="238" t="s">
        <v>19</v>
      </c>
      <c r="F221" s="239" t="s">
        <v>404</v>
      </c>
      <c r="G221" s="237"/>
      <c r="H221" s="240">
        <v>23.964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176</v>
      </c>
      <c r="AU221" s="246" t="s">
        <v>82</v>
      </c>
      <c r="AV221" s="14" t="s">
        <v>82</v>
      </c>
      <c r="AW221" s="14" t="s">
        <v>34</v>
      </c>
      <c r="AX221" s="14" t="s">
        <v>72</v>
      </c>
      <c r="AY221" s="246" t="s">
        <v>155</v>
      </c>
    </row>
    <row r="222" spans="1:51" s="14" customFormat="1" ht="12">
      <c r="A222" s="14"/>
      <c r="B222" s="236"/>
      <c r="C222" s="237"/>
      <c r="D222" s="227" t="s">
        <v>176</v>
      </c>
      <c r="E222" s="238" t="s">
        <v>19</v>
      </c>
      <c r="F222" s="239" t="s">
        <v>457</v>
      </c>
      <c r="G222" s="237"/>
      <c r="H222" s="240">
        <v>45.948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176</v>
      </c>
      <c r="AU222" s="246" t="s">
        <v>82</v>
      </c>
      <c r="AV222" s="14" t="s">
        <v>82</v>
      </c>
      <c r="AW222" s="14" t="s">
        <v>34</v>
      </c>
      <c r="AX222" s="14" t="s">
        <v>72</v>
      </c>
      <c r="AY222" s="246" t="s">
        <v>155</v>
      </c>
    </row>
    <row r="223" spans="1:51" s="14" customFormat="1" ht="12">
      <c r="A223" s="14"/>
      <c r="B223" s="236"/>
      <c r="C223" s="237"/>
      <c r="D223" s="227" t="s">
        <v>176</v>
      </c>
      <c r="E223" s="238" t="s">
        <v>19</v>
      </c>
      <c r="F223" s="239" t="s">
        <v>398</v>
      </c>
      <c r="G223" s="237"/>
      <c r="H223" s="240">
        <v>101.215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176</v>
      </c>
      <c r="AU223" s="246" t="s">
        <v>82</v>
      </c>
      <c r="AV223" s="14" t="s">
        <v>82</v>
      </c>
      <c r="AW223" s="14" t="s">
        <v>34</v>
      </c>
      <c r="AX223" s="14" t="s">
        <v>72</v>
      </c>
      <c r="AY223" s="246" t="s">
        <v>155</v>
      </c>
    </row>
    <row r="224" spans="1:51" s="14" customFormat="1" ht="12">
      <c r="A224" s="14"/>
      <c r="B224" s="236"/>
      <c r="C224" s="237"/>
      <c r="D224" s="227" t="s">
        <v>176</v>
      </c>
      <c r="E224" s="238" t="s">
        <v>19</v>
      </c>
      <c r="F224" s="239" t="s">
        <v>407</v>
      </c>
      <c r="G224" s="237"/>
      <c r="H224" s="240">
        <v>9.115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176</v>
      </c>
      <c r="AU224" s="246" t="s">
        <v>82</v>
      </c>
      <c r="AV224" s="14" t="s">
        <v>82</v>
      </c>
      <c r="AW224" s="14" t="s">
        <v>34</v>
      </c>
      <c r="AX224" s="14" t="s">
        <v>72</v>
      </c>
      <c r="AY224" s="246" t="s">
        <v>155</v>
      </c>
    </row>
    <row r="225" spans="1:51" s="14" customFormat="1" ht="12">
      <c r="A225" s="14"/>
      <c r="B225" s="236"/>
      <c r="C225" s="237"/>
      <c r="D225" s="227" t="s">
        <v>176</v>
      </c>
      <c r="E225" s="238" t="s">
        <v>19</v>
      </c>
      <c r="F225" s="239" t="s">
        <v>410</v>
      </c>
      <c r="G225" s="237"/>
      <c r="H225" s="240">
        <v>12.176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176</v>
      </c>
      <c r="AU225" s="246" t="s">
        <v>82</v>
      </c>
      <c r="AV225" s="14" t="s">
        <v>82</v>
      </c>
      <c r="AW225" s="14" t="s">
        <v>34</v>
      </c>
      <c r="AX225" s="14" t="s">
        <v>72</v>
      </c>
      <c r="AY225" s="246" t="s">
        <v>155</v>
      </c>
    </row>
    <row r="226" spans="1:51" s="15" customFormat="1" ht="12">
      <c r="A226" s="15"/>
      <c r="B226" s="255"/>
      <c r="C226" s="256"/>
      <c r="D226" s="227" t="s">
        <v>176</v>
      </c>
      <c r="E226" s="257" t="s">
        <v>19</v>
      </c>
      <c r="F226" s="258" t="s">
        <v>502</v>
      </c>
      <c r="G226" s="256"/>
      <c r="H226" s="259">
        <v>1019.647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5" t="s">
        <v>176</v>
      </c>
      <c r="AU226" s="265" t="s">
        <v>82</v>
      </c>
      <c r="AV226" s="15" t="s">
        <v>252</v>
      </c>
      <c r="AW226" s="15" t="s">
        <v>34</v>
      </c>
      <c r="AX226" s="15" t="s">
        <v>80</v>
      </c>
      <c r="AY226" s="265" t="s">
        <v>155</v>
      </c>
    </row>
    <row r="227" spans="1:47" s="2" customFormat="1" ht="12">
      <c r="A227" s="41"/>
      <c r="B227" s="42"/>
      <c r="C227" s="43"/>
      <c r="D227" s="227" t="s">
        <v>493</v>
      </c>
      <c r="E227" s="43"/>
      <c r="F227" s="252" t="s">
        <v>534</v>
      </c>
      <c r="G227" s="43"/>
      <c r="H227" s="43"/>
      <c r="I227" s="43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U227" s="20" t="s">
        <v>82</v>
      </c>
    </row>
    <row r="228" spans="1:47" s="2" customFormat="1" ht="12">
      <c r="A228" s="41"/>
      <c r="B228" s="42"/>
      <c r="C228" s="43"/>
      <c r="D228" s="227" t="s">
        <v>493</v>
      </c>
      <c r="E228" s="43"/>
      <c r="F228" s="253" t="s">
        <v>535</v>
      </c>
      <c r="G228" s="43"/>
      <c r="H228" s="254">
        <v>0</v>
      </c>
      <c r="I228" s="43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U228" s="20" t="s">
        <v>82</v>
      </c>
    </row>
    <row r="229" spans="1:47" s="2" customFormat="1" ht="12">
      <c r="A229" s="41"/>
      <c r="B229" s="42"/>
      <c r="C229" s="43"/>
      <c r="D229" s="227" t="s">
        <v>493</v>
      </c>
      <c r="E229" s="43"/>
      <c r="F229" s="253" t="s">
        <v>536</v>
      </c>
      <c r="G229" s="43"/>
      <c r="H229" s="254">
        <v>66.143</v>
      </c>
      <c r="I229" s="43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U229" s="20" t="s">
        <v>82</v>
      </c>
    </row>
    <row r="230" spans="1:47" s="2" customFormat="1" ht="12">
      <c r="A230" s="41"/>
      <c r="B230" s="42"/>
      <c r="C230" s="43"/>
      <c r="D230" s="227" t="s">
        <v>493</v>
      </c>
      <c r="E230" s="43"/>
      <c r="F230" s="253" t="s">
        <v>537</v>
      </c>
      <c r="G230" s="43"/>
      <c r="H230" s="254">
        <v>172.367</v>
      </c>
      <c r="I230" s="43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U230" s="20" t="s">
        <v>82</v>
      </c>
    </row>
    <row r="231" spans="1:47" s="2" customFormat="1" ht="12">
      <c r="A231" s="41"/>
      <c r="B231" s="42"/>
      <c r="C231" s="43"/>
      <c r="D231" s="227" t="s">
        <v>493</v>
      </c>
      <c r="E231" s="43"/>
      <c r="F231" s="253" t="s">
        <v>538</v>
      </c>
      <c r="G231" s="43"/>
      <c r="H231" s="254">
        <v>80.04</v>
      </c>
      <c r="I231" s="43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U231" s="20" t="s">
        <v>82</v>
      </c>
    </row>
    <row r="232" spans="1:47" s="2" customFormat="1" ht="12">
      <c r="A232" s="41"/>
      <c r="B232" s="42"/>
      <c r="C232" s="43"/>
      <c r="D232" s="227" t="s">
        <v>493</v>
      </c>
      <c r="E232" s="43"/>
      <c r="F232" s="253" t="s">
        <v>539</v>
      </c>
      <c r="G232" s="43"/>
      <c r="H232" s="254">
        <v>58.5</v>
      </c>
      <c r="I232" s="43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U232" s="20" t="s">
        <v>82</v>
      </c>
    </row>
    <row r="233" spans="1:47" s="2" customFormat="1" ht="12">
      <c r="A233" s="41"/>
      <c r="B233" s="42"/>
      <c r="C233" s="43"/>
      <c r="D233" s="227" t="s">
        <v>493</v>
      </c>
      <c r="E233" s="43"/>
      <c r="F233" s="253" t="s">
        <v>540</v>
      </c>
      <c r="G233" s="43"/>
      <c r="H233" s="254">
        <v>148.541</v>
      </c>
      <c r="I233" s="43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U233" s="20" t="s">
        <v>82</v>
      </c>
    </row>
    <row r="234" spans="1:47" s="2" customFormat="1" ht="12">
      <c r="A234" s="41"/>
      <c r="B234" s="42"/>
      <c r="C234" s="43"/>
      <c r="D234" s="227" t="s">
        <v>493</v>
      </c>
      <c r="E234" s="43"/>
      <c r="F234" s="253" t="s">
        <v>541</v>
      </c>
      <c r="G234" s="43"/>
      <c r="H234" s="254">
        <v>60.694</v>
      </c>
      <c r="I234" s="43"/>
      <c r="J234" s="43"/>
      <c r="K234" s="43"/>
      <c r="L234" s="47"/>
      <c r="M234" s="223"/>
      <c r="N234" s="22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U234" s="20" t="s">
        <v>82</v>
      </c>
    </row>
    <row r="235" spans="1:47" s="2" customFormat="1" ht="12">
      <c r="A235" s="41"/>
      <c r="B235" s="42"/>
      <c r="C235" s="43"/>
      <c r="D235" s="227" t="s">
        <v>493</v>
      </c>
      <c r="E235" s="43"/>
      <c r="F235" s="253" t="s">
        <v>539</v>
      </c>
      <c r="G235" s="43"/>
      <c r="H235" s="254">
        <v>58.5</v>
      </c>
      <c r="I235" s="43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U235" s="20" t="s">
        <v>82</v>
      </c>
    </row>
    <row r="236" spans="1:47" s="2" customFormat="1" ht="12">
      <c r="A236" s="41"/>
      <c r="B236" s="42"/>
      <c r="C236" s="43"/>
      <c r="D236" s="227" t="s">
        <v>493</v>
      </c>
      <c r="E236" s="43"/>
      <c r="F236" s="253" t="s">
        <v>542</v>
      </c>
      <c r="G236" s="43"/>
      <c r="H236" s="254">
        <v>71.033</v>
      </c>
      <c r="I236" s="43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U236" s="20" t="s">
        <v>82</v>
      </c>
    </row>
    <row r="237" spans="1:47" s="2" customFormat="1" ht="12">
      <c r="A237" s="41"/>
      <c r="B237" s="42"/>
      <c r="C237" s="43"/>
      <c r="D237" s="227" t="s">
        <v>493</v>
      </c>
      <c r="E237" s="43"/>
      <c r="F237" s="253" t="s">
        <v>543</v>
      </c>
      <c r="G237" s="43"/>
      <c r="H237" s="254">
        <v>29.741</v>
      </c>
      <c r="I237" s="43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U237" s="20" t="s">
        <v>82</v>
      </c>
    </row>
    <row r="238" spans="1:47" s="2" customFormat="1" ht="12">
      <c r="A238" s="41"/>
      <c r="B238" s="42"/>
      <c r="C238" s="43"/>
      <c r="D238" s="227" t="s">
        <v>493</v>
      </c>
      <c r="E238" s="43"/>
      <c r="F238" s="253" t="s">
        <v>544</v>
      </c>
      <c r="G238" s="43"/>
      <c r="H238" s="254">
        <v>58.655</v>
      </c>
      <c r="I238" s="43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U238" s="20" t="s">
        <v>82</v>
      </c>
    </row>
    <row r="239" spans="1:47" s="2" customFormat="1" ht="12">
      <c r="A239" s="41"/>
      <c r="B239" s="42"/>
      <c r="C239" s="43"/>
      <c r="D239" s="227" t="s">
        <v>493</v>
      </c>
      <c r="E239" s="43"/>
      <c r="F239" s="253" t="s">
        <v>545</v>
      </c>
      <c r="G239" s="43"/>
      <c r="H239" s="254">
        <v>804.214</v>
      </c>
      <c r="I239" s="43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U239" s="20" t="s">
        <v>82</v>
      </c>
    </row>
    <row r="240" spans="1:47" s="2" customFormat="1" ht="12">
      <c r="A240" s="41"/>
      <c r="B240" s="42"/>
      <c r="C240" s="43"/>
      <c r="D240" s="227" t="s">
        <v>493</v>
      </c>
      <c r="E240" s="43"/>
      <c r="F240" s="253" t="s">
        <v>546</v>
      </c>
      <c r="G240" s="43"/>
      <c r="H240" s="254">
        <v>-181.049</v>
      </c>
      <c r="I240" s="43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U240" s="20" t="s">
        <v>82</v>
      </c>
    </row>
    <row r="241" spans="1:47" s="2" customFormat="1" ht="12">
      <c r="A241" s="41"/>
      <c r="B241" s="42"/>
      <c r="C241" s="43"/>
      <c r="D241" s="227" t="s">
        <v>493</v>
      </c>
      <c r="E241" s="43"/>
      <c r="F241" s="253" t="s">
        <v>547</v>
      </c>
      <c r="G241" s="43"/>
      <c r="H241" s="254">
        <v>-23.964</v>
      </c>
      <c r="I241" s="43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U241" s="20" t="s">
        <v>82</v>
      </c>
    </row>
    <row r="242" spans="1:47" s="2" customFormat="1" ht="12">
      <c r="A242" s="41"/>
      <c r="B242" s="42"/>
      <c r="C242" s="43"/>
      <c r="D242" s="227" t="s">
        <v>493</v>
      </c>
      <c r="E242" s="43"/>
      <c r="F242" s="253" t="s">
        <v>502</v>
      </c>
      <c r="G242" s="43"/>
      <c r="H242" s="254">
        <v>599.201</v>
      </c>
      <c r="I242" s="43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U242" s="20" t="s">
        <v>82</v>
      </c>
    </row>
    <row r="243" spans="1:47" s="2" customFormat="1" ht="12">
      <c r="A243" s="41"/>
      <c r="B243" s="42"/>
      <c r="C243" s="43"/>
      <c r="D243" s="227" t="s">
        <v>493</v>
      </c>
      <c r="E243" s="43"/>
      <c r="F243" s="252" t="s">
        <v>588</v>
      </c>
      <c r="G243" s="43"/>
      <c r="H243" s="43"/>
      <c r="I243" s="43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U243" s="20" t="s">
        <v>82</v>
      </c>
    </row>
    <row r="244" spans="1:47" s="2" customFormat="1" ht="12">
      <c r="A244" s="41"/>
      <c r="B244" s="42"/>
      <c r="C244" s="43"/>
      <c r="D244" s="227" t="s">
        <v>493</v>
      </c>
      <c r="E244" s="43"/>
      <c r="F244" s="253" t="s">
        <v>535</v>
      </c>
      <c r="G244" s="43"/>
      <c r="H244" s="254">
        <v>0</v>
      </c>
      <c r="I244" s="43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U244" s="20" t="s">
        <v>82</v>
      </c>
    </row>
    <row r="245" spans="1:47" s="2" customFormat="1" ht="12">
      <c r="A245" s="41"/>
      <c r="B245" s="42"/>
      <c r="C245" s="43"/>
      <c r="D245" s="227" t="s">
        <v>493</v>
      </c>
      <c r="E245" s="43"/>
      <c r="F245" s="253" t="s">
        <v>589</v>
      </c>
      <c r="G245" s="43"/>
      <c r="H245" s="254">
        <v>4.613</v>
      </c>
      <c r="I245" s="43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U245" s="20" t="s">
        <v>82</v>
      </c>
    </row>
    <row r="246" spans="1:47" s="2" customFormat="1" ht="12">
      <c r="A246" s="41"/>
      <c r="B246" s="42"/>
      <c r="C246" s="43"/>
      <c r="D246" s="227" t="s">
        <v>493</v>
      </c>
      <c r="E246" s="43"/>
      <c r="F246" s="253" t="s">
        <v>590</v>
      </c>
      <c r="G246" s="43"/>
      <c r="H246" s="254">
        <v>12.02</v>
      </c>
      <c r="I246" s="43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U246" s="20" t="s">
        <v>82</v>
      </c>
    </row>
    <row r="247" spans="1:47" s="2" customFormat="1" ht="12">
      <c r="A247" s="41"/>
      <c r="B247" s="42"/>
      <c r="C247" s="43"/>
      <c r="D247" s="227" t="s">
        <v>493</v>
      </c>
      <c r="E247" s="43"/>
      <c r="F247" s="253" t="s">
        <v>591</v>
      </c>
      <c r="G247" s="43"/>
      <c r="H247" s="254">
        <v>6</v>
      </c>
      <c r="I247" s="43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U247" s="20" t="s">
        <v>82</v>
      </c>
    </row>
    <row r="248" spans="1:47" s="2" customFormat="1" ht="12">
      <c r="A248" s="41"/>
      <c r="B248" s="42"/>
      <c r="C248" s="43"/>
      <c r="D248" s="227" t="s">
        <v>493</v>
      </c>
      <c r="E248" s="43"/>
      <c r="F248" s="253" t="s">
        <v>592</v>
      </c>
      <c r="G248" s="43"/>
      <c r="H248" s="254">
        <v>1.5</v>
      </c>
      <c r="I248" s="43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U248" s="20" t="s">
        <v>82</v>
      </c>
    </row>
    <row r="249" spans="1:47" s="2" customFormat="1" ht="12">
      <c r="A249" s="41"/>
      <c r="B249" s="42"/>
      <c r="C249" s="43"/>
      <c r="D249" s="227" t="s">
        <v>493</v>
      </c>
      <c r="E249" s="43"/>
      <c r="F249" s="253" t="s">
        <v>593</v>
      </c>
      <c r="G249" s="43"/>
      <c r="H249" s="254">
        <v>6.115</v>
      </c>
      <c r="I249" s="43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U249" s="20" t="s">
        <v>82</v>
      </c>
    </row>
    <row r="250" spans="1:47" s="2" customFormat="1" ht="12">
      <c r="A250" s="41"/>
      <c r="B250" s="42"/>
      <c r="C250" s="43"/>
      <c r="D250" s="227" t="s">
        <v>493</v>
      </c>
      <c r="E250" s="43"/>
      <c r="F250" s="253" t="s">
        <v>594</v>
      </c>
      <c r="G250" s="43"/>
      <c r="H250" s="254">
        <v>3</v>
      </c>
      <c r="I250" s="43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U250" s="20" t="s">
        <v>82</v>
      </c>
    </row>
    <row r="251" spans="1:47" s="2" customFormat="1" ht="12">
      <c r="A251" s="41"/>
      <c r="B251" s="42"/>
      <c r="C251" s="43"/>
      <c r="D251" s="227" t="s">
        <v>493</v>
      </c>
      <c r="E251" s="43"/>
      <c r="F251" s="253" t="s">
        <v>595</v>
      </c>
      <c r="G251" s="43"/>
      <c r="H251" s="254">
        <v>7.618</v>
      </c>
      <c r="I251" s="43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U251" s="20" t="s">
        <v>82</v>
      </c>
    </row>
    <row r="252" spans="1:47" s="2" customFormat="1" ht="12">
      <c r="A252" s="41"/>
      <c r="B252" s="42"/>
      <c r="C252" s="43"/>
      <c r="D252" s="227" t="s">
        <v>493</v>
      </c>
      <c r="E252" s="43"/>
      <c r="F252" s="253" t="s">
        <v>596</v>
      </c>
      <c r="G252" s="43"/>
      <c r="H252" s="254">
        <v>3.113</v>
      </c>
      <c r="I252" s="43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U252" s="20" t="s">
        <v>82</v>
      </c>
    </row>
    <row r="253" spans="1:47" s="2" customFormat="1" ht="12">
      <c r="A253" s="41"/>
      <c r="B253" s="42"/>
      <c r="C253" s="43"/>
      <c r="D253" s="227" t="s">
        <v>493</v>
      </c>
      <c r="E253" s="43"/>
      <c r="F253" s="253" t="s">
        <v>594</v>
      </c>
      <c r="G253" s="43"/>
      <c r="H253" s="254">
        <v>3</v>
      </c>
      <c r="I253" s="43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U253" s="20" t="s">
        <v>82</v>
      </c>
    </row>
    <row r="254" spans="1:47" s="2" customFormat="1" ht="12">
      <c r="A254" s="41"/>
      <c r="B254" s="42"/>
      <c r="C254" s="43"/>
      <c r="D254" s="227" t="s">
        <v>493</v>
      </c>
      <c r="E254" s="43"/>
      <c r="F254" s="253" t="s">
        <v>502</v>
      </c>
      <c r="G254" s="43"/>
      <c r="H254" s="254">
        <v>46.979</v>
      </c>
      <c r="I254" s="43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U254" s="20" t="s">
        <v>82</v>
      </c>
    </row>
    <row r="255" spans="1:47" s="2" customFormat="1" ht="12">
      <c r="A255" s="41"/>
      <c r="B255" s="42"/>
      <c r="C255" s="43"/>
      <c r="D255" s="227" t="s">
        <v>493</v>
      </c>
      <c r="E255" s="43"/>
      <c r="F255" s="252" t="s">
        <v>597</v>
      </c>
      <c r="G255" s="43"/>
      <c r="H255" s="43"/>
      <c r="I255" s="43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U255" s="20" t="s">
        <v>82</v>
      </c>
    </row>
    <row r="256" spans="1:47" s="2" customFormat="1" ht="12">
      <c r="A256" s="41"/>
      <c r="B256" s="42"/>
      <c r="C256" s="43"/>
      <c r="D256" s="227" t="s">
        <v>493</v>
      </c>
      <c r="E256" s="43"/>
      <c r="F256" s="253" t="s">
        <v>598</v>
      </c>
      <c r="G256" s="43"/>
      <c r="H256" s="254">
        <v>0</v>
      </c>
      <c r="I256" s="43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U256" s="20" t="s">
        <v>82</v>
      </c>
    </row>
    <row r="257" spans="1:47" s="2" customFormat="1" ht="12">
      <c r="A257" s="41"/>
      <c r="B257" s="42"/>
      <c r="C257" s="43"/>
      <c r="D257" s="227" t="s">
        <v>493</v>
      </c>
      <c r="E257" s="43"/>
      <c r="F257" s="253" t="s">
        <v>599</v>
      </c>
      <c r="G257" s="43"/>
      <c r="H257" s="254">
        <v>0</v>
      </c>
      <c r="I257" s="43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U257" s="20" t="s">
        <v>82</v>
      </c>
    </row>
    <row r="258" spans="1:47" s="2" customFormat="1" ht="12">
      <c r="A258" s="41"/>
      <c r="B258" s="42"/>
      <c r="C258" s="43"/>
      <c r="D258" s="227" t="s">
        <v>493</v>
      </c>
      <c r="E258" s="43"/>
      <c r="F258" s="253" t="s">
        <v>600</v>
      </c>
      <c r="G258" s="43"/>
      <c r="H258" s="254">
        <v>46.8</v>
      </c>
      <c r="I258" s="43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U258" s="20" t="s">
        <v>82</v>
      </c>
    </row>
    <row r="259" spans="1:47" s="2" customFormat="1" ht="12">
      <c r="A259" s="41"/>
      <c r="B259" s="42"/>
      <c r="C259" s="43"/>
      <c r="D259" s="227" t="s">
        <v>493</v>
      </c>
      <c r="E259" s="43"/>
      <c r="F259" s="253" t="s">
        <v>601</v>
      </c>
      <c r="G259" s="43"/>
      <c r="H259" s="254">
        <v>7.803</v>
      </c>
      <c r="I259" s="43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U259" s="20" t="s">
        <v>82</v>
      </c>
    </row>
    <row r="260" spans="1:47" s="2" customFormat="1" ht="12">
      <c r="A260" s="41"/>
      <c r="B260" s="42"/>
      <c r="C260" s="43"/>
      <c r="D260" s="227" t="s">
        <v>493</v>
      </c>
      <c r="E260" s="43"/>
      <c r="F260" s="253" t="s">
        <v>602</v>
      </c>
      <c r="G260" s="43"/>
      <c r="H260" s="254">
        <v>3.978</v>
      </c>
      <c r="I260" s="43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U260" s="20" t="s">
        <v>82</v>
      </c>
    </row>
    <row r="261" spans="1:47" s="2" customFormat="1" ht="12">
      <c r="A261" s="41"/>
      <c r="B261" s="42"/>
      <c r="C261" s="43"/>
      <c r="D261" s="227" t="s">
        <v>493</v>
      </c>
      <c r="E261" s="43"/>
      <c r="F261" s="253" t="s">
        <v>603</v>
      </c>
      <c r="G261" s="43"/>
      <c r="H261" s="254">
        <v>4.355</v>
      </c>
      <c r="I261" s="43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U261" s="20" t="s">
        <v>82</v>
      </c>
    </row>
    <row r="262" spans="1:47" s="2" customFormat="1" ht="12">
      <c r="A262" s="41"/>
      <c r="B262" s="42"/>
      <c r="C262" s="43"/>
      <c r="D262" s="227" t="s">
        <v>493</v>
      </c>
      <c r="E262" s="43"/>
      <c r="F262" s="253" t="s">
        <v>545</v>
      </c>
      <c r="G262" s="43"/>
      <c r="H262" s="254">
        <v>62.936</v>
      </c>
      <c r="I262" s="43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U262" s="20" t="s">
        <v>82</v>
      </c>
    </row>
    <row r="263" spans="1:47" s="2" customFormat="1" ht="12">
      <c r="A263" s="41"/>
      <c r="B263" s="42"/>
      <c r="C263" s="43"/>
      <c r="D263" s="227" t="s">
        <v>493</v>
      </c>
      <c r="E263" s="43"/>
      <c r="F263" s="253" t="s">
        <v>604</v>
      </c>
      <c r="G263" s="43"/>
      <c r="H263" s="254">
        <v>0</v>
      </c>
      <c r="I263" s="43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U263" s="20" t="s">
        <v>82</v>
      </c>
    </row>
    <row r="264" spans="1:47" s="2" customFormat="1" ht="12">
      <c r="A264" s="41"/>
      <c r="B264" s="42"/>
      <c r="C264" s="43"/>
      <c r="D264" s="227" t="s">
        <v>493</v>
      </c>
      <c r="E264" s="43"/>
      <c r="F264" s="253" t="s">
        <v>605</v>
      </c>
      <c r="G264" s="43"/>
      <c r="H264" s="254">
        <v>32.64</v>
      </c>
      <c r="I264" s="43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U264" s="20" t="s">
        <v>82</v>
      </c>
    </row>
    <row r="265" spans="1:47" s="2" customFormat="1" ht="12">
      <c r="A265" s="41"/>
      <c r="B265" s="42"/>
      <c r="C265" s="43"/>
      <c r="D265" s="227" t="s">
        <v>493</v>
      </c>
      <c r="E265" s="43"/>
      <c r="F265" s="253" t="s">
        <v>606</v>
      </c>
      <c r="G265" s="43"/>
      <c r="H265" s="254">
        <v>4.512</v>
      </c>
      <c r="I265" s="43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U265" s="20" t="s">
        <v>82</v>
      </c>
    </row>
    <row r="266" spans="1:47" s="2" customFormat="1" ht="12">
      <c r="A266" s="41"/>
      <c r="B266" s="42"/>
      <c r="C266" s="43"/>
      <c r="D266" s="227" t="s">
        <v>493</v>
      </c>
      <c r="E266" s="43"/>
      <c r="F266" s="253" t="s">
        <v>607</v>
      </c>
      <c r="G266" s="43"/>
      <c r="H266" s="254">
        <v>37.44</v>
      </c>
      <c r="I266" s="43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U266" s="20" t="s">
        <v>82</v>
      </c>
    </row>
    <row r="267" spans="1:47" s="2" customFormat="1" ht="12">
      <c r="A267" s="41"/>
      <c r="B267" s="42"/>
      <c r="C267" s="43"/>
      <c r="D267" s="227" t="s">
        <v>493</v>
      </c>
      <c r="E267" s="43"/>
      <c r="F267" s="253" t="s">
        <v>608</v>
      </c>
      <c r="G267" s="43"/>
      <c r="H267" s="254">
        <v>13.005</v>
      </c>
      <c r="I267" s="43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U267" s="20" t="s">
        <v>82</v>
      </c>
    </row>
    <row r="268" spans="1:47" s="2" customFormat="1" ht="12">
      <c r="A268" s="41"/>
      <c r="B268" s="42"/>
      <c r="C268" s="43"/>
      <c r="D268" s="227" t="s">
        <v>493</v>
      </c>
      <c r="E268" s="43"/>
      <c r="F268" s="253" t="s">
        <v>602</v>
      </c>
      <c r="G268" s="43"/>
      <c r="H268" s="254">
        <v>3.978</v>
      </c>
      <c r="I268" s="43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U268" s="20" t="s">
        <v>82</v>
      </c>
    </row>
    <row r="269" spans="1:47" s="2" customFormat="1" ht="12">
      <c r="A269" s="41"/>
      <c r="B269" s="42"/>
      <c r="C269" s="43"/>
      <c r="D269" s="227" t="s">
        <v>493</v>
      </c>
      <c r="E269" s="43"/>
      <c r="F269" s="253" t="s">
        <v>545</v>
      </c>
      <c r="G269" s="43"/>
      <c r="H269" s="254">
        <v>91.575</v>
      </c>
      <c r="I269" s="43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U269" s="20" t="s">
        <v>82</v>
      </c>
    </row>
    <row r="270" spans="1:47" s="2" customFormat="1" ht="12">
      <c r="A270" s="41"/>
      <c r="B270" s="42"/>
      <c r="C270" s="43"/>
      <c r="D270" s="227" t="s">
        <v>493</v>
      </c>
      <c r="E270" s="43"/>
      <c r="F270" s="253" t="s">
        <v>609</v>
      </c>
      <c r="G270" s="43"/>
      <c r="H270" s="254">
        <v>0</v>
      </c>
      <c r="I270" s="43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U270" s="20" t="s">
        <v>82</v>
      </c>
    </row>
    <row r="271" spans="1:47" s="2" customFormat="1" ht="12">
      <c r="A271" s="41"/>
      <c r="B271" s="42"/>
      <c r="C271" s="43"/>
      <c r="D271" s="227" t="s">
        <v>493</v>
      </c>
      <c r="E271" s="43"/>
      <c r="F271" s="253" t="s">
        <v>610</v>
      </c>
      <c r="G271" s="43"/>
      <c r="H271" s="254">
        <v>22.56</v>
      </c>
      <c r="I271" s="43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U271" s="20" t="s">
        <v>82</v>
      </c>
    </row>
    <row r="272" spans="1:47" s="2" customFormat="1" ht="12">
      <c r="A272" s="41"/>
      <c r="B272" s="42"/>
      <c r="C272" s="43"/>
      <c r="D272" s="227" t="s">
        <v>493</v>
      </c>
      <c r="E272" s="43"/>
      <c r="F272" s="253" t="s">
        <v>602</v>
      </c>
      <c r="G272" s="43"/>
      <c r="H272" s="254">
        <v>3.978</v>
      </c>
      <c r="I272" s="43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U272" s="20" t="s">
        <v>82</v>
      </c>
    </row>
    <row r="273" spans="1:47" s="2" customFormat="1" ht="12">
      <c r="A273" s="41"/>
      <c r="B273" s="42"/>
      <c r="C273" s="43"/>
      <c r="D273" s="227" t="s">
        <v>493</v>
      </c>
      <c r="E273" s="43"/>
      <c r="F273" s="253" t="s">
        <v>502</v>
      </c>
      <c r="G273" s="43"/>
      <c r="H273" s="254">
        <v>181.049</v>
      </c>
      <c r="I273" s="43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U273" s="20" t="s">
        <v>82</v>
      </c>
    </row>
    <row r="274" spans="1:47" s="2" customFormat="1" ht="12">
      <c r="A274" s="41"/>
      <c r="B274" s="42"/>
      <c r="C274" s="43"/>
      <c r="D274" s="227" t="s">
        <v>493</v>
      </c>
      <c r="E274" s="43"/>
      <c r="F274" s="252" t="s">
        <v>611</v>
      </c>
      <c r="G274" s="43"/>
      <c r="H274" s="43"/>
      <c r="I274" s="43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U274" s="20" t="s">
        <v>82</v>
      </c>
    </row>
    <row r="275" spans="1:47" s="2" customFormat="1" ht="12">
      <c r="A275" s="41"/>
      <c r="B275" s="42"/>
      <c r="C275" s="43"/>
      <c r="D275" s="227" t="s">
        <v>493</v>
      </c>
      <c r="E275" s="43"/>
      <c r="F275" s="253" t="s">
        <v>612</v>
      </c>
      <c r="G275" s="43"/>
      <c r="H275" s="254">
        <v>0</v>
      </c>
      <c r="I275" s="43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U275" s="20" t="s">
        <v>82</v>
      </c>
    </row>
    <row r="276" spans="1:47" s="2" customFormat="1" ht="12">
      <c r="A276" s="41"/>
      <c r="B276" s="42"/>
      <c r="C276" s="43"/>
      <c r="D276" s="227" t="s">
        <v>493</v>
      </c>
      <c r="E276" s="43"/>
      <c r="F276" s="253" t="s">
        <v>613</v>
      </c>
      <c r="G276" s="43"/>
      <c r="H276" s="254">
        <v>12.48</v>
      </c>
      <c r="I276" s="43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U276" s="20" t="s">
        <v>82</v>
      </c>
    </row>
    <row r="277" spans="1:47" s="2" customFormat="1" ht="12">
      <c r="A277" s="41"/>
      <c r="B277" s="42"/>
      <c r="C277" s="43"/>
      <c r="D277" s="227" t="s">
        <v>493</v>
      </c>
      <c r="E277" s="43"/>
      <c r="F277" s="253" t="s">
        <v>614</v>
      </c>
      <c r="G277" s="43"/>
      <c r="H277" s="254">
        <v>7.02</v>
      </c>
      <c r="I277" s="43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U277" s="20" t="s">
        <v>82</v>
      </c>
    </row>
    <row r="278" spans="1:47" s="2" customFormat="1" ht="12">
      <c r="A278" s="41"/>
      <c r="B278" s="42"/>
      <c r="C278" s="43"/>
      <c r="D278" s="227" t="s">
        <v>493</v>
      </c>
      <c r="E278" s="43"/>
      <c r="F278" s="253" t="s">
        <v>615</v>
      </c>
      <c r="G278" s="43"/>
      <c r="H278" s="254">
        <v>0.564</v>
      </c>
      <c r="I278" s="43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U278" s="20" t="s">
        <v>82</v>
      </c>
    </row>
    <row r="279" spans="1:47" s="2" customFormat="1" ht="12">
      <c r="A279" s="41"/>
      <c r="B279" s="42"/>
      <c r="C279" s="43"/>
      <c r="D279" s="227" t="s">
        <v>493</v>
      </c>
      <c r="E279" s="43"/>
      <c r="F279" s="253" t="s">
        <v>616</v>
      </c>
      <c r="G279" s="43"/>
      <c r="H279" s="254">
        <v>1.02</v>
      </c>
      <c r="I279" s="43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U279" s="20" t="s">
        <v>82</v>
      </c>
    </row>
    <row r="280" spans="1:47" s="2" customFormat="1" ht="12">
      <c r="A280" s="41"/>
      <c r="B280" s="42"/>
      <c r="C280" s="43"/>
      <c r="D280" s="227" t="s">
        <v>493</v>
      </c>
      <c r="E280" s="43"/>
      <c r="F280" s="253" t="s">
        <v>617</v>
      </c>
      <c r="G280" s="43"/>
      <c r="H280" s="254">
        <v>2.88</v>
      </c>
      <c r="I280" s="43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U280" s="20" t="s">
        <v>82</v>
      </c>
    </row>
    <row r="281" spans="1:47" s="2" customFormat="1" ht="12">
      <c r="A281" s="41"/>
      <c r="B281" s="42"/>
      <c r="C281" s="43"/>
      <c r="D281" s="227" t="s">
        <v>493</v>
      </c>
      <c r="E281" s="43"/>
      <c r="F281" s="253" t="s">
        <v>502</v>
      </c>
      <c r="G281" s="43"/>
      <c r="H281" s="254">
        <v>23.964</v>
      </c>
      <c r="I281" s="43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U281" s="20" t="s">
        <v>82</v>
      </c>
    </row>
    <row r="282" spans="1:47" s="2" customFormat="1" ht="12">
      <c r="A282" s="41"/>
      <c r="B282" s="42"/>
      <c r="C282" s="43"/>
      <c r="D282" s="227" t="s">
        <v>493</v>
      </c>
      <c r="E282" s="43"/>
      <c r="F282" s="252" t="s">
        <v>552</v>
      </c>
      <c r="G282" s="43"/>
      <c r="H282" s="43"/>
      <c r="I282" s="43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U282" s="20" t="s">
        <v>82</v>
      </c>
    </row>
    <row r="283" spans="1:47" s="2" customFormat="1" ht="12">
      <c r="A283" s="41"/>
      <c r="B283" s="42"/>
      <c r="C283" s="43"/>
      <c r="D283" s="227" t="s">
        <v>493</v>
      </c>
      <c r="E283" s="43"/>
      <c r="F283" s="253" t="s">
        <v>535</v>
      </c>
      <c r="G283" s="43"/>
      <c r="H283" s="254">
        <v>0</v>
      </c>
      <c r="I283" s="43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U283" s="20" t="s">
        <v>82</v>
      </c>
    </row>
    <row r="284" spans="1:47" s="2" customFormat="1" ht="12">
      <c r="A284" s="41"/>
      <c r="B284" s="42"/>
      <c r="C284" s="43"/>
      <c r="D284" s="227" t="s">
        <v>493</v>
      </c>
      <c r="E284" s="43"/>
      <c r="F284" s="253" t="s">
        <v>553</v>
      </c>
      <c r="G284" s="43"/>
      <c r="H284" s="254">
        <v>5.074</v>
      </c>
      <c r="I284" s="43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U284" s="20" t="s">
        <v>82</v>
      </c>
    </row>
    <row r="285" spans="1:47" s="2" customFormat="1" ht="12">
      <c r="A285" s="41"/>
      <c r="B285" s="42"/>
      <c r="C285" s="43"/>
      <c r="D285" s="227" t="s">
        <v>493</v>
      </c>
      <c r="E285" s="43"/>
      <c r="F285" s="253" t="s">
        <v>554</v>
      </c>
      <c r="G285" s="43"/>
      <c r="H285" s="254">
        <v>13.222</v>
      </c>
      <c r="I285" s="43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U285" s="20" t="s">
        <v>82</v>
      </c>
    </row>
    <row r="286" spans="1:47" s="2" customFormat="1" ht="12">
      <c r="A286" s="41"/>
      <c r="B286" s="42"/>
      <c r="C286" s="43"/>
      <c r="D286" s="227" t="s">
        <v>493</v>
      </c>
      <c r="E286" s="43"/>
      <c r="F286" s="253" t="s">
        <v>555</v>
      </c>
      <c r="G286" s="43"/>
      <c r="H286" s="254">
        <v>3.3</v>
      </c>
      <c r="I286" s="43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U286" s="20" t="s">
        <v>82</v>
      </c>
    </row>
    <row r="287" spans="1:47" s="2" customFormat="1" ht="12">
      <c r="A287" s="41"/>
      <c r="B287" s="42"/>
      <c r="C287" s="43"/>
      <c r="D287" s="227" t="s">
        <v>493</v>
      </c>
      <c r="E287" s="43"/>
      <c r="F287" s="253" t="s">
        <v>556</v>
      </c>
      <c r="G287" s="43"/>
      <c r="H287" s="254">
        <v>3.424</v>
      </c>
      <c r="I287" s="43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U287" s="20" t="s">
        <v>82</v>
      </c>
    </row>
    <row r="288" spans="1:47" s="2" customFormat="1" ht="12">
      <c r="A288" s="41"/>
      <c r="B288" s="42"/>
      <c r="C288" s="43"/>
      <c r="D288" s="227" t="s">
        <v>493</v>
      </c>
      <c r="E288" s="43"/>
      <c r="F288" s="253" t="s">
        <v>555</v>
      </c>
      <c r="G288" s="43"/>
      <c r="H288" s="254">
        <v>3.3</v>
      </c>
      <c r="I288" s="43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U288" s="20" t="s">
        <v>82</v>
      </c>
    </row>
    <row r="289" spans="1:47" s="2" customFormat="1" ht="12">
      <c r="A289" s="41"/>
      <c r="B289" s="42"/>
      <c r="C289" s="43"/>
      <c r="D289" s="227" t="s">
        <v>493</v>
      </c>
      <c r="E289" s="43"/>
      <c r="F289" s="253" t="s">
        <v>557</v>
      </c>
      <c r="G289" s="43"/>
      <c r="H289" s="254">
        <v>8.305</v>
      </c>
      <c r="I289" s="43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U289" s="20" t="s">
        <v>82</v>
      </c>
    </row>
    <row r="290" spans="1:47" s="2" customFormat="1" ht="12">
      <c r="A290" s="41"/>
      <c r="B290" s="42"/>
      <c r="C290" s="43"/>
      <c r="D290" s="227" t="s">
        <v>493</v>
      </c>
      <c r="E290" s="43"/>
      <c r="F290" s="253" t="s">
        <v>553</v>
      </c>
      <c r="G290" s="43"/>
      <c r="H290" s="254">
        <v>5.074</v>
      </c>
      <c r="I290" s="43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U290" s="20" t="s">
        <v>82</v>
      </c>
    </row>
    <row r="291" spans="1:47" s="2" customFormat="1" ht="12">
      <c r="A291" s="41"/>
      <c r="B291" s="42"/>
      <c r="C291" s="43"/>
      <c r="D291" s="227" t="s">
        <v>493</v>
      </c>
      <c r="E291" s="43"/>
      <c r="F291" s="253" t="s">
        <v>558</v>
      </c>
      <c r="G291" s="43"/>
      <c r="H291" s="254">
        <v>4.249</v>
      </c>
      <c r="I291" s="43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U291" s="20" t="s">
        <v>82</v>
      </c>
    </row>
    <row r="292" spans="1:47" s="2" customFormat="1" ht="12">
      <c r="A292" s="41"/>
      <c r="B292" s="42"/>
      <c r="C292" s="43"/>
      <c r="D292" s="227" t="s">
        <v>493</v>
      </c>
      <c r="E292" s="43"/>
      <c r="F292" s="253" t="s">
        <v>502</v>
      </c>
      <c r="G292" s="43"/>
      <c r="H292" s="254">
        <v>45.948</v>
      </c>
      <c r="I292" s="43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U292" s="20" t="s">
        <v>82</v>
      </c>
    </row>
    <row r="293" spans="1:47" s="2" customFormat="1" ht="12">
      <c r="A293" s="41"/>
      <c r="B293" s="42"/>
      <c r="C293" s="43"/>
      <c r="D293" s="227" t="s">
        <v>493</v>
      </c>
      <c r="E293" s="43"/>
      <c r="F293" s="252" t="s">
        <v>548</v>
      </c>
      <c r="G293" s="43"/>
      <c r="H293" s="43"/>
      <c r="I293" s="43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U293" s="20" t="s">
        <v>82</v>
      </c>
    </row>
    <row r="294" spans="1:47" s="2" customFormat="1" ht="12">
      <c r="A294" s="41"/>
      <c r="B294" s="42"/>
      <c r="C294" s="43"/>
      <c r="D294" s="227" t="s">
        <v>493</v>
      </c>
      <c r="E294" s="43"/>
      <c r="F294" s="253" t="s">
        <v>549</v>
      </c>
      <c r="G294" s="43"/>
      <c r="H294" s="254">
        <v>37.32</v>
      </c>
      <c r="I294" s="43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U294" s="20" t="s">
        <v>82</v>
      </c>
    </row>
    <row r="295" spans="1:47" s="2" customFormat="1" ht="12">
      <c r="A295" s="41"/>
      <c r="B295" s="42"/>
      <c r="C295" s="43"/>
      <c r="D295" s="227" t="s">
        <v>493</v>
      </c>
      <c r="E295" s="43"/>
      <c r="F295" s="253" t="s">
        <v>550</v>
      </c>
      <c r="G295" s="43"/>
      <c r="H295" s="254">
        <v>76.071</v>
      </c>
      <c r="I295" s="43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U295" s="20" t="s">
        <v>82</v>
      </c>
    </row>
    <row r="296" spans="1:47" s="2" customFormat="1" ht="12">
      <c r="A296" s="41"/>
      <c r="B296" s="42"/>
      <c r="C296" s="43"/>
      <c r="D296" s="227" t="s">
        <v>493</v>
      </c>
      <c r="E296" s="43"/>
      <c r="F296" s="253" t="s">
        <v>551</v>
      </c>
      <c r="G296" s="43"/>
      <c r="H296" s="254">
        <v>-12.176</v>
      </c>
      <c r="I296" s="43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U296" s="20" t="s">
        <v>82</v>
      </c>
    </row>
    <row r="297" spans="1:47" s="2" customFormat="1" ht="12">
      <c r="A297" s="41"/>
      <c r="B297" s="42"/>
      <c r="C297" s="43"/>
      <c r="D297" s="227" t="s">
        <v>493</v>
      </c>
      <c r="E297" s="43"/>
      <c r="F297" s="253" t="s">
        <v>502</v>
      </c>
      <c r="G297" s="43"/>
      <c r="H297" s="254">
        <v>101.215</v>
      </c>
      <c r="I297" s="43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U297" s="20" t="s">
        <v>82</v>
      </c>
    </row>
    <row r="298" spans="1:47" s="2" customFormat="1" ht="12">
      <c r="A298" s="41"/>
      <c r="B298" s="42"/>
      <c r="C298" s="43"/>
      <c r="D298" s="227" t="s">
        <v>493</v>
      </c>
      <c r="E298" s="43"/>
      <c r="F298" s="252" t="s">
        <v>618</v>
      </c>
      <c r="G298" s="43"/>
      <c r="H298" s="43"/>
      <c r="I298" s="43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U298" s="20" t="s">
        <v>82</v>
      </c>
    </row>
    <row r="299" spans="1:47" s="2" customFormat="1" ht="12">
      <c r="A299" s="41"/>
      <c r="B299" s="42"/>
      <c r="C299" s="43"/>
      <c r="D299" s="227" t="s">
        <v>493</v>
      </c>
      <c r="E299" s="43"/>
      <c r="F299" s="253" t="s">
        <v>619</v>
      </c>
      <c r="G299" s="43"/>
      <c r="H299" s="254">
        <v>0</v>
      </c>
      <c r="I299" s="43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U299" s="20" t="s">
        <v>82</v>
      </c>
    </row>
    <row r="300" spans="1:47" s="2" customFormat="1" ht="12">
      <c r="A300" s="41"/>
      <c r="B300" s="42"/>
      <c r="C300" s="43"/>
      <c r="D300" s="227" t="s">
        <v>493</v>
      </c>
      <c r="E300" s="43"/>
      <c r="F300" s="253" t="s">
        <v>620</v>
      </c>
      <c r="G300" s="43"/>
      <c r="H300" s="254">
        <v>9.115</v>
      </c>
      <c r="I300" s="43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U300" s="20" t="s">
        <v>82</v>
      </c>
    </row>
    <row r="301" spans="1:47" s="2" customFormat="1" ht="12">
      <c r="A301" s="41"/>
      <c r="B301" s="42"/>
      <c r="C301" s="43"/>
      <c r="D301" s="227" t="s">
        <v>493</v>
      </c>
      <c r="E301" s="43"/>
      <c r="F301" s="252" t="s">
        <v>621</v>
      </c>
      <c r="G301" s="43"/>
      <c r="H301" s="43"/>
      <c r="I301" s="43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U301" s="20" t="s">
        <v>82</v>
      </c>
    </row>
    <row r="302" spans="1:47" s="2" customFormat="1" ht="12">
      <c r="A302" s="41"/>
      <c r="B302" s="42"/>
      <c r="C302" s="43"/>
      <c r="D302" s="227" t="s">
        <v>493</v>
      </c>
      <c r="E302" s="43"/>
      <c r="F302" s="253" t="s">
        <v>622</v>
      </c>
      <c r="G302" s="43"/>
      <c r="H302" s="254">
        <v>0</v>
      </c>
      <c r="I302" s="43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U302" s="20" t="s">
        <v>82</v>
      </c>
    </row>
    <row r="303" spans="1:47" s="2" customFormat="1" ht="12">
      <c r="A303" s="41"/>
      <c r="B303" s="42"/>
      <c r="C303" s="43"/>
      <c r="D303" s="227" t="s">
        <v>493</v>
      </c>
      <c r="E303" s="43"/>
      <c r="F303" s="253" t="s">
        <v>598</v>
      </c>
      <c r="G303" s="43"/>
      <c r="H303" s="254">
        <v>0</v>
      </c>
      <c r="I303" s="43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U303" s="20" t="s">
        <v>82</v>
      </c>
    </row>
    <row r="304" spans="1:47" s="2" customFormat="1" ht="12">
      <c r="A304" s="41"/>
      <c r="B304" s="42"/>
      <c r="C304" s="43"/>
      <c r="D304" s="227" t="s">
        <v>493</v>
      </c>
      <c r="E304" s="43"/>
      <c r="F304" s="253" t="s">
        <v>623</v>
      </c>
      <c r="G304" s="43"/>
      <c r="H304" s="254">
        <v>6.088</v>
      </c>
      <c r="I304" s="43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U304" s="20" t="s">
        <v>82</v>
      </c>
    </row>
    <row r="305" spans="1:47" s="2" customFormat="1" ht="12">
      <c r="A305" s="41"/>
      <c r="B305" s="42"/>
      <c r="C305" s="43"/>
      <c r="D305" s="227" t="s">
        <v>493</v>
      </c>
      <c r="E305" s="43"/>
      <c r="F305" s="253" t="s">
        <v>604</v>
      </c>
      <c r="G305" s="43"/>
      <c r="H305" s="254">
        <v>0</v>
      </c>
      <c r="I305" s="43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U305" s="20" t="s">
        <v>82</v>
      </c>
    </row>
    <row r="306" spans="1:47" s="2" customFormat="1" ht="12">
      <c r="A306" s="41"/>
      <c r="B306" s="42"/>
      <c r="C306" s="43"/>
      <c r="D306" s="227" t="s">
        <v>493</v>
      </c>
      <c r="E306" s="43"/>
      <c r="F306" s="253" t="s">
        <v>623</v>
      </c>
      <c r="G306" s="43"/>
      <c r="H306" s="254">
        <v>6.088</v>
      </c>
      <c r="I306" s="43"/>
      <c r="J306" s="43"/>
      <c r="K306" s="43"/>
      <c r="L306" s="47"/>
      <c r="M306" s="223"/>
      <c r="N306" s="22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U306" s="20" t="s">
        <v>82</v>
      </c>
    </row>
    <row r="307" spans="1:47" s="2" customFormat="1" ht="12">
      <c r="A307" s="41"/>
      <c r="B307" s="42"/>
      <c r="C307" s="43"/>
      <c r="D307" s="227" t="s">
        <v>493</v>
      </c>
      <c r="E307" s="43"/>
      <c r="F307" s="253" t="s">
        <v>502</v>
      </c>
      <c r="G307" s="43"/>
      <c r="H307" s="254">
        <v>12.176</v>
      </c>
      <c r="I307" s="43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U307" s="20" t="s">
        <v>82</v>
      </c>
    </row>
    <row r="308" spans="1:65" s="2" customFormat="1" ht="33" customHeight="1">
      <c r="A308" s="41"/>
      <c r="B308" s="42"/>
      <c r="C308" s="207" t="s">
        <v>624</v>
      </c>
      <c r="D308" s="207" t="s">
        <v>162</v>
      </c>
      <c r="E308" s="208" t="s">
        <v>625</v>
      </c>
      <c r="F308" s="209" t="s">
        <v>626</v>
      </c>
      <c r="G308" s="210" t="s">
        <v>356</v>
      </c>
      <c r="H308" s="211">
        <v>61178.82</v>
      </c>
      <c r="I308" s="212"/>
      <c r="J308" s="213">
        <f>ROUND(I308*H308,2)</f>
        <v>0</v>
      </c>
      <c r="K308" s="209" t="s">
        <v>166</v>
      </c>
      <c r="L308" s="47"/>
      <c r="M308" s="214" t="s">
        <v>19</v>
      </c>
      <c r="N308" s="215" t="s">
        <v>43</v>
      </c>
      <c r="O308" s="87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252</v>
      </c>
      <c r="AT308" s="218" t="s">
        <v>162</v>
      </c>
      <c r="AU308" s="218" t="s">
        <v>82</v>
      </c>
      <c r="AY308" s="20" t="s">
        <v>155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80</v>
      </c>
      <c r="BK308" s="219">
        <f>ROUND(I308*H308,2)</f>
        <v>0</v>
      </c>
      <c r="BL308" s="20" t="s">
        <v>252</v>
      </c>
      <c r="BM308" s="218" t="s">
        <v>627</v>
      </c>
    </row>
    <row r="309" spans="1:47" s="2" customFormat="1" ht="12">
      <c r="A309" s="41"/>
      <c r="B309" s="42"/>
      <c r="C309" s="43"/>
      <c r="D309" s="220" t="s">
        <v>169</v>
      </c>
      <c r="E309" s="43"/>
      <c r="F309" s="221" t="s">
        <v>628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169</v>
      </c>
      <c r="AU309" s="20" t="s">
        <v>82</v>
      </c>
    </row>
    <row r="310" spans="1:65" s="2" customFormat="1" ht="24.15" customHeight="1">
      <c r="A310" s="41"/>
      <c r="B310" s="42"/>
      <c r="C310" s="207" t="s">
        <v>629</v>
      </c>
      <c r="D310" s="207" t="s">
        <v>162</v>
      </c>
      <c r="E310" s="208" t="s">
        <v>630</v>
      </c>
      <c r="F310" s="209" t="s">
        <v>631</v>
      </c>
      <c r="G310" s="210" t="s">
        <v>356</v>
      </c>
      <c r="H310" s="211">
        <v>1019.647</v>
      </c>
      <c r="I310" s="212"/>
      <c r="J310" s="213">
        <f>ROUND(I310*H310,2)</f>
        <v>0</v>
      </c>
      <c r="K310" s="209" t="s">
        <v>166</v>
      </c>
      <c r="L310" s="47"/>
      <c r="M310" s="214" t="s">
        <v>19</v>
      </c>
      <c r="N310" s="215" t="s">
        <v>43</v>
      </c>
      <c r="O310" s="87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8" t="s">
        <v>252</v>
      </c>
      <c r="AT310" s="218" t="s">
        <v>162</v>
      </c>
      <c r="AU310" s="218" t="s">
        <v>82</v>
      </c>
      <c r="AY310" s="20" t="s">
        <v>155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20" t="s">
        <v>80</v>
      </c>
      <c r="BK310" s="219">
        <f>ROUND(I310*H310,2)</f>
        <v>0</v>
      </c>
      <c r="BL310" s="20" t="s">
        <v>252</v>
      </c>
      <c r="BM310" s="218" t="s">
        <v>632</v>
      </c>
    </row>
    <row r="311" spans="1:47" s="2" customFormat="1" ht="12">
      <c r="A311" s="41"/>
      <c r="B311" s="42"/>
      <c r="C311" s="43"/>
      <c r="D311" s="220" t="s">
        <v>169</v>
      </c>
      <c r="E311" s="43"/>
      <c r="F311" s="221" t="s">
        <v>633</v>
      </c>
      <c r="G311" s="43"/>
      <c r="H311" s="43"/>
      <c r="I311" s="222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169</v>
      </c>
      <c r="AU311" s="20" t="s">
        <v>82</v>
      </c>
    </row>
    <row r="312" spans="1:65" s="2" customFormat="1" ht="16.5" customHeight="1">
      <c r="A312" s="41"/>
      <c r="B312" s="42"/>
      <c r="C312" s="207" t="s">
        <v>634</v>
      </c>
      <c r="D312" s="207" t="s">
        <v>162</v>
      </c>
      <c r="E312" s="208" t="s">
        <v>635</v>
      </c>
      <c r="F312" s="209" t="s">
        <v>636</v>
      </c>
      <c r="G312" s="210" t="s">
        <v>356</v>
      </c>
      <c r="H312" s="211">
        <v>1019.647</v>
      </c>
      <c r="I312" s="212"/>
      <c r="J312" s="213">
        <f>ROUND(I312*H312,2)</f>
        <v>0</v>
      </c>
      <c r="K312" s="209" t="s">
        <v>166</v>
      </c>
      <c r="L312" s="47"/>
      <c r="M312" s="214" t="s">
        <v>19</v>
      </c>
      <c r="N312" s="215" t="s">
        <v>43</v>
      </c>
      <c r="O312" s="87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252</v>
      </c>
      <c r="AT312" s="218" t="s">
        <v>162</v>
      </c>
      <c r="AU312" s="218" t="s">
        <v>82</v>
      </c>
      <c r="AY312" s="20" t="s">
        <v>155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20" t="s">
        <v>80</v>
      </c>
      <c r="BK312" s="219">
        <f>ROUND(I312*H312,2)</f>
        <v>0</v>
      </c>
      <c r="BL312" s="20" t="s">
        <v>252</v>
      </c>
      <c r="BM312" s="218" t="s">
        <v>637</v>
      </c>
    </row>
    <row r="313" spans="1:47" s="2" customFormat="1" ht="12">
      <c r="A313" s="41"/>
      <c r="B313" s="42"/>
      <c r="C313" s="43"/>
      <c r="D313" s="220" t="s">
        <v>169</v>
      </c>
      <c r="E313" s="43"/>
      <c r="F313" s="221" t="s">
        <v>638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169</v>
      </c>
      <c r="AU313" s="20" t="s">
        <v>82</v>
      </c>
    </row>
    <row r="314" spans="1:51" s="13" customFormat="1" ht="12">
      <c r="A314" s="13"/>
      <c r="B314" s="225"/>
      <c r="C314" s="226"/>
      <c r="D314" s="227" t="s">
        <v>176</v>
      </c>
      <c r="E314" s="228" t="s">
        <v>19</v>
      </c>
      <c r="F314" s="229" t="s">
        <v>587</v>
      </c>
      <c r="G314" s="226"/>
      <c r="H314" s="228" t="s">
        <v>19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176</v>
      </c>
      <c r="AU314" s="235" t="s">
        <v>82</v>
      </c>
      <c r="AV314" s="13" t="s">
        <v>80</v>
      </c>
      <c r="AW314" s="13" t="s">
        <v>34</v>
      </c>
      <c r="AX314" s="13" t="s">
        <v>72</v>
      </c>
      <c r="AY314" s="235" t="s">
        <v>155</v>
      </c>
    </row>
    <row r="315" spans="1:51" s="14" customFormat="1" ht="12">
      <c r="A315" s="14"/>
      <c r="B315" s="236"/>
      <c r="C315" s="237"/>
      <c r="D315" s="227" t="s">
        <v>176</v>
      </c>
      <c r="E315" s="238" t="s">
        <v>19</v>
      </c>
      <c r="F315" s="239" t="s">
        <v>392</v>
      </c>
      <c r="G315" s="237"/>
      <c r="H315" s="240">
        <v>599.201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176</v>
      </c>
      <c r="AU315" s="246" t="s">
        <v>82</v>
      </c>
      <c r="AV315" s="14" t="s">
        <v>82</v>
      </c>
      <c r="AW315" s="14" t="s">
        <v>34</v>
      </c>
      <c r="AX315" s="14" t="s">
        <v>72</v>
      </c>
      <c r="AY315" s="246" t="s">
        <v>155</v>
      </c>
    </row>
    <row r="316" spans="1:51" s="14" customFormat="1" ht="12">
      <c r="A316" s="14"/>
      <c r="B316" s="236"/>
      <c r="C316" s="237"/>
      <c r="D316" s="227" t="s">
        <v>176</v>
      </c>
      <c r="E316" s="238" t="s">
        <v>19</v>
      </c>
      <c r="F316" s="239" t="s">
        <v>395</v>
      </c>
      <c r="G316" s="237"/>
      <c r="H316" s="240">
        <v>46.979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176</v>
      </c>
      <c r="AU316" s="246" t="s">
        <v>82</v>
      </c>
      <c r="AV316" s="14" t="s">
        <v>82</v>
      </c>
      <c r="AW316" s="14" t="s">
        <v>34</v>
      </c>
      <c r="AX316" s="14" t="s">
        <v>72</v>
      </c>
      <c r="AY316" s="246" t="s">
        <v>155</v>
      </c>
    </row>
    <row r="317" spans="1:51" s="14" customFormat="1" ht="12">
      <c r="A317" s="14"/>
      <c r="B317" s="236"/>
      <c r="C317" s="237"/>
      <c r="D317" s="227" t="s">
        <v>176</v>
      </c>
      <c r="E317" s="238" t="s">
        <v>19</v>
      </c>
      <c r="F317" s="239" t="s">
        <v>401</v>
      </c>
      <c r="G317" s="237"/>
      <c r="H317" s="240">
        <v>181.049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176</v>
      </c>
      <c r="AU317" s="246" t="s">
        <v>82</v>
      </c>
      <c r="AV317" s="14" t="s">
        <v>82</v>
      </c>
      <c r="AW317" s="14" t="s">
        <v>34</v>
      </c>
      <c r="AX317" s="14" t="s">
        <v>72</v>
      </c>
      <c r="AY317" s="246" t="s">
        <v>155</v>
      </c>
    </row>
    <row r="318" spans="1:51" s="14" customFormat="1" ht="12">
      <c r="A318" s="14"/>
      <c r="B318" s="236"/>
      <c r="C318" s="237"/>
      <c r="D318" s="227" t="s">
        <v>176</v>
      </c>
      <c r="E318" s="238" t="s">
        <v>19</v>
      </c>
      <c r="F318" s="239" t="s">
        <v>404</v>
      </c>
      <c r="G318" s="237"/>
      <c r="H318" s="240">
        <v>23.964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176</v>
      </c>
      <c r="AU318" s="246" t="s">
        <v>82</v>
      </c>
      <c r="AV318" s="14" t="s">
        <v>82</v>
      </c>
      <c r="AW318" s="14" t="s">
        <v>34</v>
      </c>
      <c r="AX318" s="14" t="s">
        <v>72</v>
      </c>
      <c r="AY318" s="246" t="s">
        <v>155</v>
      </c>
    </row>
    <row r="319" spans="1:51" s="14" customFormat="1" ht="12">
      <c r="A319" s="14"/>
      <c r="B319" s="236"/>
      <c r="C319" s="237"/>
      <c r="D319" s="227" t="s">
        <v>176</v>
      </c>
      <c r="E319" s="238" t="s">
        <v>19</v>
      </c>
      <c r="F319" s="239" t="s">
        <v>457</v>
      </c>
      <c r="G319" s="237"/>
      <c r="H319" s="240">
        <v>45.948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176</v>
      </c>
      <c r="AU319" s="246" t="s">
        <v>82</v>
      </c>
      <c r="AV319" s="14" t="s">
        <v>82</v>
      </c>
      <c r="AW319" s="14" t="s">
        <v>34</v>
      </c>
      <c r="AX319" s="14" t="s">
        <v>72</v>
      </c>
      <c r="AY319" s="246" t="s">
        <v>155</v>
      </c>
    </row>
    <row r="320" spans="1:51" s="14" customFormat="1" ht="12">
      <c r="A320" s="14"/>
      <c r="B320" s="236"/>
      <c r="C320" s="237"/>
      <c r="D320" s="227" t="s">
        <v>176</v>
      </c>
      <c r="E320" s="238" t="s">
        <v>19</v>
      </c>
      <c r="F320" s="239" t="s">
        <v>398</v>
      </c>
      <c r="G320" s="237"/>
      <c r="H320" s="240">
        <v>101.215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176</v>
      </c>
      <c r="AU320" s="246" t="s">
        <v>82</v>
      </c>
      <c r="AV320" s="14" t="s">
        <v>82</v>
      </c>
      <c r="AW320" s="14" t="s">
        <v>34</v>
      </c>
      <c r="AX320" s="14" t="s">
        <v>72</v>
      </c>
      <c r="AY320" s="246" t="s">
        <v>155</v>
      </c>
    </row>
    <row r="321" spans="1:51" s="14" customFormat="1" ht="12">
      <c r="A321" s="14"/>
      <c r="B321" s="236"/>
      <c r="C321" s="237"/>
      <c r="D321" s="227" t="s">
        <v>176</v>
      </c>
      <c r="E321" s="238" t="s">
        <v>19</v>
      </c>
      <c r="F321" s="239" t="s">
        <v>407</v>
      </c>
      <c r="G321" s="237"/>
      <c r="H321" s="240">
        <v>9.115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176</v>
      </c>
      <c r="AU321" s="246" t="s">
        <v>82</v>
      </c>
      <c r="AV321" s="14" t="s">
        <v>82</v>
      </c>
      <c r="AW321" s="14" t="s">
        <v>34</v>
      </c>
      <c r="AX321" s="14" t="s">
        <v>72</v>
      </c>
      <c r="AY321" s="246" t="s">
        <v>155</v>
      </c>
    </row>
    <row r="322" spans="1:51" s="14" customFormat="1" ht="12">
      <c r="A322" s="14"/>
      <c r="B322" s="236"/>
      <c r="C322" s="237"/>
      <c r="D322" s="227" t="s">
        <v>176</v>
      </c>
      <c r="E322" s="238" t="s">
        <v>19</v>
      </c>
      <c r="F322" s="239" t="s">
        <v>410</v>
      </c>
      <c r="G322" s="237"/>
      <c r="H322" s="240">
        <v>12.176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176</v>
      </c>
      <c r="AU322" s="246" t="s">
        <v>82</v>
      </c>
      <c r="AV322" s="14" t="s">
        <v>82</v>
      </c>
      <c r="AW322" s="14" t="s">
        <v>34</v>
      </c>
      <c r="AX322" s="14" t="s">
        <v>72</v>
      </c>
      <c r="AY322" s="246" t="s">
        <v>155</v>
      </c>
    </row>
    <row r="323" spans="1:51" s="15" customFormat="1" ht="12">
      <c r="A323" s="15"/>
      <c r="B323" s="255"/>
      <c r="C323" s="256"/>
      <c r="D323" s="227" t="s">
        <v>176</v>
      </c>
      <c r="E323" s="257" t="s">
        <v>19</v>
      </c>
      <c r="F323" s="258" t="s">
        <v>502</v>
      </c>
      <c r="G323" s="256"/>
      <c r="H323" s="259">
        <v>1019.647</v>
      </c>
      <c r="I323" s="260"/>
      <c r="J323" s="256"/>
      <c r="K323" s="256"/>
      <c r="L323" s="261"/>
      <c r="M323" s="262"/>
      <c r="N323" s="263"/>
      <c r="O323" s="263"/>
      <c r="P323" s="263"/>
      <c r="Q323" s="263"/>
      <c r="R323" s="263"/>
      <c r="S323" s="263"/>
      <c r="T323" s="26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5" t="s">
        <v>176</v>
      </c>
      <c r="AU323" s="265" t="s">
        <v>82</v>
      </c>
      <c r="AV323" s="15" t="s">
        <v>252</v>
      </c>
      <c r="AW323" s="15" t="s">
        <v>34</v>
      </c>
      <c r="AX323" s="15" t="s">
        <v>80</v>
      </c>
      <c r="AY323" s="265" t="s">
        <v>155</v>
      </c>
    </row>
    <row r="324" spans="1:47" s="2" customFormat="1" ht="12">
      <c r="A324" s="41"/>
      <c r="B324" s="42"/>
      <c r="C324" s="43"/>
      <c r="D324" s="227" t="s">
        <v>493</v>
      </c>
      <c r="E324" s="43"/>
      <c r="F324" s="252" t="s">
        <v>534</v>
      </c>
      <c r="G324" s="43"/>
      <c r="H324" s="43"/>
      <c r="I324" s="43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U324" s="20" t="s">
        <v>82</v>
      </c>
    </row>
    <row r="325" spans="1:47" s="2" customFormat="1" ht="12">
      <c r="A325" s="41"/>
      <c r="B325" s="42"/>
      <c r="C325" s="43"/>
      <c r="D325" s="227" t="s">
        <v>493</v>
      </c>
      <c r="E325" s="43"/>
      <c r="F325" s="253" t="s">
        <v>535</v>
      </c>
      <c r="G325" s="43"/>
      <c r="H325" s="254">
        <v>0</v>
      </c>
      <c r="I325" s="43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U325" s="20" t="s">
        <v>82</v>
      </c>
    </row>
    <row r="326" spans="1:47" s="2" customFormat="1" ht="12">
      <c r="A326" s="41"/>
      <c r="B326" s="42"/>
      <c r="C326" s="43"/>
      <c r="D326" s="227" t="s">
        <v>493</v>
      </c>
      <c r="E326" s="43"/>
      <c r="F326" s="253" t="s">
        <v>536</v>
      </c>
      <c r="G326" s="43"/>
      <c r="H326" s="254">
        <v>66.143</v>
      </c>
      <c r="I326" s="43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U326" s="20" t="s">
        <v>82</v>
      </c>
    </row>
    <row r="327" spans="1:47" s="2" customFormat="1" ht="12">
      <c r="A327" s="41"/>
      <c r="B327" s="42"/>
      <c r="C327" s="43"/>
      <c r="D327" s="227" t="s">
        <v>493</v>
      </c>
      <c r="E327" s="43"/>
      <c r="F327" s="253" t="s">
        <v>537</v>
      </c>
      <c r="G327" s="43"/>
      <c r="H327" s="254">
        <v>172.367</v>
      </c>
      <c r="I327" s="43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U327" s="20" t="s">
        <v>82</v>
      </c>
    </row>
    <row r="328" spans="1:47" s="2" customFormat="1" ht="12">
      <c r="A328" s="41"/>
      <c r="B328" s="42"/>
      <c r="C328" s="43"/>
      <c r="D328" s="227" t="s">
        <v>493</v>
      </c>
      <c r="E328" s="43"/>
      <c r="F328" s="253" t="s">
        <v>538</v>
      </c>
      <c r="G328" s="43"/>
      <c r="H328" s="254">
        <v>80.04</v>
      </c>
      <c r="I328" s="43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U328" s="20" t="s">
        <v>82</v>
      </c>
    </row>
    <row r="329" spans="1:47" s="2" customFormat="1" ht="12">
      <c r="A329" s="41"/>
      <c r="B329" s="42"/>
      <c r="C329" s="43"/>
      <c r="D329" s="227" t="s">
        <v>493</v>
      </c>
      <c r="E329" s="43"/>
      <c r="F329" s="253" t="s">
        <v>539</v>
      </c>
      <c r="G329" s="43"/>
      <c r="H329" s="254">
        <v>58.5</v>
      </c>
      <c r="I329" s="43"/>
      <c r="J329" s="43"/>
      <c r="K329" s="43"/>
      <c r="L329" s="47"/>
      <c r="M329" s="223"/>
      <c r="N329" s="22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U329" s="20" t="s">
        <v>82</v>
      </c>
    </row>
    <row r="330" spans="1:47" s="2" customFormat="1" ht="12">
      <c r="A330" s="41"/>
      <c r="B330" s="42"/>
      <c r="C330" s="43"/>
      <c r="D330" s="227" t="s">
        <v>493</v>
      </c>
      <c r="E330" s="43"/>
      <c r="F330" s="253" t="s">
        <v>540</v>
      </c>
      <c r="G330" s="43"/>
      <c r="H330" s="254">
        <v>148.541</v>
      </c>
      <c r="I330" s="43"/>
      <c r="J330" s="43"/>
      <c r="K330" s="43"/>
      <c r="L330" s="47"/>
      <c r="M330" s="223"/>
      <c r="N330" s="224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U330" s="20" t="s">
        <v>82</v>
      </c>
    </row>
    <row r="331" spans="1:47" s="2" customFormat="1" ht="12">
      <c r="A331" s="41"/>
      <c r="B331" s="42"/>
      <c r="C331" s="43"/>
      <c r="D331" s="227" t="s">
        <v>493</v>
      </c>
      <c r="E331" s="43"/>
      <c r="F331" s="253" t="s">
        <v>541</v>
      </c>
      <c r="G331" s="43"/>
      <c r="H331" s="254">
        <v>60.694</v>
      </c>
      <c r="I331" s="43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U331" s="20" t="s">
        <v>82</v>
      </c>
    </row>
    <row r="332" spans="1:47" s="2" customFormat="1" ht="12">
      <c r="A332" s="41"/>
      <c r="B332" s="42"/>
      <c r="C332" s="43"/>
      <c r="D332" s="227" t="s">
        <v>493</v>
      </c>
      <c r="E332" s="43"/>
      <c r="F332" s="253" t="s">
        <v>539</v>
      </c>
      <c r="G332" s="43"/>
      <c r="H332" s="254">
        <v>58.5</v>
      </c>
      <c r="I332" s="43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U332" s="20" t="s">
        <v>82</v>
      </c>
    </row>
    <row r="333" spans="1:47" s="2" customFormat="1" ht="12">
      <c r="A333" s="41"/>
      <c r="B333" s="42"/>
      <c r="C333" s="43"/>
      <c r="D333" s="227" t="s">
        <v>493</v>
      </c>
      <c r="E333" s="43"/>
      <c r="F333" s="253" t="s">
        <v>542</v>
      </c>
      <c r="G333" s="43"/>
      <c r="H333" s="254">
        <v>71.033</v>
      </c>
      <c r="I333" s="43"/>
      <c r="J333" s="43"/>
      <c r="K333" s="43"/>
      <c r="L333" s="47"/>
      <c r="M333" s="223"/>
      <c r="N333" s="22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U333" s="20" t="s">
        <v>82</v>
      </c>
    </row>
    <row r="334" spans="1:47" s="2" customFormat="1" ht="12">
      <c r="A334" s="41"/>
      <c r="B334" s="42"/>
      <c r="C334" s="43"/>
      <c r="D334" s="227" t="s">
        <v>493</v>
      </c>
      <c r="E334" s="43"/>
      <c r="F334" s="253" t="s">
        <v>543</v>
      </c>
      <c r="G334" s="43"/>
      <c r="H334" s="254">
        <v>29.741</v>
      </c>
      <c r="I334" s="43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U334" s="20" t="s">
        <v>82</v>
      </c>
    </row>
    <row r="335" spans="1:47" s="2" customFormat="1" ht="12">
      <c r="A335" s="41"/>
      <c r="B335" s="42"/>
      <c r="C335" s="43"/>
      <c r="D335" s="227" t="s">
        <v>493</v>
      </c>
      <c r="E335" s="43"/>
      <c r="F335" s="253" t="s">
        <v>544</v>
      </c>
      <c r="G335" s="43"/>
      <c r="H335" s="254">
        <v>58.655</v>
      </c>
      <c r="I335" s="43"/>
      <c r="J335" s="43"/>
      <c r="K335" s="43"/>
      <c r="L335" s="47"/>
      <c r="M335" s="223"/>
      <c r="N335" s="22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U335" s="20" t="s">
        <v>82</v>
      </c>
    </row>
    <row r="336" spans="1:47" s="2" customFormat="1" ht="12">
      <c r="A336" s="41"/>
      <c r="B336" s="42"/>
      <c r="C336" s="43"/>
      <c r="D336" s="227" t="s">
        <v>493</v>
      </c>
      <c r="E336" s="43"/>
      <c r="F336" s="253" t="s">
        <v>545</v>
      </c>
      <c r="G336" s="43"/>
      <c r="H336" s="254">
        <v>804.214</v>
      </c>
      <c r="I336" s="43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U336" s="20" t="s">
        <v>82</v>
      </c>
    </row>
    <row r="337" spans="1:47" s="2" customFormat="1" ht="12">
      <c r="A337" s="41"/>
      <c r="B337" s="42"/>
      <c r="C337" s="43"/>
      <c r="D337" s="227" t="s">
        <v>493</v>
      </c>
      <c r="E337" s="43"/>
      <c r="F337" s="253" t="s">
        <v>546</v>
      </c>
      <c r="G337" s="43"/>
      <c r="H337" s="254">
        <v>-181.049</v>
      </c>
      <c r="I337" s="43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U337" s="20" t="s">
        <v>82</v>
      </c>
    </row>
    <row r="338" spans="1:47" s="2" customFormat="1" ht="12">
      <c r="A338" s="41"/>
      <c r="B338" s="42"/>
      <c r="C338" s="43"/>
      <c r="D338" s="227" t="s">
        <v>493</v>
      </c>
      <c r="E338" s="43"/>
      <c r="F338" s="253" t="s">
        <v>547</v>
      </c>
      <c r="G338" s="43"/>
      <c r="H338" s="254">
        <v>-23.964</v>
      </c>
      <c r="I338" s="43"/>
      <c r="J338" s="43"/>
      <c r="K338" s="43"/>
      <c r="L338" s="47"/>
      <c r="M338" s="223"/>
      <c r="N338" s="224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U338" s="20" t="s">
        <v>82</v>
      </c>
    </row>
    <row r="339" spans="1:47" s="2" customFormat="1" ht="12">
      <c r="A339" s="41"/>
      <c r="B339" s="42"/>
      <c r="C339" s="43"/>
      <c r="D339" s="227" t="s">
        <v>493</v>
      </c>
      <c r="E339" s="43"/>
      <c r="F339" s="253" t="s">
        <v>502</v>
      </c>
      <c r="G339" s="43"/>
      <c r="H339" s="254">
        <v>599.201</v>
      </c>
      <c r="I339" s="43"/>
      <c r="J339" s="43"/>
      <c r="K339" s="43"/>
      <c r="L339" s="47"/>
      <c r="M339" s="223"/>
      <c r="N339" s="22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U339" s="20" t="s">
        <v>82</v>
      </c>
    </row>
    <row r="340" spans="1:47" s="2" customFormat="1" ht="12">
      <c r="A340" s="41"/>
      <c r="B340" s="42"/>
      <c r="C340" s="43"/>
      <c r="D340" s="227" t="s">
        <v>493</v>
      </c>
      <c r="E340" s="43"/>
      <c r="F340" s="252" t="s">
        <v>588</v>
      </c>
      <c r="G340" s="43"/>
      <c r="H340" s="43"/>
      <c r="I340" s="43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U340" s="20" t="s">
        <v>82</v>
      </c>
    </row>
    <row r="341" spans="1:47" s="2" customFormat="1" ht="12">
      <c r="A341" s="41"/>
      <c r="B341" s="42"/>
      <c r="C341" s="43"/>
      <c r="D341" s="227" t="s">
        <v>493</v>
      </c>
      <c r="E341" s="43"/>
      <c r="F341" s="253" t="s">
        <v>535</v>
      </c>
      <c r="G341" s="43"/>
      <c r="H341" s="254">
        <v>0</v>
      </c>
      <c r="I341" s="43"/>
      <c r="J341" s="43"/>
      <c r="K341" s="43"/>
      <c r="L341" s="47"/>
      <c r="M341" s="223"/>
      <c r="N341" s="224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U341" s="20" t="s">
        <v>82</v>
      </c>
    </row>
    <row r="342" spans="1:47" s="2" customFormat="1" ht="12">
      <c r="A342" s="41"/>
      <c r="B342" s="42"/>
      <c r="C342" s="43"/>
      <c r="D342" s="227" t="s">
        <v>493</v>
      </c>
      <c r="E342" s="43"/>
      <c r="F342" s="253" t="s">
        <v>589</v>
      </c>
      <c r="G342" s="43"/>
      <c r="H342" s="254">
        <v>4.613</v>
      </c>
      <c r="I342" s="43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U342" s="20" t="s">
        <v>82</v>
      </c>
    </row>
    <row r="343" spans="1:47" s="2" customFormat="1" ht="12">
      <c r="A343" s="41"/>
      <c r="B343" s="42"/>
      <c r="C343" s="43"/>
      <c r="D343" s="227" t="s">
        <v>493</v>
      </c>
      <c r="E343" s="43"/>
      <c r="F343" s="253" t="s">
        <v>590</v>
      </c>
      <c r="G343" s="43"/>
      <c r="H343" s="254">
        <v>12.02</v>
      </c>
      <c r="I343" s="43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U343" s="20" t="s">
        <v>82</v>
      </c>
    </row>
    <row r="344" spans="1:47" s="2" customFormat="1" ht="12">
      <c r="A344" s="41"/>
      <c r="B344" s="42"/>
      <c r="C344" s="43"/>
      <c r="D344" s="227" t="s">
        <v>493</v>
      </c>
      <c r="E344" s="43"/>
      <c r="F344" s="253" t="s">
        <v>591</v>
      </c>
      <c r="G344" s="43"/>
      <c r="H344" s="254">
        <v>6</v>
      </c>
      <c r="I344" s="43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U344" s="20" t="s">
        <v>82</v>
      </c>
    </row>
    <row r="345" spans="1:47" s="2" customFormat="1" ht="12">
      <c r="A345" s="41"/>
      <c r="B345" s="42"/>
      <c r="C345" s="43"/>
      <c r="D345" s="227" t="s">
        <v>493</v>
      </c>
      <c r="E345" s="43"/>
      <c r="F345" s="253" t="s">
        <v>592</v>
      </c>
      <c r="G345" s="43"/>
      <c r="H345" s="254">
        <v>1.5</v>
      </c>
      <c r="I345" s="43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U345" s="20" t="s">
        <v>82</v>
      </c>
    </row>
    <row r="346" spans="1:47" s="2" customFormat="1" ht="12">
      <c r="A346" s="41"/>
      <c r="B346" s="42"/>
      <c r="C346" s="43"/>
      <c r="D346" s="227" t="s">
        <v>493</v>
      </c>
      <c r="E346" s="43"/>
      <c r="F346" s="253" t="s">
        <v>593</v>
      </c>
      <c r="G346" s="43"/>
      <c r="H346" s="254">
        <v>6.115</v>
      </c>
      <c r="I346" s="43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U346" s="20" t="s">
        <v>82</v>
      </c>
    </row>
    <row r="347" spans="1:47" s="2" customFormat="1" ht="12">
      <c r="A347" s="41"/>
      <c r="B347" s="42"/>
      <c r="C347" s="43"/>
      <c r="D347" s="227" t="s">
        <v>493</v>
      </c>
      <c r="E347" s="43"/>
      <c r="F347" s="253" t="s">
        <v>594</v>
      </c>
      <c r="G347" s="43"/>
      <c r="H347" s="254">
        <v>3</v>
      </c>
      <c r="I347" s="43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U347" s="20" t="s">
        <v>82</v>
      </c>
    </row>
    <row r="348" spans="1:47" s="2" customFormat="1" ht="12">
      <c r="A348" s="41"/>
      <c r="B348" s="42"/>
      <c r="C348" s="43"/>
      <c r="D348" s="227" t="s">
        <v>493</v>
      </c>
      <c r="E348" s="43"/>
      <c r="F348" s="253" t="s">
        <v>595</v>
      </c>
      <c r="G348" s="43"/>
      <c r="H348" s="254">
        <v>7.618</v>
      </c>
      <c r="I348" s="43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U348" s="20" t="s">
        <v>82</v>
      </c>
    </row>
    <row r="349" spans="1:47" s="2" customFormat="1" ht="12">
      <c r="A349" s="41"/>
      <c r="B349" s="42"/>
      <c r="C349" s="43"/>
      <c r="D349" s="227" t="s">
        <v>493</v>
      </c>
      <c r="E349" s="43"/>
      <c r="F349" s="253" t="s">
        <v>596</v>
      </c>
      <c r="G349" s="43"/>
      <c r="H349" s="254">
        <v>3.113</v>
      </c>
      <c r="I349" s="43"/>
      <c r="J349" s="43"/>
      <c r="K349" s="43"/>
      <c r="L349" s="47"/>
      <c r="M349" s="223"/>
      <c r="N349" s="22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U349" s="20" t="s">
        <v>82</v>
      </c>
    </row>
    <row r="350" spans="1:47" s="2" customFormat="1" ht="12">
      <c r="A350" s="41"/>
      <c r="B350" s="42"/>
      <c r="C350" s="43"/>
      <c r="D350" s="227" t="s">
        <v>493</v>
      </c>
      <c r="E350" s="43"/>
      <c r="F350" s="253" t="s">
        <v>594</v>
      </c>
      <c r="G350" s="43"/>
      <c r="H350" s="254">
        <v>3</v>
      </c>
      <c r="I350" s="43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U350" s="20" t="s">
        <v>82</v>
      </c>
    </row>
    <row r="351" spans="1:47" s="2" customFormat="1" ht="12">
      <c r="A351" s="41"/>
      <c r="B351" s="42"/>
      <c r="C351" s="43"/>
      <c r="D351" s="227" t="s">
        <v>493</v>
      </c>
      <c r="E351" s="43"/>
      <c r="F351" s="253" t="s">
        <v>502</v>
      </c>
      <c r="G351" s="43"/>
      <c r="H351" s="254">
        <v>46.979</v>
      </c>
      <c r="I351" s="43"/>
      <c r="J351" s="43"/>
      <c r="K351" s="43"/>
      <c r="L351" s="47"/>
      <c r="M351" s="223"/>
      <c r="N351" s="224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U351" s="20" t="s">
        <v>82</v>
      </c>
    </row>
    <row r="352" spans="1:47" s="2" customFormat="1" ht="12">
      <c r="A352" s="41"/>
      <c r="B352" s="42"/>
      <c r="C352" s="43"/>
      <c r="D352" s="227" t="s">
        <v>493</v>
      </c>
      <c r="E352" s="43"/>
      <c r="F352" s="252" t="s">
        <v>597</v>
      </c>
      <c r="G352" s="43"/>
      <c r="H352" s="43"/>
      <c r="I352" s="43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U352" s="20" t="s">
        <v>82</v>
      </c>
    </row>
    <row r="353" spans="1:47" s="2" customFormat="1" ht="12">
      <c r="A353" s="41"/>
      <c r="B353" s="42"/>
      <c r="C353" s="43"/>
      <c r="D353" s="227" t="s">
        <v>493</v>
      </c>
      <c r="E353" s="43"/>
      <c r="F353" s="253" t="s">
        <v>598</v>
      </c>
      <c r="G353" s="43"/>
      <c r="H353" s="254">
        <v>0</v>
      </c>
      <c r="I353" s="43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U353" s="20" t="s">
        <v>82</v>
      </c>
    </row>
    <row r="354" spans="1:47" s="2" customFormat="1" ht="12">
      <c r="A354" s="41"/>
      <c r="B354" s="42"/>
      <c r="C354" s="43"/>
      <c r="D354" s="227" t="s">
        <v>493</v>
      </c>
      <c r="E354" s="43"/>
      <c r="F354" s="253" t="s">
        <v>599</v>
      </c>
      <c r="G354" s="43"/>
      <c r="H354" s="254">
        <v>0</v>
      </c>
      <c r="I354" s="43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U354" s="20" t="s">
        <v>82</v>
      </c>
    </row>
    <row r="355" spans="1:47" s="2" customFormat="1" ht="12">
      <c r="A355" s="41"/>
      <c r="B355" s="42"/>
      <c r="C355" s="43"/>
      <c r="D355" s="227" t="s">
        <v>493</v>
      </c>
      <c r="E355" s="43"/>
      <c r="F355" s="253" t="s">
        <v>600</v>
      </c>
      <c r="G355" s="43"/>
      <c r="H355" s="254">
        <v>46.8</v>
      </c>
      <c r="I355" s="43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U355" s="20" t="s">
        <v>82</v>
      </c>
    </row>
    <row r="356" spans="1:47" s="2" customFormat="1" ht="12">
      <c r="A356" s="41"/>
      <c r="B356" s="42"/>
      <c r="C356" s="43"/>
      <c r="D356" s="227" t="s">
        <v>493</v>
      </c>
      <c r="E356" s="43"/>
      <c r="F356" s="253" t="s">
        <v>601</v>
      </c>
      <c r="G356" s="43"/>
      <c r="H356" s="254">
        <v>7.803</v>
      </c>
      <c r="I356" s="43"/>
      <c r="J356" s="43"/>
      <c r="K356" s="43"/>
      <c r="L356" s="47"/>
      <c r="M356" s="223"/>
      <c r="N356" s="224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U356" s="20" t="s">
        <v>82</v>
      </c>
    </row>
    <row r="357" spans="1:47" s="2" customFormat="1" ht="12">
      <c r="A357" s="41"/>
      <c r="B357" s="42"/>
      <c r="C357" s="43"/>
      <c r="D357" s="227" t="s">
        <v>493</v>
      </c>
      <c r="E357" s="43"/>
      <c r="F357" s="253" t="s">
        <v>602</v>
      </c>
      <c r="G357" s="43"/>
      <c r="H357" s="254">
        <v>3.978</v>
      </c>
      <c r="I357" s="43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U357" s="20" t="s">
        <v>82</v>
      </c>
    </row>
    <row r="358" spans="1:47" s="2" customFormat="1" ht="12">
      <c r="A358" s="41"/>
      <c r="B358" s="42"/>
      <c r="C358" s="43"/>
      <c r="D358" s="227" t="s">
        <v>493</v>
      </c>
      <c r="E358" s="43"/>
      <c r="F358" s="253" t="s">
        <v>603</v>
      </c>
      <c r="G358" s="43"/>
      <c r="H358" s="254">
        <v>4.355</v>
      </c>
      <c r="I358" s="43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U358" s="20" t="s">
        <v>82</v>
      </c>
    </row>
    <row r="359" spans="1:47" s="2" customFormat="1" ht="12">
      <c r="A359" s="41"/>
      <c r="B359" s="42"/>
      <c r="C359" s="43"/>
      <c r="D359" s="227" t="s">
        <v>493</v>
      </c>
      <c r="E359" s="43"/>
      <c r="F359" s="253" t="s">
        <v>545</v>
      </c>
      <c r="G359" s="43"/>
      <c r="H359" s="254">
        <v>62.936</v>
      </c>
      <c r="I359" s="43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U359" s="20" t="s">
        <v>82</v>
      </c>
    </row>
    <row r="360" spans="1:47" s="2" customFormat="1" ht="12">
      <c r="A360" s="41"/>
      <c r="B360" s="42"/>
      <c r="C360" s="43"/>
      <c r="D360" s="227" t="s">
        <v>493</v>
      </c>
      <c r="E360" s="43"/>
      <c r="F360" s="253" t="s">
        <v>604</v>
      </c>
      <c r="G360" s="43"/>
      <c r="H360" s="254">
        <v>0</v>
      </c>
      <c r="I360" s="43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U360" s="20" t="s">
        <v>82</v>
      </c>
    </row>
    <row r="361" spans="1:47" s="2" customFormat="1" ht="12">
      <c r="A361" s="41"/>
      <c r="B361" s="42"/>
      <c r="C361" s="43"/>
      <c r="D361" s="227" t="s">
        <v>493</v>
      </c>
      <c r="E361" s="43"/>
      <c r="F361" s="253" t="s">
        <v>605</v>
      </c>
      <c r="G361" s="43"/>
      <c r="H361" s="254">
        <v>32.64</v>
      </c>
      <c r="I361" s="43"/>
      <c r="J361" s="43"/>
      <c r="K361" s="43"/>
      <c r="L361" s="47"/>
      <c r="M361" s="223"/>
      <c r="N361" s="224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U361" s="20" t="s">
        <v>82</v>
      </c>
    </row>
    <row r="362" spans="1:47" s="2" customFormat="1" ht="12">
      <c r="A362" s="41"/>
      <c r="B362" s="42"/>
      <c r="C362" s="43"/>
      <c r="D362" s="227" t="s">
        <v>493</v>
      </c>
      <c r="E362" s="43"/>
      <c r="F362" s="253" t="s">
        <v>606</v>
      </c>
      <c r="G362" s="43"/>
      <c r="H362" s="254">
        <v>4.512</v>
      </c>
      <c r="I362" s="43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U362" s="20" t="s">
        <v>82</v>
      </c>
    </row>
    <row r="363" spans="1:47" s="2" customFormat="1" ht="12">
      <c r="A363" s="41"/>
      <c r="B363" s="42"/>
      <c r="C363" s="43"/>
      <c r="D363" s="227" t="s">
        <v>493</v>
      </c>
      <c r="E363" s="43"/>
      <c r="F363" s="253" t="s">
        <v>607</v>
      </c>
      <c r="G363" s="43"/>
      <c r="H363" s="254">
        <v>37.44</v>
      </c>
      <c r="I363" s="43"/>
      <c r="J363" s="43"/>
      <c r="K363" s="43"/>
      <c r="L363" s="47"/>
      <c r="M363" s="223"/>
      <c r="N363" s="224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U363" s="20" t="s">
        <v>82</v>
      </c>
    </row>
    <row r="364" spans="1:47" s="2" customFormat="1" ht="12">
      <c r="A364" s="41"/>
      <c r="B364" s="42"/>
      <c r="C364" s="43"/>
      <c r="D364" s="227" t="s">
        <v>493</v>
      </c>
      <c r="E364" s="43"/>
      <c r="F364" s="253" t="s">
        <v>608</v>
      </c>
      <c r="G364" s="43"/>
      <c r="H364" s="254">
        <v>13.005</v>
      </c>
      <c r="I364" s="43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U364" s="20" t="s">
        <v>82</v>
      </c>
    </row>
    <row r="365" spans="1:47" s="2" customFormat="1" ht="12">
      <c r="A365" s="41"/>
      <c r="B365" s="42"/>
      <c r="C365" s="43"/>
      <c r="D365" s="227" t="s">
        <v>493</v>
      </c>
      <c r="E365" s="43"/>
      <c r="F365" s="253" t="s">
        <v>602</v>
      </c>
      <c r="G365" s="43"/>
      <c r="H365" s="254">
        <v>3.978</v>
      </c>
      <c r="I365" s="43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U365" s="20" t="s">
        <v>82</v>
      </c>
    </row>
    <row r="366" spans="1:47" s="2" customFormat="1" ht="12">
      <c r="A366" s="41"/>
      <c r="B366" s="42"/>
      <c r="C366" s="43"/>
      <c r="D366" s="227" t="s">
        <v>493</v>
      </c>
      <c r="E366" s="43"/>
      <c r="F366" s="253" t="s">
        <v>545</v>
      </c>
      <c r="G366" s="43"/>
      <c r="H366" s="254">
        <v>91.575</v>
      </c>
      <c r="I366" s="43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U366" s="20" t="s">
        <v>82</v>
      </c>
    </row>
    <row r="367" spans="1:47" s="2" customFormat="1" ht="12">
      <c r="A367" s="41"/>
      <c r="B367" s="42"/>
      <c r="C367" s="43"/>
      <c r="D367" s="227" t="s">
        <v>493</v>
      </c>
      <c r="E367" s="43"/>
      <c r="F367" s="253" t="s">
        <v>609</v>
      </c>
      <c r="G367" s="43"/>
      <c r="H367" s="254">
        <v>0</v>
      </c>
      <c r="I367" s="43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U367" s="20" t="s">
        <v>82</v>
      </c>
    </row>
    <row r="368" spans="1:47" s="2" customFormat="1" ht="12">
      <c r="A368" s="41"/>
      <c r="B368" s="42"/>
      <c r="C368" s="43"/>
      <c r="D368" s="227" t="s">
        <v>493</v>
      </c>
      <c r="E368" s="43"/>
      <c r="F368" s="253" t="s">
        <v>610</v>
      </c>
      <c r="G368" s="43"/>
      <c r="H368" s="254">
        <v>22.56</v>
      </c>
      <c r="I368" s="43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U368" s="20" t="s">
        <v>82</v>
      </c>
    </row>
    <row r="369" spans="1:47" s="2" customFormat="1" ht="12">
      <c r="A369" s="41"/>
      <c r="B369" s="42"/>
      <c r="C369" s="43"/>
      <c r="D369" s="227" t="s">
        <v>493</v>
      </c>
      <c r="E369" s="43"/>
      <c r="F369" s="253" t="s">
        <v>602</v>
      </c>
      <c r="G369" s="43"/>
      <c r="H369" s="254">
        <v>3.978</v>
      </c>
      <c r="I369" s="43"/>
      <c r="J369" s="43"/>
      <c r="K369" s="43"/>
      <c r="L369" s="47"/>
      <c r="M369" s="223"/>
      <c r="N369" s="22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U369" s="20" t="s">
        <v>82</v>
      </c>
    </row>
    <row r="370" spans="1:47" s="2" customFormat="1" ht="12">
      <c r="A370" s="41"/>
      <c r="B370" s="42"/>
      <c r="C370" s="43"/>
      <c r="D370" s="227" t="s">
        <v>493</v>
      </c>
      <c r="E370" s="43"/>
      <c r="F370" s="253" t="s">
        <v>502</v>
      </c>
      <c r="G370" s="43"/>
      <c r="H370" s="254">
        <v>181.049</v>
      </c>
      <c r="I370" s="43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U370" s="20" t="s">
        <v>82</v>
      </c>
    </row>
    <row r="371" spans="1:47" s="2" customFormat="1" ht="12">
      <c r="A371" s="41"/>
      <c r="B371" s="42"/>
      <c r="C371" s="43"/>
      <c r="D371" s="227" t="s">
        <v>493</v>
      </c>
      <c r="E371" s="43"/>
      <c r="F371" s="252" t="s">
        <v>611</v>
      </c>
      <c r="G371" s="43"/>
      <c r="H371" s="43"/>
      <c r="I371" s="43"/>
      <c r="J371" s="43"/>
      <c r="K371" s="43"/>
      <c r="L371" s="47"/>
      <c r="M371" s="223"/>
      <c r="N371" s="22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U371" s="20" t="s">
        <v>82</v>
      </c>
    </row>
    <row r="372" spans="1:47" s="2" customFormat="1" ht="12">
      <c r="A372" s="41"/>
      <c r="B372" s="42"/>
      <c r="C372" s="43"/>
      <c r="D372" s="227" t="s">
        <v>493</v>
      </c>
      <c r="E372" s="43"/>
      <c r="F372" s="253" t="s">
        <v>612</v>
      </c>
      <c r="G372" s="43"/>
      <c r="H372" s="254">
        <v>0</v>
      </c>
      <c r="I372" s="43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U372" s="20" t="s">
        <v>82</v>
      </c>
    </row>
    <row r="373" spans="1:47" s="2" customFormat="1" ht="12">
      <c r="A373" s="41"/>
      <c r="B373" s="42"/>
      <c r="C373" s="43"/>
      <c r="D373" s="227" t="s">
        <v>493</v>
      </c>
      <c r="E373" s="43"/>
      <c r="F373" s="253" t="s">
        <v>613</v>
      </c>
      <c r="G373" s="43"/>
      <c r="H373" s="254">
        <v>12.48</v>
      </c>
      <c r="I373" s="43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U373" s="20" t="s">
        <v>82</v>
      </c>
    </row>
    <row r="374" spans="1:47" s="2" customFormat="1" ht="12">
      <c r="A374" s="41"/>
      <c r="B374" s="42"/>
      <c r="C374" s="43"/>
      <c r="D374" s="227" t="s">
        <v>493</v>
      </c>
      <c r="E374" s="43"/>
      <c r="F374" s="253" t="s">
        <v>614</v>
      </c>
      <c r="G374" s="43"/>
      <c r="H374" s="254">
        <v>7.02</v>
      </c>
      <c r="I374" s="43"/>
      <c r="J374" s="43"/>
      <c r="K374" s="43"/>
      <c r="L374" s="47"/>
      <c r="M374" s="223"/>
      <c r="N374" s="22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U374" s="20" t="s">
        <v>82</v>
      </c>
    </row>
    <row r="375" spans="1:47" s="2" customFormat="1" ht="12">
      <c r="A375" s="41"/>
      <c r="B375" s="42"/>
      <c r="C375" s="43"/>
      <c r="D375" s="227" t="s">
        <v>493</v>
      </c>
      <c r="E375" s="43"/>
      <c r="F375" s="253" t="s">
        <v>615</v>
      </c>
      <c r="G375" s="43"/>
      <c r="H375" s="254">
        <v>0.564</v>
      </c>
      <c r="I375" s="43"/>
      <c r="J375" s="43"/>
      <c r="K375" s="43"/>
      <c r="L375" s="47"/>
      <c r="M375" s="223"/>
      <c r="N375" s="22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U375" s="20" t="s">
        <v>82</v>
      </c>
    </row>
    <row r="376" spans="1:47" s="2" customFormat="1" ht="12">
      <c r="A376" s="41"/>
      <c r="B376" s="42"/>
      <c r="C376" s="43"/>
      <c r="D376" s="227" t="s">
        <v>493</v>
      </c>
      <c r="E376" s="43"/>
      <c r="F376" s="253" t="s">
        <v>616</v>
      </c>
      <c r="G376" s="43"/>
      <c r="H376" s="254">
        <v>1.02</v>
      </c>
      <c r="I376" s="43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U376" s="20" t="s">
        <v>82</v>
      </c>
    </row>
    <row r="377" spans="1:47" s="2" customFormat="1" ht="12">
      <c r="A377" s="41"/>
      <c r="B377" s="42"/>
      <c r="C377" s="43"/>
      <c r="D377" s="227" t="s">
        <v>493</v>
      </c>
      <c r="E377" s="43"/>
      <c r="F377" s="253" t="s">
        <v>617</v>
      </c>
      <c r="G377" s="43"/>
      <c r="H377" s="254">
        <v>2.88</v>
      </c>
      <c r="I377" s="43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U377" s="20" t="s">
        <v>82</v>
      </c>
    </row>
    <row r="378" spans="1:47" s="2" customFormat="1" ht="12">
      <c r="A378" s="41"/>
      <c r="B378" s="42"/>
      <c r="C378" s="43"/>
      <c r="D378" s="227" t="s">
        <v>493</v>
      </c>
      <c r="E378" s="43"/>
      <c r="F378" s="253" t="s">
        <v>502</v>
      </c>
      <c r="G378" s="43"/>
      <c r="H378" s="254">
        <v>23.964</v>
      </c>
      <c r="I378" s="43"/>
      <c r="J378" s="43"/>
      <c r="K378" s="43"/>
      <c r="L378" s="47"/>
      <c r="M378" s="223"/>
      <c r="N378" s="224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U378" s="20" t="s">
        <v>82</v>
      </c>
    </row>
    <row r="379" spans="1:47" s="2" customFormat="1" ht="12">
      <c r="A379" s="41"/>
      <c r="B379" s="42"/>
      <c r="C379" s="43"/>
      <c r="D379" s="227" t="s">
        <v>493</v>
      </c>
      <c r="E379" s="43"/>
      <c r="F379" s="252" t="s">
        <v>552</v>
      </c>
      <c r="G379" s="43"/>
      <c r="H379" s="43"/>
      <c r="I379" s="43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U379" s="20" t="s">
        <v>82</v>
      </c>
    </row>
    <row r="380" spans="1:47" s="2" customFormat="1" ht="12">
      <c r="A380" s="41"/>
      <c r="B380" s="42"/>
      <c r="C380" s="43"/>
      <c r="D380" s="227" t="s">
        <v>493</v>
      </c>
      <c r="E380" s="43"/>
      <c r="F380" s="253" t="s">
        <v>535</v>
      </c>
      <c r="G380" s="43"/>
      <c r="H380" s="254">
        <v>0</v>
      </c>
      <c r="I380" s="43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U380" s="20" t="s">
        <v>82</v>
      </c>
    </row>
    <row r="381" spans="1:47" s="2" customFormat="1" ht="12">
      <c r="A381" s="41"/>
      <c r="B381" s="42"/>
      <c r="C381" s="43"/>
      <c r="D381" s="227" t="s">
        <v>493</v>
      </c>
      <c r="E381" s="43"/>
      <c r="F381" s="253" t="s">
        <v>553</v>
      </c>
      <c r="G381" s="43"/>
      <c r="H381" s="254">
        <v>5.074</v>
      </c>
      <c r="I381" s="43"/>
      <c r="J381" s="43"/>
      <c r="K381" s="43"/>
      <c r="L381" s="47"/>
      <c r="M381" s="223"/>
      <c r="N381" s="22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U381" s="20" t="s">
        <v>82</v>
      </c>
    </row>
    <row r="382" spans="1:47" s="2" customFormat="1" ht="12">
      <c r="A382" s="41"/>
      <c r="B382" s="42"/>
      <c r="C382" s="43"/>
      <c r="D382" s="227" t="s">
        <v>493</v>
      </c>
      <c r="E382" s="43"/>
      <c r="F382" s="253" t="s">
        <v>554</v>
      </c>
      <c r="G382" s="43"/>
      <c r="H382" s="254">
        <v>13.222</v>
      </c>
      <c r="I382" s="43"/>
      <c r="J382" s="43"/>
      <c r="K382" s="43"/>
      <c r="L382" s="47"/>
      <c r="M382" s="223"/>
      <c r="N382" s="22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U382" s="20" t="s">
        <v>82</v>
      </c>
    </row>
    <row r="383" spans="1:47" s="2" customFormat="1" ht="12">
      <c r="A383" s="41"/>
      <c r="B383" s="42"/>
      <c r="C383" s="43"/>
      <c r="D383" s="227" t="s">
        <v>493</v>
      </c>
      <c r="E383" s="43"/>
      <c r="F383" s="253" t="s">
        <v>555</v>
      </c>
      <c r="G383" s="43"/>
      <c r="H383" s="254">
        <v>3.3</v>
      </c>
      <c r="I383" s="43"/>
      <c r="J383" s="43"/>
      <c r="K383" s="43"/>
      <c r="L383" s="47"/>
      <c r="M383" s="223"/>
      <c r="N383" s="224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U383" s="20" t="s">
        <v>82</v>
      </c>
    </row>
    <row r="384" spans="1:47" s="2" customFormat="1" ht="12">
      <c r="A384" s="41"/>
      <c r="B384" s="42"/>
      <c r="C384" s="43"/>
      <c r="D384" s="227" t="s">
        <v>493</v>
      </c>
      <c r="E384" s="43"/>
      <c r="F384" s="253" t="s">
        <v>556</v>
      </c>
      <c r="G384" s="43"/>
      <c r="H384" s="254">
        <v>3.424</v>
      </c>
      <c r="I384" s="43"/>
      <c r="J384" s="43"/>
      <c r="K384" s="43"/>
      <c r="L384" s="47"/>
      <c r="M384" s="223"/>
      <c r="N384" s="22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U384" s="20" t="s">
        <v>82</v>
      </c>
    </row>
    <row r="385" spans="1:47" s="2" customFormat="1" ht="12">
      <c r="A385" s="41"/>
      <c r="B385" s="42"/>
      <c r="C385" s="43"/>
      <c r="D385" s="227" t="s">
        <v>493</v>
      </c>
      <c r="E385" s="43"/>
      <c r="F385" s="253" t="s">
        <v>555</v>
      </c>
      <c r="G385" s="43"/>
      <c r="H385" s="254">
        <v>3.3</v>
      </c>
      <c r="I385" s="43"/>
      <c r="J385" s="43"/>
      <c r="K385" s="43"/>
      <c r="L385" s="47"/>
      <c r="M385" s="223"/>
      <c r="N385" s="22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U385" s="20" t="s">
        <v>82</v>
      </c>
    </row>
    <row r="386" spans="1:47" s="2" customFormat="1" ht="12">
      <c r="A386" s="41"/>
      <c r="B386" s="42"/>
      <c r="C386" s="43"/>
      <c r="D386" s="227" t="s">
        <v>493</v>
      </c>
      <c r="E386" s="43"/>
      <c r="F386" s="253" t="s">
        <v>557</v>
      </c>
      <c r="G386" s="43"/>
      <c r="H386" s="254">
        <v>8.305</v>
      </c>
      <c r="I386" s="43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U386" s="20" t="s">
        <v>82</v>
      </c>
    </row>
    <row r="387" spans="1:47" s="2" customFormat="1" ht="12">
      <c r="A387" s="41"/>
      <c r="B387" s="42"/>
      <c r="C387" s="43"/>
      <c r="D387" s="227" t="s">
        <v>493</v>
      </c>
      <c r="E387" s="43"/>
      <c r="F387" s="253" t="s">
        <v>553</v>
      </c>
      <c r="G387" s="43"/>
      <c r="H387" s="254">
        <v>5.074</v>
      </c>
      <c r="I387" s="43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U387" s="20" t="s">
        <v>82</v>
      </c>
    </row>
    <row r="388" spans="1:47" s="2" customFormat="1" ht="12">
      <c r="A388" s="41"/>
      <c r="B388" s="42"/>
      <c r="C388" s="43"/>
      <c r="D388" s="227" t="s">
        <v>493</v>
      </c>
      <c r="E388" s="43"/>
      <c r="F388" s="253" t="s">
        <v>558</v>
      </c>
      <c r="G388" s="43"/>
      <c r="H388" s="254">
        <v>4.249</v>
      </c>
      <c r="I388" s="43"/>
      <c r="J388" s="43"/>
      <c r="K388" s="43"/>
      <c r="L388" s="47"/>
      <c r="M388" s="223"/>
      <c r="N388" s="22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U388" s="20" t="s">
        <v>82</v>
      </c>
    </row>
    <row r="389" spans="1:47" s="2" customFormat="1" ht="12">
      <c r="A389" s="41"/>
      <c r="B389" s="42"/>
      <c r="C389" s="43"/>
      <c r="D389" s="227" t="s">
        <v>493</v>
      </c>
      <c r="E389" s="43"/>
      <c r="F389" s="253" t="s">
        <v>502</v>
      </c>
      <c r="G389" s="43"/>
      <c r="H389" s="254">
        <v>45.948</v>
      </c>
      <c r="I389" s="43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U389" s="20" t="s">
        <v>82</v>
      </c>
    </row>
    <row r="390" spans="1:47" s="2" customFormat="1" ht="12">
      <c r="A390" s="41"/>
      <c r="B390" s="42"/>
      <c r="C390" s="43"/>
      <c r="D390" s="227" t="s">
        <v>493</v>
      </c>
      <c r="E390" s="43"/>
      <c r="F390" s="252" t="s">
        <v>548</v>
      </c>
      <c r="G390" s="43"/>
      <c r="H390" s="43"/>
      <c r="I390" s="43"/>
      <c r="J390" s="43"/>
      <c r="K390" s="43"/>
      <c r="L390" s="47"/>
      <c r="M390" s="223"/>
      <c r="N390" s="22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U390" s="20" t="s">
        <v>82</v>
      </c>
    </row>
    <row r="391" spans="1:47" s="2" customFormat="1" ht="12">
      <c r="A391" s="41"/>
      <c r="B391" s="42"/>
      <c r="C391" s="43"/>
      <c r="D391" s="227" t="s">
        <v>493</v>
      </c>
      <c r="E391" s="43"/>
      <c r="F391" s="253" t="s">
        <v>549</v>
      </c>
      <c r="G391" s="43"/>
      <c r="H391" s="254">
        <v>37.32</v>
      </c>
      <c r="I391" s="43"/>
      <c r="J391" s="43"/>
      <c r="K391" s="43"/>
      <c r="L391" s="47"/>
      <c r="M391" s="223"/>
      <c r="N391" s="22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U391" s="20" t="s">
        <v>82</v>
      </c>
    </row>
    <row r="392" spans="1:47" s="2" customFormat="1" ht="12">
      <c r="A392" s="41"/>
      <c r="B392" s="42"/>
      <c r="C392" s="43"/>
      <c r="D392" s="227" t="s">
        <v>493</v>
      </c>
      <c r="E392" s="43"/>
      <c r="F392" s="253" t="s">
        <v>550</v>
      </c>
      <c r="G392" s="43"/>
      <c r="H392" s="254">
        <v>76.071</v>
      </c>
      <c r="I392" s="43"/>
      <c r="J392" s="43"/>
      <c r="K392" s="43"/>
      <c r="L392" s="47"/>
      <c r="M392" s="223"/>
      <c r="N392" s="22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U392" s="20" t="s">
        <v>82</v>
      </c>
    </row>
    <row r="393" spans="1:47" s="2" customFormat="1" ht="12">
      <c r="A393" s="41"/>
      <c r="B393" s="42"/>
      <c r="C393" s="43"/>
      <c r="D393" s="227" t="s">
        <v>493</v>
      </c>
      <c r="E393" s="43"/>
      <c r="F393" s="253" t="s">
        <v>551</v>
      </c>
      <c r="G393" s="43"/>
      <c r="H393" s="254">
        <v>-12.176</v>
      </c>
      <c r="I393" s="43"/>
      <c r="J393" s="43"/>
      <c r="K393" s="43"/>
      <c r="L393" s="47"/>
      <c r="M393" s="223"/>
      <c r="N393" s="22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U393" s="20" t="s">
        <v>82</v>
      </c>
    </row>
    <row r="394" spans="1:47" s="2" customFormat="1" ht="12">
      <c r="A394" s="41"/>
      <c r="B394" s="42"/>
      <c r="C394" s="43"/>
      <c r="D394" s="227" t="s">
        <v>493</v>
      </c>
      <c r="E394" s="43"/>
      <c r="F394" s="253" t="s">
        <v>502</v>
      </c>
      <c r="G394" s="43"/>
      <c r="H394" s="254">
        <v>101.215</v>
      </c>
      <c r="I394" s="43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U394" s="20" t="s">
        <v>82</v>
      </c>
    </row>
    <row r="395" spans="1:47" s="2" customFormat="1" ht="12">
      <c r="A395" s="41"/>
      <c r="B395" s="42"/>
      <c r="C395" s="43"/>
      <c r="D395" s="227" t="s">
        <v>493</v>
      </c>
      <c r="E395" s="43"/>
      <c r="F395" s="252" t="s">
        <v>618</v>
      </c>
      <c r="G395" s="43"/>
      <c r="H395" s="43"/>
      <c r="I395" s="43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U395" s="20" t="s">
        <v>82</v>
      </c>
    </row>
    <row r="396" spans="1:47" s="2" customFormat="1" ht="12">
      <c r="A396" s="41"/>
      <c r="B396" s="42"/>
      <c r="C396" s="43"/>
      <c r="D396" s="227" t="s">
        <v>493</v>
      </c>
      <c r="E396" s="43"/>
      <c r="F396" s="253" t="s">
        <v>619</v>
      </c>
      <c r="G396" s="43"/>
      <c r="H396" s="254">
        <v>0</v>
      </c>
      <c r="I396" s="43"/>
      <c r="J396" s="43"/>
      <c r="K396" s="43"/>
      <c r="L396" s="47"/>
      <c r="M396" s="223"/>
      <c r="N396" s="224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U396" s="20" t="s">
        <v>82</v>
      </c>
    </row>
    <row r="397" spans="1:47" s="2" customFormat="1" ht="12">
      <c r="A397" s="41"/>
      <c r="B397" s="42"/>
      <c r="C397" s="43"/>
      <c r="D397" s="227" t="s">
        <v>493</v>
      </c>
      <c r="E397" s="43"/>
      <c r="F397" s="253" t="s">
        <v>620</v>
      </c>
      <c r="G397" s="43"/>
      <c r="H397" s="254">
        <v>9.115</v>
      </c>
      <c r="I397" s="43"/>
      <c r="J397" s="43"/>
      <c r="K397" s="43"/>
      <c r="L397" s="47"/>
      <c r="M397" s="223"/>
      <c r="N397" s="224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U397" s="20" t="s">
        <v>82</v>
      </c>
    </row>
    <row r="398" spans="1:47" s="2" customFormat="1" ht="12">
      <c r="A398" s="41"/>
      <c r="B398" s="42"/>
      <c r="C398" s="43"/>
      <c r="D398" s="227" t="s">
        <v>493</v>
      </c>
      <c r="E398" s="43"/>
      <c r="F398" s="252" t="s">
        <v>621</v>
      </c>
      <c r="G398" s="43"/>
      <c r="H398" s="43"/>
      <c r="I398" s="43"/>
      <c r="J398" s="43"/>
      <c r="K398" s="43"/>
      <c r="L398" s="47"/>
      <c r="M398" s="223"/>
      <c r="N398" s="22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U398" s="20" t="s">
        <v>82</v>
      </c>
    </row>
    <row r="399" spans="1:47" s="2" customFormat="1" ht="12">
      <c r="A399" s="41"/>
      <c r="B399" s="42"/>
      <c r="C399" s="43"/>
      <c r="D399" s="227" t="s">
        <v>493</v>
      </c>
      <c r="E399" s="43"/>
      <c r="F399" s="253" t="s">
        <v>622</v>
      </c>
      <c r="G399" s="43"/>
      <c r="H399" s="254">
        <v>0</v>
      </c>
      <c r="I399" s="43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U399" s="20" t="s">
        <v>82</v>
      </c>
    </row>
    <row r="400" spans="1:47" s="2" customFormat="1" ht="12">
      <c r="A400" s="41"/>
      <c r="B400" s="42"/>
      <c r="C400" s="43"/>
      <c r="D400" s="227" t="s">
        <v>493</v>
      </c>
      <c r="E400" s="43"/>
      <c r="F400" s="253" t="s">
        <v>598</v>
      </c>
      <c r="G400" s="43"/>
      <c r="H400" s="254">
        <v>0</v>
      </c>
      <c r="I400" s="43"/>
      <c r="J400" s="43"/>
      <c r="K400" s="43"/>
      <c r="L400" s="47"/>
      <c r="M400" s="223"/>
      <c r="N400" s="22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U400" s="20" t="s">
        <v>82</v>
      </c>
    </row>
    <row r="401" spans="1:47" s="2" customFormat="1" ht="12">
      <c r="A401" s="41"/>
      <c r="B401" s="42"/>
      <c r="C401" s="43"/>
      <c r="D401" s="227" t="s">
        <v>493</v>
      </c>
      <c r="E401" s="43"/>
      <c r="F401" s="253" t="s">
        <v>623</v>
      </c>
      <c r="G401" s="43"/>
      <c r="H401" s="254">
        <v>6.088</v>
      </c>
      <c r="I401" s="43"/>
      <c r="J401" s="43"/>
      <c r="K401" s="43"/>
      <c r="L401" s="47"/>
      <c r="M401" s="223"/>
      <c r="N401" s="224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U401" s="20" t="s">
        <v>82</v>
      </c>
    </row>
    <row r="402" spans="1:47" s="2" customFormat="1" ht="12">
      <c r="A402" s="41"/>
      <c r="B402" s="42"/>
      <c r="C402" s="43"/>
      <c r="D402" s="227" t="s">
        <v>493</v>
      </c>
      <c r="E402" s="43"/>
      <c r="F402" s="253" t="s">
        <v>604</v>
      </c>
      <c r="G402" s="43"/>
      <c r="H402" s="254">
        <v>0</v>
      </c>
      <c r="I402" s="43"/>
      <c r="J402" s="43"/>
      <c r="K402" s="43"/>
      <c r="L402" s="47"/>
      <c r="M402" s="223"/>
      <c r="N402" s="22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U402" s="20" t="s">
        <v>82</v>
      </c>
    </row>
    <row r="403" spans="1:47" s="2" customFormat="1" ht="12">
      <c r="A403" s="41"/>
      <c r="B403" s="42"/>
      <c r="C403" s="43"/>
      <c r="D403" s="227" t="s">
        <v>493</v>
      </c>
      <c r="E403" s="43"/>
      <c r="F403" s="253" t="s">
        <v>623</v>
      </c>
      <c r="G403" s="43"/>
      <c r="H403" s="254">
        <v>6.088</v>
      </c>
      <c r="I403" s="43"/>
      <c r="J403" s="43"/>
      <c r="K403" s="43"/>
      <c r="L403" s="47"/>
      <c r="M403" s="223"/>
      <c r="N403" s="22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U403" s="20" t="s">
        <v>82</v>
      </c>
    </row>
    <row r="404" spans="1:47" s="2" customFormat="1" ht="12">
      <c r="A404" s="41"/>
      <c r="B404" s="42"/>
      <c r="C404" s="43"/>
      <c r="D404" s="227" t="s">
        <v>493</v>
      </c>
      <c r="E404" s="43"/>
      <c r="F404" s="253" t="s">
        <v>502</v>
      </c>
      <c r="G404" s="43"/>
      <c r="H404" s="254">
        <v>12.176</v>
      </c>
      <c r="I404" s="43"/>
      <c r="J404" s="43"/>
      <c r="K404" s="43"/>
      <c r="L404" s="47"/>
      <c r="M404" s="223"/>
      <c r="N404" s="22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U404" s="20" t="s">
        <v>82</v>
      </c>
    </row>
    <row r="405" spans="1:65" s="2" customFormat="1" ht="21.75" customHeight="1">
      <c r="A405" s="41"/>
      <c r="B405" s="42"/>
      <c r="C405" s="207" t="s">
        <v>639</v>
      </c>
      <c r="D405" s="207" t="s">
        <v>162</v>
      </c>
      <c r="E405" s="208" t="s">
        <v>640</v>
      </c>
      <c r="F405" s="209" t="s">
        <v>641</v>
      </c>
      <c r="G405" s="210" t="s">
        <v>356</v>
      </c>
      <c r="H405" s="211">
        <v>61178.82</v>
      </c>
      <c r="I405" s="212"/>
      <c r="J405" s="213">
        <f>ROUND(I405*H405,2)</f>
        <v>0</v>
      </c>
      <c r="K405" s="209" t="s">
        <v>166</v>
      </c>
      <c r="L405" s="47"/>
      <c r="M405" s="214" t="s">
        <v>19</v>
      </c>
      <c r="N405" s="215" t="s">
        <v>43</v>
      </c>
      <c r="O405" s="87"/>
      <c r="P405" s="216">
        <f>O405*H405</f>
        <v>0</v>
      </c>
      <c r="Q405" s="216">
        <v>0</v>
      </c>
      <c r="R405" s="216">
        <f>Q405*H405</f>
        <v>0</v>
      </c>
      <c r="S405" s="216">
        <v>0</v>
      </c>
      <c r="T405" s="217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18" t="s">
        <v>252</v>
      </c>
      <c r="AT405" s="218" t="s">
        <v>162</v>
      </c>
      <c r="AU405" s="218" t="s">
        <v>82</v>
      </c>
      <c r="AY405" s="20" t="s">
        <v>155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20" t="s">
        <v>80</v>
      </c>
      <c r="BK405" s="219">
        <f>ROUND(I405*H405,2)</f>
        <v>0</v>
      </c>
      <c r="BL405" s="20" t="s">
        <v>252</v>
      </c>
      <c r="BM405" s="218" t="s">
        <v>642</v>
      </c>
    </row>
    <row r="406" spans="1:47" s="2" customFormat="1" ht="12">
      <c r="A406" s="41"/>
      <c r="B406" s="42"/>
      <c r="C406" s="43"/>
      <c r="D406" s="220" t="s">
        <v>169</v>
      </c>
      <c r="E406" s="43"/>
      <c r="F406" s="221" t="s">
        <v>643</v>
      </c>
      <c r="G406" s="43"/>
      <c r="H406" s="43"/>
      <c r="I406" s="222"/>
      <c r="J406" s="43"/>
      <c r="K406" s="43"/>
      <c r="L406" s="47"/>
      <c r="M406" s="223"/>
      <c r="N406" s="22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169</v>
      </c>
      <c r="AU406" s="20" t="s">
        <v>82</v>
      </c>
    </row>
    <row r="407" spans="1:51" s="14" customFormat="1" ht="12">
      <c r="A407" s="14"/>
      <c r="B407" s="236"/>
      <c r="C407" s="237"/>
      <c r="D407" s="227" t="s">
        <v>176</v>
      </c>
      <c r="E407" s="237"/>
      <c r="F407" s="239" t="s">
        <v>644</v>
      </c>
      <c r="G407" s="237"/>
      <c r="H407" s="240">
        <v>61178.82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176</v>
      </c>
      <c r="AU407" s="246" t="s">
        <v>82</v>
      </c>
      <c r="AV407" s="14" t="s">
        <v>82</v>
      </c>
      <c r="AW407" s="14" t="s">
        <v>4</v>
      </c>
      <c r="AX407" s="14" t="s">
        <v>80</v>
      </c>
      <c r="AY407" s="246" t="s">
        <v>155</v>
      </c>
    </row>
    <row r="408" spans="1:65" s="2" customFormat="1" ht="16.5" customHeight="1">
      <c r="A408" s="41"/>
      <c r="B408" s="42"/>
      <c r="C408" s="207" t="s">
        <v>645</v>
      </c>
      <c r="D408" s="207" t="s">
        <v>162</v>
      </c>
      <c r="E408" s="208" t="s">
        <v>646</v>
      </c>
      <c r="F408" s="209" t="s">
        <v>647</v>
      </c>
      <c r="G408" s="210" t="s">
        <v>356</v>
      </c>
      <c r="H408" s="211">
        <v>1019.647</v>
      </c>
      <c r="I408" s="212"/>
      <c r="J408" s="213">
        <f>ROUND(I408*H408,2)</f>
        <v>0</v>
      </c>
      <c r="K408" s="209" t="s">
        <v>166</v>
      </c>
      <c r="L408" s="47"/>
      <c r="M408" s="214" t="s">
        <v>19</v>
      </c>
      <c r="N408" s="215" t="s">
        <v>43</v>
      </c>
      <c r="O408" s="87"/>
      <c r="P408" s="216">
        <f>O408*H408</f>
        <v>0</v>
      </c>
      <c r="Q408" s="216">
        <v>0</v>
      </c>
      <c r="R408" s="216">
        <f>Q408*H408</f>
        <v>0</v>
      </c>
      <c r="S408" s="216">
        <v>0</v>
      </c>
      <c r="T408" s="217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18" t="s">
        <v>252</v>
      </c>
      <c r="AT408" s="218" t="s">
        <v>162</v>
      </c>
      <c r="AU408" s="218" t="s">
        <v>82</v>
      </c>
      <c r="AY408" s="20" t="s">
        <v>155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20" t="s">
        <v>80</v>
      </c>
      <c r="BK408" s="219">
        <f>ROUND(I408*H408,2)</f>
        <v>0</v>
      </c>
      <c r="BL408" s="20" t="s">
        <v>252</v>
      </c>
      <c r="BM408" s="218" t="s">
        <v>648</v>
      </c>
    </row>
    <row r="409" spans="1:47" s="2" customFormat="1" ht="12">
      <c r="A409" s="41"/>
      <c r="B409" s="42"/>
      <c r="C409" s="43"/>
      <c r="D409" s="220" t="s">
        <v>169</v>
      </c>
      <c r="E409" s="43"/>
      <c r="F409" s="221" t="s">
        <v>649</v>
      </c>
      <c r="G409" s="43"/>
      <c r="H409" s="43"/>
      <c r="I409" s="222"/>
      <c r="J409" s="43"/>
      <c r="K409" s="43"/>
      <c r="L409" s="47"/>
      <c r="M409" s="223"/>
      <c r="N409" s="22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20" t="s">
        <v>169</v>
      </c>
      <c r="AU409" s="20" t="s">
        <v>82</v>
      </c>
    </row>
    <row r="410" spans="1:65" s="2" customFormat="1" ht="16.5" customHeight="1">
      <c r="A410" s="41"/>
      <c r="B410" s="42"/>
      <c r="C410" s="207" t="s">
        <v>650</v>
      </c>
      <c r="D410" s="207" t="s">
        <v>162</v>
      </c>
      <c r="E410" s="208" t="s">
        <v>651</v>
      </c>
      <c r="F410" s="209" t="s">
        <v>652</v>
      </c>
      <c r="G410" s="210" t="s">
        <v>653</v>
      </c>
      <c r="H410" s="211">
        <v>10</v>
      </c>
      <c r="I410" s="212"/>
      <c r="J410" s="213">
        <f>ROUND(I410*H410,2)</f>
        <v>0</v>
      </c>
      <c r="K410" s="209" t="s">
        <v>166</v>
      </c>
      <c r="L410" s="47"/>
      <c r="M410" s="214" t="s">
        <v>19</v>
      </c>
      <c r="N410" s="215" t="s">
        <v>43</v>
      </c>
      <c r="O410" s="87"/>
      <c r="P410" s="216">
        <f>O410*H410</f>
        <v>0</v>
      </c>
      <c r="Q410" s="216">
        <v>0</v>
      </c>
      <c r="R410" s="216">
        <f>Q410*H410</f>
        <v>0</v>
      </c>
      <c r="S410" s="216">
        <v>0</v>
      </c>
      <c r="T410" s="217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18" t="s">
        <v>252</v>
      </c>
      <c r="AT410" s="218" t="s">
        <v>162</v>
      </c>
      <c r="AU410" s="218" t="s">
        <v>82</v>
      </c>
      <c r="AY410" s="20" t="s">
        <v>155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20" t="s">
        <v>80</v>
      </c>
      <c r="BK410" s="219">
        <f>ROUND(I410*H410,2)</f>
        <v>0</v>
      </c>
      <c r="BL410" s="20" t="s">
        <v>252</v>
      </c>
      <c r="BM410" s="218" t="s">
        <v>654</v>
      </c>
    </row>
    <row r="411" spans="1:47" s="2" customFormat="1" ht="12">
      <c r="A411" s="41"/>
      <c r="B411" s="42"/>
      <c r="C411" s="43"/>
      <c r="D411" s="220" t="s">
        <v>169</v>
      </c>
      <c r="E411" s="43"/>
      <c r="F411" s="221" t="s">
        <v>655</v>
      </c>
      <c r="G411" s="43"/>
      <c r="H411" s="43"/>
      <c r="I411" s="222"/>
      <c r="J411" s="43"/>
      <c r="K411" s="43"/>
      <c r="L411" s="47"/>
      <c r="M411" s="223"/>
      <c r="N411" s="22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169</v>
      </c>
      <c r="AU411" s="20" t="s">
        <v>82</v>
      </c>
    </row>
    <row r="412" spans="1:51" s="14" customFormat="1" ht="12">
      <c r="A412" s="14"/>
      <c r="B412" s="236"/>
      <c r="C412" s="237"/>
      <c r="D412" s="227" t="s">
        <v>176</v>
      </c>
      <c r="E412" s="238" t="s">
        <v>19</v>
      </c>
      <c r="F412" s="239" t="s">
        <v>277</v>
      </c>
      <c r="G412" s="237"/>
      <c r="H412" s="240">
        <v>10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176</v>
      </c>
      <c r="AU412" s="246" t="s">
        <v>82</v>
      </c>
      <c r="AV412" s="14" t="s">
        <v>82</v>
      </c>
      <c r="AW412" s="14" t="s">
        <v>34</v>
      </c>
      <c r="AX412" s="14" t="s">
        <v>80</v>
      </c>
      <c r="AY412" s="246" t="s">
        <v>155</v>
      </c>
    </row>
    <row r="413" spans="1:65" s="2" customFormat="1" ht="24.15" customHeight="1">
      <c r="A413" s="41"/>
      <c r="B413" s="42"/>
      <c r="C413" s="207" t="s">
        <v>656</v>
      </c>
      <c r="D413" s="207" t="s">
        <v>162</v>
      </c>
      <c r="E413" s="208" t="s">
        <v>657</v>
      </c>
      <c r="F413" s="209" t="s">
        <v>658</v>
      </c>
      <c r="G413" s="210" t="s">
        <v>653</v>
      </c>
      <c r="H413" s="211">
        <v>600</v>
      </c>
      <c r="I413" s="212"/>
      <c r="J413" s="213">
        <f>ROUND(I413*H413,2)</f>
        <v>0</v>
      </c>
      <c r="K413" s="209" t="s">
        <v>166</v>
      </c>
      <c r="L413" s="47"/>
      <c r="M413" s="214" t="s">
        <v>19</v>
      </c>
      <c r="N413" s="215" t="s">
        <v>43</v>
      </c>
      <c r="O413" s="87"/>
      <c r="P413" s="216">
        <f>O413*H413</f>
        <v>0</v>
      </c>
      <c r="Q413" s="216">
        <v>0</v>
      </c>
      <c r="R413" s="216">
        <f>Q413*H413</f>
        <v>0</v>
      </c>
      <c r="S413" s="216">
        <v>0</v>
      </c>
      <c r="T413" s="217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18" t="s">
        <v>252</v>
      </c>
      <c r="AT413" s="218" t="s">
        <v>162</v>
      </c>
      <c r="AU413" s="218" t="s">
        <v>82</v>
      </c>
      <c r="AY413" s="20" t="s">
        <v>155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20" t="s">
        <v>80</v>
      </c>
      <c r="BK413" s="219">
        <f>ROUND(I413*H413,2)</f>
        <v>0</v>
      </c>
      <c r="BL413" s="20" t="s">
        <v>252</v>
      </c>
      <c r="BM413" s="218" t="s">
        <v>659</v>
      </c>
    </row>
    <row r="414" spans="1:47" s="2" customFormat="1" ht="12">
      <c r="A414" s="41"/>
      <c r="B414" s="42"/>
      <c r="C414" s="43"/>
      <c r="D414" s="220" t="s">
        <v>169</v>
      </c>
      <c r="E414" s="43"/>
      <c r="F414" s="221" t="s">
        <v>660</v>
      </c>
      <c r="G414" s="43"/>
      <c r="H414" s="43"/>
      <c r="I414" s="222"/>
      <c r="J414" s="43"/>
      <c r="K414" s="43"/>
      <c r="L414" s="47"/>
      <c r="M414" s="223"/>
      <c r="N414" s="224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169</v>
      </c>
      <c r="AU414" s="20" t="s">
        <v>82</v>
      </c>
    </row>
    <row r="415" spans="1:51" s="13" customFormat="1" ht="12">
      <c r="A415" s="13"/>
      <c r="B415" s="225"/>
      <c r="C415" s="226"/>
      <c r="D415" s="227" t="s">
        <v>176</v>
      </c>
      <c r="E415" s="228" t="s">
        <v>19</v>
      </c>
      <c r="F415" s="229" t="s">
        <v>661</v>
      </c>
      <c r="G415" s="226"/>
      <c r="H415" s="228" t="s">
        <v>19</v>
      </c>
      <c r="I415" s="230"/>
      <c r="J415" s="226"/>
      <c r="K415" s="226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176</v>
      </c>
      <c r="AU415" s="235" t="s">
        <v>82</v>
      </c>
      <c r="AV415" s="13" t="s">
        <v>80</v>
      </c>
      <c r="AW415" s="13" t="s">
        <v>34</v>
      </c>
      <c r="AX415" s="13" t="s">
        <v>72</v>
      </c>
      <c r="AY415" s="235" t="s">
        <v>155</v>
      </c>
    </row>
    <row r="416" spans="1:51" s="14" customFormat="1" ht="12">
      <c r="A416" s="14"/>
      <c r="B416" s="236"/>
      <c r="C416" s="237"/>
      <c r="D416" s="227" t="s">
        <v>176</v>
      </c>
      <c r="E416" s="238" t="s">
        <v>19</v>
      </c>
      <c r="F416" s="239" t="s">
        <v>277</v>
      </c>
      <c r="G416" s="237"/>
      <c r="H416" s="240">
        <v>10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176</v>
      </c>
      <c r="AU416" s="246" t="s">
        <v>82</v>
      </c>
      <c r="AV416" s="14" t="s">
        <v>82</v>
      </c>
      <c r="AW416" s="14" t="s">
        <v>34</v>
      </c>
      <c r="AX416" s="14" t="s">
        <v>80</v>
      </c>
      <c r="AY416" s="246" t="s">
        <v>155</v>
      </c>
    </row>
    <row r="417" spans="1:51" s="14" customFormat="1" ht="12">
      <c r="A417" s="14"/>
      <c r="B417" s="236"/>
      <c r="C417" s="237"/>
      <c r="D417" s="227" t="s">
        <v>176</v>
      </c>
      <c r="E417" s="237"/>
      <c r="F417" s="239" t="s">
        <v>662</v>
      </c>
      <c r="G417" s="237"/>
      <c r="H417" s="240">
        <v>600</v>
      </c>
      <c r="I417" s="241"/>
      <c r="J417" s="237"/>
      <c r="K417" s="237"/>
      <c r="L417" s="242"/>
      <c r="M417" s="243"/>
      <c r="N417" s="244"/>
      <c r="O417" s="244"/>
      <c r="P417" s="244"/>
      <c r="Q417" s="244"/>
      <c r="R417" s="244"/>
      <c r="S417" s="244"/>
      <c r="T417" s="24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6" t="s">
        <v>176</v>
      </c>
      <c r="AU417" s="246" t="s">
        <v>82</v>
      </c>
      <c r="AV417" s="14" t="s">
        <v>82</v>
      </c>
      <c r="AW417" s="14" t="s">
        <v>4</v>
      </c>
      <c r="AX417" s="14" t="s">
        <v>80</v>
      </c>
      <c r="AY417" s="246" t="s">
        <v>155</v>
      </c>
    </row>
    <row r="418" spans="1:65" s="2" customFormat="1" ht="16.5" customHeight="1">
      <c r="A418" s="41"/>
      <c r="B418" s="42"/>
      <c r="C418" s="207" t="s">
        <v>663</v>
      </c>
      <c r="D418" s="207" t="s">
        <v>162</v>
      </c>
      <c r="E418" s="208" t="s">
        <v>664</v>
      </c>
      <c r="F418" s="209" t="s">
        <v>665</v>
      </c>
      <c r="G418" s="210" t="s">
        <v>653</v>
      </c>
      <c r="H418" s="211">
        <v>10</v>
      </c>
      <c r="I418" s="212"/>
      <c r="J418" s="213">
        <f>ROUND(I418*H418,2)</f>
        <v>0</v>
      </c>
      <c r="K418" s="209" t="s">
        <v>166</v>
      </c>
      <c r="L418" s="47"/>
      <c r="M418" s="214" t="s">
        <v>19</v>
      </c>
      <c r="N418" s="215" t="s">
        <v>43</v>
      </c>
      <c r="O418" s="87"/>
      <c r="P418" s="216">
        <f>O418*H418</f>
        <v>0</v>
      </c>
      <c r="Q418" s="216">
        <v>0</v>
      </c>
      <c r="R418" s="216">
        <f>Q418*H418</f>
        <v>0</v>
      </c>
      <c r="S418" s="216">
        <v>0</v>
      </c>
      <c r="T418" s="217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18" t="s">
        <v>252</v>
      </c>
      <c r="AT418" s="218" t="s">
        <v>162</v>
      </c>
      <c r="AU418" s="218" t="s">
        <v>82</v>
      </c>
      <c r="AY418" s="20" t="s">
        <v>155</v>
      </c>
      <c r="BE418" s="219">
        <f>IF(N418="základní",J418,0)</f>
        <v>0</v>
      </c>
      <c r="BF418" s="219">
        <f>IF(N418="snížená",J418,0)</f>
        <v>0</v>
      </c>
      <c r="BG418" s="219">
        <f>IF(N418="zákl. přenesená",J418,0)</f>
        <v>0</v>
      </c>
      <c r="BH418" s="219">
        <f>IF(N418="sníž. přenesená",J418,0)</f>
        <v>0</v>
      </c>
      <c r="BI418" s="219">
        <f>IF(N418="nulová",J418,0)</f>
        <v>0</v>
      </c>
      <c r="BJ418" s="20" t="s">
        <v>80</v>
      </c>
      <c r="BK418" s="219">
        <f>ROUND(I418*H418,2)</f>
        <v>0</v>
      </c>
      <c r="BL418" s="20" t="s">
        <v>252</v>
      </c>
      <c r="BM418" s="218" t="s">
        <v>666</v>
      </c>
    </row>
    <row r="419" spans="1:47" s="2" customFormat="1" ht="12">
      <c r="A419" s="41"/>
      <c r="B419" s="42"/>
      <c r="C419" s="43"/>
      <c r="D419" s="220" t="s">
        <v>169</v>
      </c>
      <c r="E419" s="43"/>
      <c r="F419" s="221" t="s">
        <v>667</v>
      </c>
      <c r="G419" s="43"/>
      <c r="H419" s="43"/>
      <c r="I419" s="222"/>
      <c r="J419" s="43"/>
      <c r="K419" s="43"/>
      <c r="L419" s="47"/>
      <c r="M419" s="223"/>
      <c r="N419" s="224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20" t="s">
        <v>169</v>
      </c>
      <c r="AU419" s="20" t="s">
        <v>82</v>
      </c>
    </row>
    <row r="420" spans="1:51" s="14" customFormat="1" ht="12">
      <c r="A420" s="14"/>
      <c r="B420" s="236"/>
      <c r="C420" s="237"/>
      <c r="D420" s="227" t="s">
        <v>176</v>
      </c>
      <c r="E420" s="238" t="s">
        <v>19</v>
      </c>
      <c r="F420" s="239" t="s">
        <v>277</v>
      </c>
      <c r="G420" s="237"/>
      <c r="H420" s="240">
        <v>10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176</v>
      </c>
      <c r="AU420" s="246" t="s">
        <v>82</v>
      </c>
      <c r="AV420" s="14" t="s">
        <v>82</v>
      </c>
      <c r="AW420" s="14" t="s">
        <v>34</v>
      </c>
      <c r="AX420" s="14" t="s">
        <v>80</v>
      </c>
      <c r="AY420" s="246" t="s">
        <v>155</v>
      </c>
    </row>
    <row r="421" spans="1:65" s="2" customFormat="1" ht="24.15" customHeight="1">
      <c r="A421" s="41"/>
      <c r="B421" s="42"/>
      <c r="C421" s="207" t="s">
        <v>668</v>
      </c>
      <c r="D421" s="207" t="s">
        <v>162</v>
      </c>
      <c r="E421" s="208" t="s">
        <v>669</v>
      </c>
      <c r="F421" s="209" t="s">
        <v>670</v>
      </c>
      <c r="G421" s="210" t="s">
        <v>356</v>
      </c>
      <c r="H421" s="211">
        <v>684.78</v>
      </c>
      <c r="I421" s="212"/>
      <c r="J421" s="213">
        <f>ROUND(I421*H421,2)</f>
        <v>0</v>
      </c>
      <c r="K421" s="209" t="s">
        <v>166</v>
      </c>
      <c r="L421" s="47"/>
      <c r="M421" s="214" t="s">
        <v>19</v>
      </c>
      <c r="N421" s="215" t="s">
        <v>43</v>
      </c>
      <c r="O421" s="87"/>
      <c r="P421" s="216">
        <f>O421*H421</f>
        <v>0</v>
      </c>
      <c r="Q421" s="216">
        <v>0.00013</v>
      </c>
      <c r="R421" s="216">
        <f>Q421*H421</f>
        <v>0.08902139999999999</v>
      </c>
      <c r="S421" s="216">
        <v>0</v>
      </c>
      <c r="T421" s="217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252</v>
      </c>
      <c r="AT421" s="218" t="s">
        <v>162</v>
      </c>
      <c r="AU421" s="218" t="s">
        <v>82</v>
      </c>
      <c r="AY421" s="20" t="s">
        <v>155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20" t="s">
        <v>80</v>
      </c>
      <c r="BK421" s="219">
        <f>ROUND(I421*H421,2)</f>
        <v>0</v>
      </c>
      <c r="BL421" s="20" t="s">
        <v>252</v>
      </c>
      <c r="BM421" s="218" t="s">
        <v>671</v>
      </c>
    </row>
    <row r="422" spans="1:47" s="2" customFormat="1" ht="12">
      <c r="A422" s="41"/>
      <c r="B422" s="42"/>
      <c r="C422" s="43"/>
      <c r="D422" s="220" t="s">
        <v>169</v>
      </c>
      <c r="E422" s="43"/>
      <c r="F422" s="221" t="s">
        <v>672</v>
      </c>
      <c r="G422" s="43"/>
      <c r="H422" s="43"/>
      <c r="I422" s="222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20" t="s">
        <v>169</v>
      </c>
      <c r="AU422" s="20" t="s">
        <v>82</v>
      </c>
    </row>
    <row r="423" spans="1:51" s="13" customFormat="1" ht="12">
      <c r="A423" s="13"/>
      <c r="B423" s="225"/>
      <c r="C423" s="226"/>
      <c r="D423" s="227" t="s">
        <v>176</v>
      </c>
      <c r="E423" s="228" t="s">
        <v>19</v>
      </c>
      <c r="F423" s="229" t="s">
        <v>673</v>
      </c>
      <c r="G423" s="226"/>
      <c r="H423" s="228" t="s">
        <v>19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176</v>
      </c>
      <c r="AU423" s="235" t="s">
        <v>82</v>
      </c>
      <c r="AV423" s="13" t="s">
        <v>80</v>
      </c>
      <c r="AW423" s="13" t="s">
        <v>34</v>
      </c>
      <c r="AX423" s="13" t="s">
        <v>72</v>
      </c>
      <c r="AY423" s="235" t="s">
        <v>155</v>
      </c>
    </row>
    <row r="424" spans="1:51" s="14" customFormat="1" ht="12">
      <c r="A424" s="14"/>
      <c r="B424" s="236"/>
      <c r="C424" s="237"/>
      <c r="D424" s="227" t="s">
        <v>176</v>
      </c>
      <c r="E424" s="238" t="s">
        <v>19</v>
      </c>
      <c r="F424" s="239" t="s">
        <v>386</v>
      </c>
      <c r="G424" s="237"/>
      <c r="H424" s="240">
        <v>582.78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176</v>
      </c>
      <c r="AU424" s="246" t="s">
        <v>82</v>
      </c>
      <c r="AV424" s="14" t="s">
        <v>82</v>
      </c>
      <c r="AW424" s="14" t="s">
        <v>34</v>
      </c>
      <c r="AX424" s="14" t="s">
        <v>72</v>
      </c>
      <c r="AY424" s="246" t="s">
        <v>155</v>
      </c>
    </row>
    <row r="425" spans="1:51" s="14" customFormat="1" ht="12">
      <c r="A425" s="14"/>
      <c r="B425" s="236"/>
      <c r="C425" s="237"/>
      <c r="D425" s="227" t="s">
        <v>176</v>
      </c>
      <c r="E425" s="238" t="s">
        <v>19</v>
      </c>
      <c r="F425" s="239" t="s">
        <v>389</v>
      </c>
      <c r="G425" s="237"/>
      <c r="H425" s="240">
        <v>102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176</v>
      </c>
      <c r="AU425" s="246" t="s">
        <v>82</v>
      </c>
      <c r="AV425" s="14" t="s">
        <v>82</v>
      </c>
      <c r="AW425" s="14" t="s">
        <v>34</v>
      </c>
      <c r="AX425" s="14" t="s">
        <v>72</v>
      </c>
      <c r="AY425" s="246" t="s">
        <v>155</v>
      </c>
    </row>
    <row r="426" spans="1:51" s="15" customFormat="1" ht="12">
      <c r="A426" s="15"/>
      <c r="B426" s="255"/>
      <c r="C426" s="256"/>
      <c r="D426" s="227" t="s">
        <v>176</v>
      </c>
      <c r="E426" s="257" t="s">
        <v>19</v>
      </c>
      <c r="F426" s="258" t="s">
        <v>502</v>
      </c>
      <c r="G426" s="256"/>
      <c r="H426" s="259">
        <v>684.78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5" t="s">
        <v>176</v>
      </c>
      <c r="AU426" s="265" t="s">
        <v>82</v>
      </c>
      <c r="AV426" s="15" t="s">
        <v>252</v>
      </c>
      <c r="AW426" s="15" t="s">
        <v>34</v>
      </c>
      <c r="AX426" s="15" t="s">
        <v>80</v>
      </c>
      <c r="AY426" s="265" t="s">
        <v>155</v>
      </c>
    </row>
    <row r="427" spans="1:47" s="2" customFormat="1" ht="12">
      <c r="A427" s="41"/>
      <c r="B427" s="42"/>
      <c r="C427" s="43"/>
      <c r="D427" s="227" t="s">
        <v>493</v>
      </c>
      <c r="E427" s="43"/>
      <c r="F427" s="252" t="s">
        <v>674</v>
      </c>
      <c r="G427" s="43"/>
      <c r="H427" s="43"/>
      <c r="I427" s="43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U427" s="20" t="s">
        <v>82</v>
      </c>
    </row>
    <row r="428" spans="1:47" s="2" customFormat="1" ht="12">
      <c r="A428" s="41"/>
      <c r="B428" s="42"/>
      <c r="C428" s="43"/>
      <c r="D428" s="227" t="s">
        <v>493</v>
      </c>
      <c r="E428" s="43"/>
      <c r="F428" s="253" t="s">
        <v>675</v>
      </c>
      <c r="G428" s="43"/>
      <c r="H428" s="254">
        <v>0</v>
      </c>
      <c r="I428" s="43"/>
      <c r="J428" s="43"/>
      <c r="K428" s="43"/>
      <c r="L428" s="47"/>
      <c r="M428" s="223"/>
      <c r="N428" s="22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U428" s="20" t="s">
        <v>82</v>
      </c>
    </row>
    <row r="429" spans="1:47" s="2" customFormat="1" ht="12">
      <c r="A429" s="41"/>
      <c r="B429" s="42"/>
      <c r="C429" s="43"/>
      <c r="D429" s="227" t="s">
        <v>493</v>
      </c>
      <c r="E429" s="43"/>
      <c r="F429" s="253" t="s">
        <v>354</v>
      </c>
      <c r="G429" s="43"/>
      <c r="H429" s="254">
        <v>58.13</v>
      </c>
      <c r="I429" s="43"/>
      <c r="J429" s="43"/>
      <c r="K429" s="43"/>
      <c r="L429" s="47"/>
      <c r="M429" s="223"/>
      <c r="N429" s="224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U429" s="20" t="s">
        <v>82</v>
      </c>
    </row>
    <row r="430" spans="1:47" s="2" customFormat="1" ht="12">
      <c r="A430" s="41"/>
      <c r="B430" s="42"/>
      <c r="C430" s="43"/>
      <c r="D430" s="227" t="s">
        <v>493</v>
      </c>
      <c r="E430" s="43"/>
      <c r="F430" s="253" t="s">
        <v>358</v>
      </c>
      <c r="G430" s="43"/>
      <c r="H430" s="254">
        <v>237.21</v>
      </c>
      <c r="I430" s="43"/>
      <c r="J430" s="43"/>
      <c r="K430" s="43"/>
      <c r="L430" s="47"/>
      <c r="M430" s="223"/>
      <c r="N430" s="22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U430" s="20" t="s">
        <v>82</v>
      </c>
    </row>
    <row r="431" spans="1:47" s="2" customFormat="1" ht="12">
      <c r="A431" s="41"/>
      <c r="B431" s="42"/>
      <c r="C431" s="43"/>
      <c r="D431" s="227" t="s">
        <v>493</v>
      </c>
      <c r="E431" s="43"/>
      <c r="F431" s="253" t="s">
        <v>361</v>
      </c>
      <c r="G431" s="43"/>
      <c r="H431" s="254">
        <v>238.47</v>
      </c>
      <c r="I431" s="43"/>
      <c r="J431" s="43"/>
      <c r="K431" s="43"/>
      <c r="L431" s="47"/>
      <c r="M431" s="223"/>
      <c r="N431" s="22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U431" s="20" t="s">
        <v>82</v>
      </c>
    </row>
    <row r="432" spans="1:47" s="2" customFormat="1" ht="12">
      <c r="A432" s="41"/>
      <c r="B432" s="42"/>
      <c r="C432" s="43"/>
      <c r="D432" s="227" t="s">
        <v>493</v>
      </c>
      <c r="E432" s="43"/>
      <c r="F432" s="253" t="s">
        <v>364</v>
      </c>
      <c r="G432" s="43"/>
      <c r="H432" s="254">
        <v>45.44</v>
      </c>
      <c r="I432" s="43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U432" s="20" t="s">
        <v>82</v>
      </c>
    </row>
    <row r="433" spans="1:47" s="2" customFormat="1" ht="12">
      <c r="A433" s="41"/>
      <c r="B433" s="42"/>
      <c r="C433" s="43"/>
      <c r="D433" s="227" t="s">
        <v>493</v>
      </c>
      <c r="E433" s="43"/>
      <c r="F433" s="253" t="s">
        <v>367</v>
      </c>
      <c r="G433" s="43"/>
      <c r="H433" s="254">
        <v>60.67</v>
      </c>
      <c r="I433" s="43"/>
      <c r="J433" s="43"/>
      <c r="K433" s="43"/>
      <c r="L433" s="47"/>
      <c r="M433" s="223"/>
      <c r="N433" s="224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U433" s="20" t="s">
        <v>82</v>
      </c>
    </row>
    <row r="434" spans="1:47" s="2" customFormat="1" ht="12">
      <c r="A434" s="41"/>
      <c r="B434" s="42"/>
      <c r="C434" s="43"/>
      <c r="D434" s="227" t="s">
        <v>493</v>
      </c>
      <c r="E434" s="43"/>
      <c r="F434" s="253" t="s">
        <v>370</v>
      </c>
      <c r="G434" s="43"/>
      <c r="H434" s="254">
        <v>10.14</v>
      </c>
      <c r="I434" s="43"/>
      <c r="J434" s="43"/>
      <c r="K434" s="43"/>
      <c r="L434" s="47"/>
      <c r="M434" s="223"/>
      <c r="N434" s="22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U434" s="20" t="s">
        <v>82</v>
      </c>
    </row>
    <row r="435" spans="1:47" s="2" customFormat="1" ht="12">
      <c r="A435" s="41"/>
      <c r="B435" s="42"/>
      <c r="C435" s="43"/>
      <c r="D435" s="227" t="s">
        <v>493</v>
      </c>
      <c r="E435" s="43"/>
      <c r="F435" s="253" t="s">
        <v>373</v>
      </c>
      <c r="G435" s="43"/>
      <c r="H435" s="254">
        <v>34.72</v>
      </c>
      <c r="I435" s="43"/>
      <c r="J435" s="43"/>
      <c r="K435" s="43"/>
      <c r="L435" s="47"/>
      <c r="M435" s="223"/>
      <c r="N435" s="22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U435" s="20" t="s">
        <v>82</v>
      </c>
    </row>
    <row r="436" spans="1:47" s="2" customFormat="1" ht="12">
      <c r="A436" s="41"/>
      <c r="B436" s="42"/>
      <c r="C436" s="43"/>
      <c r="D436" s="227" t="s">
        <v>493</v>
      </c>
      <c r="E436" s="43"/>
      <c r="F436" s="253" t="s">
        <v>676</v>
      </c>
      <c r="G436" s="43"/>
      <c r="H436" s="254">
        <v>0</v>
      </c>
      <c r="I436" s="43"/>
      <c r="J436" s="43"/>
      <c r="K436" s="43"/>
      <c r="L436" s="47"/>
      <c r="M436" s="223"/>
      <c r="N436" s="22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U436" s="20" t="s">
        <v>82</v>
      </c>
    </row>
    <row r="437" spans="1:47" s="2" customFormat="1" ht="12">
      <c r="A437" s="41"/>
      <c r="B437" s="42"/>
      <c r="C437" s="43"/>
      <c r="D437" s="227" t="s">
        <v>493</v>
      </c>
      <c r="E437" s="43"/>
      <c r="F437" s="253" t="s">
        <v>677</v>
      </c>
      <c r="G437" s="43"/>
      <c r="H437" s="254">
        <v>-102</v>
      </c>
      <c r="I437" s="43"/>
      <c r="J437" s="43"/>
      <c r="K437" s="43"/>
      <c r="L437" s="47"/>
      <c r="M437" s="223"/>
      <c r="N437" s="22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U437" s="20" t="s">
        <v>82</v>
      </c>
    </row>
    <row r="438" spans="1:47" s="2" customFormat="1" ht="12">
      <c r="A438" s="41"/>
      <c r="B438" s="42"/>
      <c r="C438" s="43"/>
      <c r="D438" s="227" t="s">
        <v>493</v>
      </c>
      <c r="E438" s="43"/>
      <c r="F438" s="253" t="s">
        <v>502</v>
      </c>
      <c r="G438" s="43"/>
      <c r="H438" s="254">
        <v>582.78</v>
      </c>
      <c r="I438" s="43"/>
      <c r="J438" s="43"/>
      <c r="K438" s="43"/>
      <c r="L438" s="47"/>
      <c r="M438" s="223"/>
      <c r="N438" s="22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U438" s="20" t="s">
        <v>82</v>
      </c>
    </row>
    <row r="439" spans="1:47" s="2" customFormat="1" ht="12">
      <c r="A439" s="41"/>
      <c r="B439" s="42"/>
      <c r="C439" s="43"/>
      <c r="D439" s="227" t="s">
        <v>493</v>
      </c>
      <c r="E439" s="43"/>
      <c r="F439" s="276" t="s">
        <v>678</v>
      </c>
      <c r="G439" s="43"/>
      <c r="H439" s="43"/>
      <c r="I439" s="43"/>
      <c r="J439" s="43"/>
      <c r="K439" s="43"/>
      <c r="L439" s="47"/>
      <c r="M439" s="223"/>
      <c r="N439" s="224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U439" s="20" t="s">
        <v>82</v>
      </c>
    </row>
    <row r="440" spans="1:47" s="2" customFormat="1" ht="12">
      <c r="A440" s="41"/>
      <c r="B440" s="42"/>
      <c r="C440" s="43"/>
      <c r="D440" s="227" t="s">
        <v>493</v>
      </c>
      <c r="E440" s="43"/>
      <c r="F440" s="277" t="s">
        <v>679</v>
      </c>
      <c r="G440" s="43"/>
      <c r="H440" s="254">
        <v>0</v>
      </c>
      <c r="I440" s="43"/>
      <c r="J440" s="43"/>
      <c r="K440" s="43"/>
      <c r="L440" s="47"/>
      <c r="M440" s="223"/>
      <c r="N440" s="22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U440" s="20" t="s">
        <v>82</v>
      </c>
    </row>
    <row r="441" spans="1:47" s="2" customFormat="1" ht="12">
      <c r="A441" s="41"/>
      <c r="B441" s="42"/>
      <c r="C441" s="43"/>
      <c r="D441" s="227" t="s">
        <v>493</v>
      </c>
      <c r="E441" s="43"/>
      <c r="F441" s="277" t="s">
        <v>680</v>
      </c>
      <c r="G441" s="43"/>
      <c r="H441" s="254">
        <v>31.29</v>
      </c>
      <c r="I441" s="43"/>
      <c r="J441" s="43"/>
      <c r="K441" s="43"/>
      <c r="L441" s="47"/>
      <c r="M441" s="223"/>
      <c r="N441" s="22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U441" s="20" t="s">
        <v>82</v>
      </c>
    </row>
    <row r="442" spans="1:47" s="2" customFormat="1" ht="12">
      <c r="A442" s="41"/>
      <c r="B442" s="42"/>
      <c r="C442" s="43"/>
      <c r="D442" s="227" t="s">
        <v>493</v>
      </c>
      <c r="E442" s="43"/>
      <c r="F442" s="277" t="s">
        <v>681</v>
      </c>
      <c r="G442" s="43"/>
      <c r="H442" s="254">
        <v>4.06</v>
      </c>
      <c r="I442" s="43"/>
      <c r="J442" s="43"/>
      <c r="K442" s="43"/>
      <c r="L442" s="47"/>
      <c r="M442" s="223"/>
      <c r="N442" s="22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U442" s="20" t="s">
        <v>82</v>
      </c>
    </row>
    <row r="443" spans="1:47" s="2" customFormat="1" ht="12">
      <c r="A443" s="41"/>
      <c r="B443" s="42"/>
      <c r="C443" s="43"/>
      <c r="D443" s="227" t="s">
        <v>493</v>
      </c>
      <c r="E443" s="43"/>
      <c r="F443" s="277" t="s">
        <v>682</v>
      </c>
      <c r="G443" s="43"/>
      <c r="H443" s="254">
        <v>1.14</v>
      </c>
      <c r="I443" s="43"/>
      <c r="J443" s="43"/>
      <c r="K443" s="43"/>
      <c r="L443" s="47"/>
      <c r="M443" s="223"/>
      <c r="N443" s="22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U443" s="20" t="s">
        <v>82</v>
      </c>
    </row>
    <row r="444" spans="1:47" s="2" customFormat="1" ht="12">
      <c r="A444" s="41"/>
      <c r="B444" s="42"/>
      <c r="C444" s="43"/>
      <c r="D444" s="227" t="s">
        <v>493</v>
      </c>
      <c r="E444" s="43"/>
      <c r="F444" s="277" t="s">
        <v>682</v>
      </c>
      <c r="G444" s="43"/>
      <c r="H444" s="254">
        <v>1.14</v>
      </c>
      <c r="I444" s="43"/>
      <c r="J444" s="43"/>
      <c r="K444" s="43"/>
      <c r="L444" s="47"/>
      <c r="M444" s="223"/>
      <c r="N444" s="22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U444" s="20" t="s">
        <v>82</v>
      </c>
    </row>
    <row r="445" spans="1:47" s="2" customFormat="1" ht="12">
      <c r="A445" s="41"/>
      <c r="B445" s="42"/>
      <c r="C445" s="43"/>
      <c r="D445" s="227" t="s">
        <v>493</v>
      </c>
      <c r="E445" s="43"/>
      <c r="F445" s="277" t="s">
        <v>682</v>
      </c>
      <c r="G445" s="43"/>
      <c r="H445" s="254">
        <v>1.14</v>
      </c>
      <c r="I445" s="43"/>
      <c r="J445" s="43"/>
      <c r="K445" s="43"/>
      <c r="L445" s="47"/>
      <c r="M445" s="223"/>
      <c r="N445" s="22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U445" s="20" t="s">
        <v>82</v>
      </c>
    </row>
    <row r="446" spans="1:47" s="2" customFormat="1" ht="12">
      <c r="A446" s="41"/>
      <c r="B446" s="42"/>
      <c r="C446" s="43"/>
      <c r="D446" s="227" t="s">
        <v>493</v>
      </c>
      <c r="E446" s="43"/>
      <c r="F446" s="277" t="s">
        <v>683</v>
      </c>
      <c r="G446" s="43"/>
      <c r="H446" s="254">
        <v>5.7</v>
      </c>
      <c r="I446" s="43"/>
      <c r="J446" s="43"/>
      <c r="K446" s="43"/>
      <c r="L446" s="47"/>
      <c r="M446" s="223"/>
      <c r="N446" s="22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U446" s="20" t="s">
        <v>82</v>
      </c>
    </row>
    <row r="447" spans="1:47" s="2" customFormat="1" ht="12">
      <c r="A447" s="41"/>
      <c r="B447" s="42"/>
      <c r="C447" s="43"/>
      <c r="D447" s="227" t="s">
        <v>493</v>
      </c>
      <c r="E447" s="43"/>
      <c r="F447" s="277" t="s">
        <v>684</v>
      </c>
      <c r="G447" s="43"/>
      <c r="H447" s="254">
        <v>3.73</v>
      </c>
      <c r="I447" s="43"/>
      <c r="J447" s="43"/>
      <c r="K447" s="43"/>
      <c r="L447" s="47"/>
      <c r="M447" s="223"/>
      <c r="N447" s="224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U447" s="20" t="s">
        <v>82</v>
      </c>
    </row>
    <row r="448" spans="1:47" s="2" customFormat="1" ht="12">
      <c r="A448" s="41"/>
      <c r="B448" s="42"/>
      <c r="C448" s="43"/>
      <c r="D448" s="227" t="s">
        <v>493</v>
      </c>
      <c r="E448" s="43"/>
      <c r="F448" s="277" t="s">
        <v>685</v>
      </c>
      <c r="G448" s="43"/>
      <c r="H448" s="254">
        <v>1.2</v>
      </c>
      <c r="I448" s="43"/>
      <c r="J448" s="43"/>
      <c r="K448" s="43"/>
      <c r="L448" s="47"/>
      <c r="M448" s="223"/>
      <c r="N448" s="22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U448" s="20" t="s">
        <v>82</v>
      </c>
    </row>
    <row r="449" spans="1:47" s="2" customFormat="1" ht="12">
      <c r="A449" s="41"/>
      <c r="B449" s="42"/>
      <c r="C449" s="43"/>
      <c r="D449" s="227" t="s">
        <v>493</v>
      </c>
      <c r="E449" s="43"/>
      <c r="F449" s="277" t="s">
        <v>686</v>
      </c>
      <c r="G449" s="43"/>
      <c r="H449" s="254">
        <v>1.25</v>
      </c>
      <c r="I449" s="43"/>
      <c r="J449" s="43"/>
      <c r="K449" s="43"/>
      <c r="L449" s="47"/>
      <c r="M449" s="223"/>
      <c r="N449" s="224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U449" s="20" t="s">
        <v>82</v>
      </c>
    </row>
    <row r="450" spans="1:47" s="2" customFormat="1" ht="12">
      <c r="A450" s="41"/>
      <c r="B450" s="42"/>
      <c r="C450" s="43"/>
      <c r="D450" s="227" t="s">
        <v>493</v>
      </c>
      <c r="E450" s="43"/>
      <c r="F450" s="277" t="s">
        <v>681</v>
      </c>
      <c r="G450" s="43"/>
      <c r="H450" s="254">
        <v>4.06</v>
      </c>
      <c r="I450" s="43"/>
      <c r="J450" s="43"/>
      <c r="K450" s="43"/>
      <c r="L450" s="47"/>
      <c r="M450" s="223"/>
      <c r="N450" s="22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U450" s="20" t="s">
        <v>82</v>
      </c>
    </row>
    <row r="451" spans="1:47" s="2" customFormat="1" ht="12">
      <c r="A451" s="41"/>
      <c r="B451" s="42"/>
      <c r="C451" s="43"/>
      <c r="D451" s="227" t="s">
        <v>493</v>
      </c>
      <c r="E451" s="43"/>
      <c r="F451" s="277" t="s">
        <v>687</v>
      </c>
      <c r="G451" s="43"/>
      <c r="H451" s="254">
        <v>2.28</v>
      </c>
      <c r="I451" s="43"/>
      <c r="J451" s="43"/>
      <c r="K451" s="43"/>
      <c r="L451" s="47"/>
      <c r="M451" s="223"/>
      <c r="N451" s="22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U451" s="20" t="s">
        <v>82</v>
      </c>
    </row>
    <row r="452" spans="1:47" s="2" customFormat="1" ht="12">
      <c r="A452" s="41"/>
      <c r="B452" s="42"/>
      <c r="C452" s="43"/>
      <c r="D452" s="227" t="s">
        <v>493</v>
      </c>
      <c r="E452" s="43"/>
      <c r="F452" s="277" t="s">
        <v>682</v>
      </c>
      <c r="G452" s="43"/>
      <c r="H452" s="254">
        <v>1.14</v>
      </c>
      <c r="I452" s="43"/>
      <c r="J452" s="43"/>
      <c r="K452" s="43"/>
      <c r="L452" s="47"/>
      <c r="M452" s="223"/>
      <c r="N452" s="22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U452" s="20" t="s">
        <v>82</v>
      </c>
    </row>
    <row r="453" spans="1:47" s="2" customFormat="1" ht="12">
      <c r="A453" s="41"/>
      <c r="B453" s="42"/>
      <c r="C453" s="43"/>
      <c r="D453" s="227" t="s">
        <v>493</v>
      </c>
      <c r="E453" s="43"/>
      <c r="F453" s="277" t="s">
        <v>502</v>
      </c>
      <c r="G453" s="43"/>
      <c r="H453" s="254">
        <v>58.13</v>
      </c>
      <c r="I453" s="43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U453" s="20" t="s">
        <v>82</v>
      </c>
    </row>
    <row r="454" spans="1:47" s="2" customFormat="1" ht="12">
      <c r="A454" s="41"/>
      <c r="B454" s="42"/>
      <c r="C454" s="43"/>
      <c r="D454" s="227" t="s">
        <v>493</v>
      </c>
      <c r="E454" s="43"/>
      <c r="F454" s="276" t="s">
        <v>688</v>
      </c>
      <c r="G454" s="43"/>
      <c r="H454" s="43"/>
      <c r="I454" s="43"/>
      <c r="J454" s="43"/>
      <c r="K454" s="43"/>
      <c r="L454" s="47"/>
      <c r="M454" s="223"/>
      <c r="N454" s="22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U454" s="20" t="s">
        <v>82</v>
      </c>
    </row>
    <row r="455" spans="1:47" s="2" customFormat="1" ht="12">
      <c r="A455" s="41"/>
      <c r="B455" s="42"/>
      <c r="C455" s="43"/>
      <c r="D455" s="227" t="s">
        <v>493</v>
      </c>
      <c r="E455" s="43"/>
      <c r="F455" s="277" t="s">
        <v>679</v>
      </c>
      <c r="G455" s="43"/>
      <c r="H455" s="254">
        <v>0</v>
      </c>
      <c r="I455" s="43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U455" s="20" t="s">
        <v>82</v>
      </c>
    </row>
    <row r="456" spans="1:47" s="2" customFormat="1" ht="12">
      <c r="A456" s="41"/>
      <c r="B456" s="42"/>
      <c r="C456" s="43"/>
      <c r="D456" s="227" t="s">
        <v>493</v>
      </c>
      <c r="E456" s="43"/>
      <c r="F456" s="277" t="s">
        <v>689</v>
      </c>
      <c r="G456" s="43"/>
      <c r="H456" s="254">
        <v>81.7</v>
      </c>
      <c r="I456" s="43"/>
      <c r="J456" s="43"/>
      <c r="K456" s="43"/>
      <c r="L456" s="47"/>
      <c r="M456" s="223"/>
      <c r="N456" s="224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U456" s="20" t="s">
        <v>82</v>
      </c>
    </row>
    <row r="457" spans="1:47" s="2" customFormat="1" ht="12">
      <c r="A457" s="41"/>
      <c r="B457" s="42"/>
      <c r="C457" s="43"/>
      <c r="D457" s="227" t="s">
        <v>493</v>
      </c>
      <c r="E457" s="43"/>
      <c r="F457" s="277" t="s">
        <v>690</v>
      </c>
      <c r="G457" s="43"/>
      <c r="H457" s="254">
        <v>10.64</v>
      </c>
      <c r="I457" s="43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U457" s="20" t="s">
        <v>82</v>
      </c>
    </row>
    <row r="458" spans="1:47" s="2" customFormat="1" ht="12">
      <c r="A458" s="41"/>
      <c r="B458" s="42"/>
      <c r="C458" s="43"/>
      <c r="D458" s="227" t="s">
        <v>493</v>
      </c>
      <c r="E458" s="43"/>
      <c r="F458" s="277" t="s">
        <v>685</v>
      </c>
      <c r="G458" s="43"/>
      <c r="H458" s="254">
        <v>1.2</v>
      </c>
      <c r="I458" s="43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U458" s="20" t="s">
        <v>82</v>
      </c>
    </row>
    <row r="459" spans="1:47" s="2" customFormat="1" ht="12">
      <c r="A459" s="41"/>
      <c r="B459" s="42"/>
      <c r="C459" s="43"/>
      <c r="D459" s="227" t="s">
        <v>493</v>
      </c>
      <c r="E459" s="43"/>
      <c r="F459" s="277" t="s">
        <v>691</v>
      </c>
      <c r="G459" s="43"/>
      <c r="H459" s="254">
        <v>33.2</v>
      </c>
      <c r="I459" s="43"/>
      <c r="J459" s="43"/>
      <c r="K459" s="43"/>
      <c r="L459" s="47"/>
      <c r="M459" s="223"/>
      <c r="N459" s="22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U459" s="20" t="s">
        <v>82</v>
      </c>
    </row>
    <row r="460" spans="1:47" s="2" customFormat="1" ht="12">
      <c r="A460" s="41"/>
      <c r="B460" s="42"/>
      <c r="C460" s="43"/>
      <c r="D460" s="227" t="s">
        <v>493</v>
      </c>
      <c r="E460" s="43"/>
      <c r="F460" s="277" t="s">
        <v>692</v>
      </c>
      <c r="G460" s="43"/>
      <c r="H460" s="254">
        <v>33.38</v>
      </c>
      <c r="I460" s="43"/>
      <c r="J460" s="43"/>
      <c r="K460" s="43"/>
      <c r="L460" s="47"/>
      <c r="M460" s="223"/>
      <c r="N460" s="224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U460" s="20" t="s">
        <v>82</v>
      </c>
    </row>
    <row r="461" spans="1:47" s="2" customFormat="1" ht="12">
      <c r="A461" s="41"/>
      <c r="B461" s="42"/>
      <c r="C461" s="43"/>
      <c r="D461" s="227" t="s">
        <v>493</v>
      </c>
      <c r="E461" s="43"/>
      <c r="F461" s="277" t="s">
        <v>693</v>
      </c>
      <c r="G461" s="43"/>
      <c r="H461" s="254">
        <v>33.2</v>
      </c>
      <c r="I461" s="43"/>
      <c r="J461" s="43"/>
      <c r="K461" s="43"/>
      <c r="L461" s="47"/>
      <c r="M461" s="223"/>
      <c r="N461" s="22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U461" s="20" t="s">
        <v>82</v>
      </c>
    </row>
    <row r="462" spans="1:47" s="2" customFormat="1" ht="12">
      <c r="A462" s="41"/>
      <c r="B462" s="42"/>
      <c r="C462" s="43"/>
      <c r="D462" s="227" t="s">
        <v>493</v>
      </c>
      <c r="E462" s="43"/>
      <c r="F462" s="277" t="s">
        <v>694</v>
      </c>
      <c r="G462" s="43"/>
      <c r="H462" s="254">
        <v>32.84</v>
      </c>
      <c r="I462" s="43"/>
      <c r="J462" s="43"/>
      <c r="K462" s="43"/>
      <c r="L462" s="47"/>
      <c r="M462" s="223"/>
      <c r="N462" s="22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U462" s="20" t="s">
        <v>82</v>
      </c>
    </row>
    <row r="463" spans="1:47" s="2" customFormat="1" ht="12">
      <c r="A463" s="41"/>
      <c r="B463" s="42"/>
      <c r="C463" s="43"/>
      <c r="D463" s="227" t="s">
        <v>493</v>
      </c>
      <c r="E463" s="43"/>
      <c r="F463" s="277" t="s">
        <v>695</v>
      </c>
      <c r="G463" s="43"/>
      <c r="H463" s="254">
        <v>11.05</v>
      </c>
      <c r="I463" s="43"/>
      <c r="J463" s="43"/>
      <c r="K463" s="43"/>
      <c r="L463" s="47"/>
      <c r="M463" s="223"/>
      <c r="N463" s="224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U463" s="20" t="s">
        <v>82</v>
      </c>
    </row>
    <row r="464" spans="1:47" s="2" customFormat="1" ht="12">
      <c r="A464" s="41"/>
      <c r="B464" s="42"/>
      <c r="C464" s="43"/>
      <c r="D464" s="227" t="s">
        <v>493</v>
      </c>
      <c r="E464" s="43"/>
      <c r="F464" s="277" t="s">
        <v>502</v>
      </c>
      <c r="G464" s="43"/>
      <c r="H464" s="254">
        <v>237.21</v>
      </c>
      <c r="I464" s="43"/>
      <c r="J464" s="43"/>
      <c r="K464" s="43"/>
      <c r="L464" s="47"/>
      <c r="M464" s="223"/>
      <c r="N464" s="224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U464" s="20" t="s">
        <v>82</v>
      </c>
    </row>
    <row r="465" spans="1:47" s="2" customFormat="1" ht="12">
      <c r="A465" s="41"/>
      <c r="B465" s="42"/>
      <c r="C465" s="43"/>
      <c r="D465" s="227" t="s">
        <v>493</v>
      </c>
      <c r="E465" s="43"/>
      <c r="F465" s="276" t="s">
        <v>696</v>
      </c>
      <c r="G465" s="43"/>
      <c r="H465" s="43"/>
      <c r="I465" s="43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U465" s="20" t="s">
        <v>82</v>
      </c>
    </row>
    <row r="466" spans="1:47" s="2" customFormat="1" ht="12">
      <c r="A466" s="41"/>
      <c r="B466" s="42"/>
      <c r="C466" s="43"/>
      <c r="D466" s="227" t="s">
        <v>493</v>
      </c>
      <c r="E466" s="43"/>
      <c r="F466" s="277" t="s">
        <v>697</v>
      </c>
      <c r="G466" s="43"/>
      <c r="H466" s="254">
        <v>0</v>
      </c>
      <c r="I466" s="43"/>
      <c r="J466" s="43"/>
      <c r="K466" s="43"/>
      <c r="L466" s="47"/>
      <c r="M466" s="223"/>
      <c r="N466" s="22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U466" s="20" t="s">
        <v>82</v>
      </c>
    </row>
    <row r="467" spans="1:47" s="2" customFormat="1" ht="12">
      <c r="A467" s="41"/>
      <c r="B467" s="42"/>
      <c r="C467" s="43"/>
      <c r="D467" s="227" t="s">
        <v>493</v>
      </c>
      <c r="E467" s="43"/>
      <c r="F467" s="277" t="s">
        <v>698</v>
      </c>
      <c r="G467" s="43"/>
      <c r="H467" s="254">
        <v>82.96</v>
      </c>
      <c r="I467" s="43"/>
      <c r="J467" s="43"/>
      <c r="K467" s="43"/>
      <c r="L467" s="47"/>
      <c r="M467" s="223"/>
      <c r="N467" s="224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U467" s="20" t="s">
        <v>82</v>
      </c>
    </row>
    <row r="468" spans="1:47" s="2" customFormat="1" ht="12">
      <c r="A468" s="41"/>
      <c r="B468" s="42"/>
      <c r="C468" s="43"/>
      <c r="D468" s="227" t="s">
        <v>493</v>
      </c>
      <c r="E468" s="43"/>
      <c r="F468" s="277" t="s">
        <v>690</v>
      </c>
      <c r="G468" s="43"/>
      <c r="H468" s="254">
        <v>10.64</v>
      </c>
      <c r="I468" s="43"/>
      <c r="J468" s="43"/>
      <c r="K468" s="43"/>
      <c r="L468" s="47"/>
      <c r="M468" s="223"/>
      <c r="N468" s="22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U468" s="20" t="s">
        <v>82</v>
      </c>
    </row>
    <row r="469" spans="1:47" s="2" customFormat="1" ht="12">
      <c r="A469" s="41"/>
      <c r="B469" s="42"/>
      <c r="C469" s="43"/>
      <c r="D469" s="227" t="s">
        <v>493</v>
      </c>
      <c r="E469" s="43"/>
      <c r="F469" s="277" t="s">
        <v>685</v>
      </c>
      <c r="G469" s="43"/>
      <c r="H469" s="254">
        <v>1.2</v>
      </c>
      <c r="I469" s="43"/>
      <c r="J469" s="43"/>
      <c r="K469" s="43"/>
      <c r="L469" s="47"/>
      <c r="M469" s="223"/>
      <c r="N469" s="22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U469" s="20" t="s">
        <v>82</v>
      </c>
    </row>
    <row r="470" spans="1:47" s="2" customFormat="1" ht="12">
      <c r="A470" s="41"/>
      <c r="B470" s="42"/>
      <c r="C470" s="43"/>
      <c r="D470" s="227" t="s">
        <v>493</v>
      </c>
      <c r="E470" s="43"/>
      <c r="F470" s="277" t="s">
        <v>691</v>
      </c>
      <c r="G470" s="43"/>
      <c r="H470" s="254">
        <v>33.2</v>
      </c>
      <c r="I470" s="43"/>
      <c r="J470" s="43"/>
      <c r="K470" s="43"/>
      <c r="L470" s="47"/>
      <c r="M470" s="223"/>
      <c r="N470" s="224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U470" s="20" t="s">
        <v>82</v>
      </c>
    </row>
    <row r="471" spans="1:47" s="2" customFormat="1" ht="12">
      <c r="A471" s="41"/>
      <c r="B471" s="42"/>
      <c r="C471" s="43"/>
      <c r="D471" s="227" t="s">
        <v>493</v>
      </c>
      <c r="E471" s="43"/>
      <c r="F471" s="277" t="s">
        <v>692</v>
      </c>
      <c r="G471" s="43"/>
      <c r="H471" s="254">
        <v>33.38</v>
      </c>
      <c r="I471" s="43"/>
      <c r="J471" s="43"/>
      <c r="K471" s="43"/>
      <c r="L471" s="47"/>
      <c r="M471" s="223"/>
      <c r="N471" s="22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U471" s="20" t="s">
        <v>82</v>
      </c>
    </row>
    <row r="472" spans="1:47" s="2" customFormat="1" ht="12">
      <c r="A472" s="41"/>
      <c r="B472" s="42"/>
      <c r="C472" s="43"/>
      <c r="D472" s="227" t="s">
        <v>493</v>
      </c>
      <c r="E472" s="43"/>
      <c r="F472" s="277" t="s">
        <v>693</v>
      </c>
      <c r="G472" s="43"/>
      <c r="H472" s="254">
        <v>33.2</v>
      </c>
      <c r="I472" s="43"/>
      <c r="J472" s="43"/>
      <c r="K472" s="43"/>
      <c r="L472" s="47"/>
      <c r="M472" s="223"/>
      <c r="N472" s="22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U472" s="20" t="s">
        <v>82</v>
      </c>
    </row>
    <row r="473" spans="1:47" s="2" customFormat="1" ht="12">
      <c r="A473" s="41"/>
      <c r="B473" s="42"/>
      <c r="C473" s="43"/>
      <c r="D473" s="227" t="s">
        <v>493</v>
      </c>
      <c r="E473" s="43"/>
      <c r="F473" s="277" t="s">
        <v>694</v>
      </c>
      <c r="G473" s="43"/>
      <c r="H473" s="254">
        <v>32.84</v>
      </c>
      <c r="I473" s="43"/>
      <c r="J473" s="43"/>
      <c r="K473" s="43"/>
      <c r="L473" s="47"/>
      <c r="M473" s="223"/>
      <c r="N473" s="22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U473" s="20" t="s">
        <v>82</v>
      </c>
    </row>
    <row r="474" spans="1:47" s="2" customFormat="1" ht="12">
      <c r="A474" s="41"/>
      <c r="B474" s="42"/>
      <c r="C474" s="43"/>
      <c r="D474" s="227" t="s">
        <v>493</v>
      </c>
      <c r="E474" s="43"/>
      <c r="F474" s="277" t="s">
        <v>695</v>
      </c>
      <c r="G474" s="43"/>
      <c r="H474" s="254">
        <v>11.05</v>
      </c>
      <c r="I474" s="43"/>
      <c r="J474" s="43"/>
      <c r="K474" s="43"/>
      <c r="L474" s="47"/>
      <c r="M474" s="223"/>
      <c r="N474" s="22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U474" s="20" t="s">
        <v>82</v>
      </c>
    </row>
    <row r="475" spans="1:47" s="2" customFormat="1" ht="12">
      <c r="A475" s="41"/>
      <c r="B475" s="42"/>
      <c r="C475" s="43"/>
      <c r="D475" s="227" t="s">
        <v>493</v>
      </c>
      <c r="E475" s="43"/>
      <c r="F475" s="277" t="s">
        <v>502</v>
      </c>
      <c r="G475" s="43"/>
      <c r="H475" s="254">
        <v>238.47</v>
      </c>
      <c r="I475" s="43"/>
      <c r="J475" s="43"/>
      <c r="K475" s="43"/>
      <c r="L475" s="47"/>
      <c r="M475" s="223"/>
      <c r="N475" s="224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U475" s="20" t="s">
        <v>82</v>
      </c>
    </row>
    <row r="476" spans="1:47" s="2" customFormat="1" ht="12">
      <c r="A476" s="41"/>
      <c r="B476" s="42"/>
      <c r="C476" s="43"/>
      <c r="D476" s="227" t="s">
        <v>493</v>
      </c>
      <c r="E476" s="43"/>
      <c r="F476" s="276" t="s">
        <v>699</v>
      </c>
      <c r="G476" s="43"/>
      <c r="H476" s="43"/>
      <c r="I476" s="43"/>
      <c r="J476" s="43"/>
      <c r="K476" s="43"/>
      <c r="L476" s="47"/>
      <c r="M476" s="223"/>
      <c r="N476" s="224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U476" s="20" t="s">
        <v>82</v>
      </c>
    </row>
    <row r="477" spans="1:47" s="2" customFormat="1" ht="12">
      <c r="A477" s="41"/>
      <c r="B477" s="42"/>
      <c r="C477" s="43"/>
      <c r="D477" s="227" t="s">
        <v>493</v>
      </c>
      <c r="E477" s="43"/>
      <c r="F477" s="277" t="s">
        <v>697</v>
      </c>
      <c r="G477" s="43"/>
      <c r="H477" s="254">
        <v>0</v>
      </c>
      <c r="I477" s="43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U477" s="20" t="s">
        <v>82</v>
      </c>
    </row>
    <row r="478" spans="1:47" s="2" customFormat="1" ht="12">
      <c r="A478" s="41"/>
      <c r="B478" s="42"/>
      <c r="C478" s="43"/>
      <c r="D478" s="227" t="s">
        <v>493</v>
      </c>
      <c r="E478" s="43"/>
      <c r="F478" s="277" t="s">
        <v>681</v>
      </c>
      <c r="G478" s="43"/>
      <c r="H478" s="254">
        <v>4.06</v>
      </c>
      <c r="I478" s="43"/>
      <c r="J478" s="43"/>
      <c r="K478" s="43"/>
      <c r="L478" s="47"/>
      <c r="M478" s="223"/>
      <c r="N478" s="224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U478" s="20" t="s">
        <v>82</v>
      </c>
    </row>
    <row r="479" spans="1:47" s="2" customFormat="1" ht="12">
      <c r="A479" s="41"/>
      <c r="B479" s="42"/>
      <c r="C479" s="43"/>
      <c r="D479" s="227" t="s">
        <v>493</v>
      </c>
      <c r="E479" s="43"/>
      <c r="F479" s="277" t="s">
        <v>682</v>
      </c>
      <c r="G479" s="43"/>
      <c r="H479" s="254">
        <v>1.14</v>
      </c>
      <c r="I479" s="43"/>
      <c r="J479" s="43"/>
      <c r="K479" s="43"/>
      <c r="L479" s="47"/>
      <c r="M479" s="223"/>
      <c r="N479" s="224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U479" s="20" t="s">
        <v>82</v>
      </c>
    </row>
    <row r="480" spans="1:47" s="2" customFormat="1" ht="12">
      <c r="A480" s="41"/>
      <c r="B480" s="42"/>
      <c r="C480" s="43"/>
      <c r="D480" s="227" t="s">
        <v>493</v>
      </c>
      <c r="E480" s="43"/>
      <c r="F480" s="277" t="s">
        <v>682</v>
      </c>
      <c r="G480" s="43"/>
      <c r="H480" s="254">
        <v>1.14</v>
      </c>
      <c r="I480" s="43"/>
      <c r="J480" s="43"/>
      <c r="K480" s="43"/>
      <c r="L480" s="47"/>
      <c r="M480" s="223"/>
      <c r="N480" s="224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U480" s="20" t="s">
        <v>82</v>
      </c>
    </row>
    <row r="481" spans="1:47" s="2" customFormat="1" ht="12">
      <c r="A481" s="41"/>
      <c r="B481" s="42"/>
      <c r="C481" s="43"/>
      <c r="D481" s="227" t="s">
        <v>493</v>
      </c>
      <c r="E481" s="43"/>
      <c r="F481" s="277" t="s">
        <v>682</v>
      </c>
      <c r="G481" s="43"/>
      <c r="H481" s="254">
        <v>1.14</v>
      </c>
      <c r="I481" s="43"/>
      <c r="J481" s="43"/>
      <c r="K481" s="43"/>
      <c r="L481" s="47"/>
      <c r="M481" s="223"/>
      <c r="N481" s="224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U481" s="20" t="s">
        <v>82</v>
      </c>
    </row>
    <row r="482" spans="1:47" s="2" customFormat="1" ht="12">
      <c r="A482" s="41"/>
      <c r="B482" s="42"/>
      <c r="C482" s="43"/>
      <c r="D482" s="227" t="s">
        <v>493</v>
      </c>
      <c r="E482" s="43"/>
      <c r="F482" s="277" t="s">
        <v>683</v>
      </c>
      <c r="G482" s="43"/>
      <c r="H482" s="254">
        <v>5.7</v>
      </c>
      <c r="I482" s="43"/>
      <c r="J482" s="43"/>
      <c r="K482" s="43"/>
      <c r="L482" s="47"/>
      <c r="M482" s="223"/>
      <c r="N482" s="224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U482" s="20" t="s">
        <v>82</v>
      </c>
    </row>
    <row r="483" spans="1:47" s="2" customFormat="1" ht="12">
      <c r="A483" s="41"/>
      <c r="B483" s="42"/>
      <c r="C483" s="43"/>
      <c r="D483" s="227" t="s">
        <v>493</v>
      </c>
      <c r="E483" s="43"/>
      <c r="F483" s="277" t="s">
        <v>684</v>
      </c>
      <c r="G483" s="43"/>
      <c r="H483" s="254">
        <v>3.73</v>
      </c>
      <c r="I483" s="43"/>
      <c r="J483" s="43"/>
      <c r="K483" s="43"/>
      <c r="L483" s="47"/>
      <c r="M483" s="223"/>
      <c r="N483" s="22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U483" s="20" t="s">
        <v>82</v>
      </c>
    </row>
    <row r="484" spans="1:47" s="2" customFormat="1" ht="12">
      <c r="A484" s="41"/>
      <c r="B484" s="42"/>
      <c r="C484" s="43"/>
      <c r="D484" s="227" t="s">
        <v>493</v>
      </c>
      <c r="E484" s="43"/>
      <c r="F484" s="277" t="s">
        <v>685</v>
      </c>
      <c r="G484" s="43"/>
      <c r="H484" s="254">
        <v>1.2</v>
      </c>
      <c r="I484" s="43"/>
      <c r="J484" s="43"/>
      <c r="K484" s="43"/>
      <c r="L484" s="47"/>
      <c r="M484" s="223"/>
      <c r="N484" s="224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U484" s="20" t="s">
        <v>82</v>
      </c>
    </row>
    <row r="485" spans="1:47" s="2" customFormat="1" ht="12">
      <c r="A485" s="41"/>
      <c r="B485" s="42"/>
      <c r="C485" s="43"/>
      <c r="D485" s="227" t="s">
        <v>493</v>
      </c>
      <c r="E485" s="43"/>
      <c r="F485" s="277" t="s">
        <v>686</v>
      </c>
      <c r="G485" s="43"/>
      <c r="H485" s="254">
        <v>1.25</v>
      </c>
      <c r="I485" s="43"/>
      <c r="J485" s="43"/>
      <c r="K485" s="43"/>
      <c r="L485" s="47"/>
      <c r="M485" s="223"/>
      <c r="N485" s="224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U485" s="20" t="s">
        <v>82</v>
      </c>
    </row>
    <row r="486" spans="1:47" s="2" customFormat="1" ht="12">
      <c r="A486" s="41"/>
      <c r="B486" s="42"/>
      <c r="C486" s="43"/>
      <c r="D486" s="227" t="s">
        <v>493</v>
      </c>
      <c r="E486" s="43"/>
      <c r="F486" s="277" t="s">
        <v>681</v>
      </c>
      <c r="G486" s="43"/>
      <c r="H486" s="254">
        <v>4.06</v>
      </c>
      <c r="I486" s="43"/>
      <c r="J486" s="43"/>
      <c r="K486" s="43"/>
      <c r="L486" s="47"/>
      <c r="M486" s="223"/>
      <c r="N486" s="22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U486" s="20" t="s">
        <v>82</v>
      </c>
    </row>
    <row r="487" spans="1:47" s="2" customFormat="1" ht="12">
      <c r="A487" s="41"/>
      <c r="B487" s="42"/>
      <c r="C487" s="43"/>
      <c r="D487" s="227" t="s">
        <v>493</v>
      </c>
      <c r="E487" s="43"/>
      <c r="F487" s="277" t="s">
        <v>687</v>
      </c>
      <c r="G487" s="43"/>
      <c r="H487" s="254">
        <v>2.28</v>
      </c>
      <c r="I487" s="43"/>
      <c r="J487" s="43"/>
      <c r="K487" s="43"/>
      <c r="L487" s="47"/>
      <c r="M487" s="223"/>
      <c r="N487" s="224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U487" s="20" t="s">
        <v>82</v>
      </c>
    </row>
    <row r="488" spans="1:47" s="2" customFormat="1" ht="12">
      <c r="A488" s="41"/>
      <c r="B488" s="42"/>
      <c r="C488" s="43"/>
      <c r="D488" s="227" t="s">
        <v>493</v>
      </c>
      <c r="E488" s="43"/>
      <c r="F488" s="277" t="s">
        <v>682</v>
      </c>
      <c r="G488" s="43"/>
      <c r="H488" s="254">
        <v>1.14</v>
      </c>
      <c r="I488" s="43"/>
      <c r="J488" s="43"/>
      <c r="K488" s="43"/>
      <c r="L488" s="47"/>
      <c r="M488" s="223"/>
      <c r="N488" s="224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U488" s="20" t="s">
        <v>82</v>
      </c>
    </row>
    <row r="489" spans="1:47" s="2" customFormat="1" ht="12">
      <c r="A489" s="41"/>
      <c r="B489" s="42"/>
      <c r="C489" s="43"/>
      <c r="D489" s="227" t="s">
        <v>493</v>
      </c>
      <c r="E489" s="43"/>
      <c r="F489" s="277" t="s">
        <v>700</v>
      </c>
      <c r="G489" s="43"/>
      <c r="H489" s="254">
        <v>18.6</v>
      </c>
      <c r="I489" s="43"/>
      <c r="J489" s="43"/>
      <c r="K489" s="43"/>
      <c r="L489" s="47"/>
      <c r="M489" s="223"/>
      <c r="N489" s="22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U489" s="20" t="s">
        <v>82</v>
      </c>
    </row>
    <row r="490" spans="1:47" s="2" customFormat="1" ht="12">
      <c r="A490" s="41"/>
      <c r="B490" s="42"/>
      <c r="C490" s="43"/>
      <c r="D490" s="227" t="s">
        <v>493</v>
      </c>
      <c r="E490" s="43"/>
      <c r="F490" s="277" t="s">
        <v>502</v>
      </c>
      <c r="G490" s="43"/>
      <c r="H490" s="254">
        <v>45.44</v>
      </c>
      <c r="I490" s="43"/>
      <c r="J490" s="43"/>
      <c r="K490" s="43"/>
      <c r="L490" s="47"/>
      <c r="M490" s="223"/>
      <c r="N490" s="22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U490" s="20" t="s">
        <v>82</v>
      </c>
    </row>
    <row r="491" spans="1:47" s="2" customFormat="1" ht="12">
      <c r="A491" s="41"/>
      <c r="B491" s="42"/>
      <c r="C491" s="43"/>
      <c r="D491" s="227" t="s">
        <v>493</v>
      </c>
      <c r="E491" s="43"/>
      <c r="F491" s="276" t="s">
        <v>701</v>
      </c>
      <c r="G491" s="43"/>
      <c r="H491" s="43"/>
      <c r="I491" s="43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U491" s="20" t="s">
        <v>82</v>
      </c>
    </row>
    <row r="492" spans="1:47" s="2" customFormat="1" ht="12">
      <c r="A492" s="41"/>
      <c r="B492" s="42"/>
      <c r="C492" s="43"/>
      <c r="D492" s="227" t="s">
        <v>493</v>
      </c>
      <c r="E492" s="43"/>
      <c r="F492" s="277" t="s">
        <v>697</v>
      </c>
      <c r="G492" s="43"/>
      <c r="H492" s="254">
        <v>0</v>
      </c>
      <c r="I492" s="43"/>
      <c r="J492" s="43"/>
      <c r="K492" s="43"/>
      <c r="L492" s="47"/>
      <c r="M492" s="223"/>
      <c r="N492" s="224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U492" s="20" t="s">
        <v>82</v>
      </c>
    </row>
    <row r="493" spans="1:47" s="2" customFormat="1" ht="12">
      <c r="A493" s="41"/>
      <c r="B493" s="42"/>
      <c r="C493" s="43"/>
      <c r="D493" s="227" t="s">
        <v>493</v>
      </c>
      <c r="E493" s="43"/>
      <c r="F493" s="277" t="s">
        <v>369</v>
      </c>
      <c r="G493" s="43"/>
      <c r="H493" s="254">
        <v>60.67</v>
      </c>
      <c r="I493" s="43"/>
      <c r="J493" s="43"/>
      <c r="K493" s="43"/>
      <c r="L493" s="47"/>
      <c r="M493" s="223"/>
      <c r="N493" s="22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U493" s="20" t="s">
        <v>82</v>
      </c>
    </row>
    <row r="494" spans="1:47" s="2" customFormat="1" ht="12">
      <c r="A494" s="41"/>
      <c r="B494" s="42"/>
      <c r="C494" s="43"/>
      <c r="D494" s="227" t="s">
        <v>493</v>
      </c>
      <c r="E494" s="43"/>
      <c r="F494" s="276" t="s">
        <v>702</v>
      </c>
      <c r="G494" s="43"/>
      <c r="H494" s="43"/>
      <c r="I494" s="43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U494" s="20" t="s">
        <v>82</v>
      </c>
    </row>
    <row r="495" spans="1:47" s="2" customFormat="1" ht="12">
      <c r="A495" s="41"/>
      <c r="B495" s="42"/>
      <c r="C495" s="43"/>
      <c r="D495" s="227" t="s">
        <v>493</v>
      </c>
      <c r="E495" s="43"/>
      <c r="F495" s="277" t="s">
        <v>697</v>
      </c>
      <c r="G495" s="43"/>
      <c r="H495" s="254">
        <v>0</v>
      </c>
      <c r="I495" s="43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U495" s="20" t="s">
        <v>82</v>
      </c>
    </row>
    <row r="496" spans="1:47" s="2" customFormat="1" ht="12">
      <c r="A496" s="41"/>
      <c r="B496" s="42"/>
      <c r="C496" s="43"/>
      <c r="D496" s="227" t="s">
        <v>493</v>
      </c>
      <c r="E496" s="43"/>
      <c r="F496" s="277" t="s">
        <v>372</v>
      </c>
      <c r="G496" s="43"/>
      <c r="H496" s="254">
        <v>10.14</v>
      </c>
      <c r="I496" s="43"/>
      <c r="J496" s="43"/>
      <c r="K496" s="43"/>
      <c r="L496" s="47"/>
      <c r="M496" s="223"/>
      <c r="N496" s="224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U496" s="20" t="s">
        <v>82</v>
      </c>
    </row>
    <row r="497" spans="1:47" s="2" customFormat="1" ht="12">
      <c r="A497" s="41"/>
      <c r="B497" s="42"/>
      <c r="C497" s="43"/>
      <c r="D497" s="227" t="s">
        <v>493</v>
      </c>
      <c r="E497" s="43"/>
      <c r="F497" s="276" t="s">
        <v>703</v>
      </c>
      <c r="G497" s="43"/>
      <c r="H497" s="43"/>
      <c r="I497" s="43"/>
      <c r="J497" s="43"/>
      <c r="K497" s="43"/>
      <c r="L497" s="47"/>
      <c r="M497" s="223"/>
      <c r="N497" s="224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U497" s="20" t="s">
        <v>82</v>
      </c>
    </row>
    <row r="498" spans="1:47" s="2" customFormat="1" ht="12">
      <c r="A498" s="41"/>
      <c r="B498" s="42"/>
      <c r="C498" s="43"/>
      <c r="D498" s="227" t="s">
        <v>493</v>
      </c>
      <c r="E498" s="43"/>
      <c r="F498" s="277" t="s">
        <v>704</v>
      </c>
      <c r="G498" s="43"/>
      <c r="H498" s="254">
        <v>0</v>
      </c>
      <c r="I498" s="43"/>
      <c r="J498" s="43"/>
      <c r="K498" s="43"/>
      <c r="L498" s="47"/>
      <c r="M498" s="223"/>
      <c r="N498" s="22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U498" s="20" t="s">
        <v>82</v>
      </c>
    </row>
    <row r="499" spans="1:47" s="2" customFormat="1" ht="12">
      <c r="A499" s="41"/>
      <c r="B499" s="42"/>
      <c r="C499" s="43"/>
      <c r="D499" s="227" t="s">
        <v>493</v>
      </c>
      <c r="E499" s="43"/>
      <c r="F499" s="277" t="s">
        <v>705</v>
      </c>
      <c r="G499" s="43"/>
      <c r="H499" s="254">
        <v>4.36</v>
      </c>
      <c r="I499" s="43"/>
      <c r="J499" s="43"/>
      <c r="K499" s="43"/>
      <c r="L499" s="47"/>
      <c r="M499" s="223"/>
      <c r="N499" s="22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U499" s="20" t="s">
        <v>82</v>
      </c>
    </row>
    <row r="500" spans="1:47" s="2" customFormat="1" ht="12">
      <c r="A500" s="41"/>
      <c r="B500" s="42"/>
      <c r="C500" s="43"/>
      <c r="D500" s="227" t="s">
        <v>493</v>
      </c>
      <c r="E500" s="43"/>
      <c r="F500" s="277" t="s">
        <v>706</v>
      </c>
      <c r="G500" s="43"/>
      <c r="H500" s="254">
        <v>16.66</v>
      </c>
      <c r="I500" s="43"/>
      <c r="J500" s="43"/>
      <c r="K500" s="43"/>
      <c r="L500" s="47"/>
      <c r="M500" s="223"/>
      <c r="N500" s="22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U500" s="20" t="s">
        <v>82</v>
      </c>
    </row>
    <row r="501" spans="1:47" s="2" customFormat="1" ht="12">
      <c r="A501" s="41"/>
      <c r="B501" s="42"/>
      <c r="C501" s="43"/>
      <c r="D501" s="227" t="s">
        <v>493</v>
      </c>
      <c r="E501" s="43"/>
      <c r="F501" s="277" t="s">
        <v>707</v>
      </c>
      <c r="G501" s="43"/>
      <c r="H501" s="254">
        <v>13.7</v>
      </c>
      <c r="I501" s="43"/>
      <c r="J501" s="43"/>
      <c r="K501" s="43"/>
      <c r="L501" s="47"/>
      <c r="M501" s="223"/>
      <c r="N501" s="22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U501" s="20" t="s">
        <v>82</v>
      </c>
    </row>
    <row r="502" spans="1:47" s="2" customFormat="1" ht="12">
      <c r="A502" s="41"/>
      <c r="B502" s="42"/>
      <c r="C502" s="43"/>
      <c r="D502" s="227" t="s">
        <v>493</v>
      </c>
      <c r="E502" s="43"/>
      <c r="F502" s="277" t="s">
        <v>502</v>
      </c>
      <c r="G502" s="43"/>
      <c r="H502" s="254">
        <v>34.72</v>
      </c>
      <c r="I502" s="43"/>
      <c r="J502" s="43"/>
      <c r="K502" s="43"/>
      <c r="L502" s="47"/>
      <c r="M502" s="223"/>
      <c r="N502" s="224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U502" s="20" t="s">
        <v>82</v>
      </c>
    </row>
    <row r="503" spans="1:47" s="2" customFormat="1" ht="12">
      <c r="A503" s="41"/>
      <c r="B503" s="42"/>
      <c r="C503" s="43"/>
      <c r="D503" s="227" t="s">
        <v>493</v>
      </c>
      <c r="E503" s="43"/>
      <c r="F503" s="276" t="s">
        <v>708</v>
      </c>
      <c r="G503" s="43"/>
      <c r="H503" s="43"/>
      <c r="I503" s="43"/>
      <c r="J503" s="43"/>
      <c r="K503" s="43"/>
      <c r="L503" s="47"/>
      <c r="M503" s="223"/>
      <c r="N503" s="224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U503" s="20" t="s">
        <v>82</v>
      </c>
    </row>
    <row r="504" spans="1:47" s="2" customFormat="1" ht="12">
      <c r="A504" s="41"/>
      <c r="B504" s="42"/>
      <c r="C504" s="43"/>
      <c r="D504" s="227" t="s">
        <v>493</v>
      </c>
      <c r="E504" s="43"/>
      <c r="F504" s="277" t="s">
        <v>709</v>
      </c>
      <c r="G504" s="43"/>
      <c r="H504" s="254">
        <v>0</v>
      </c>
      <c r="I504" s="43"/>
      <c r="J504" s="43"/>
      <c r="K504" s="43"/>
      <c r="L504" s="47"/>
      <c r="M504" s="223"/>
      <c r="N504" s="22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U504" s="20" t="s">
        <v>82</v>
      </c>
    </row>
    <row r="505" spans="1:47" s="2" customFormat="1" ht="12">
      <c r="A505" s="41"/>
      <c r="B505" s="42"/>
      <c r="C505" s="43"/>
      <c r="D505" s="227" t="s">
        <v>493</v>
      </c>
      <c r="E505" s="43"/>
      <c r="F505" s="277" t="s">
        <v>710</v>
      </c>
      <c r="G505" s="43"/>
      <c r="H505" s="254">
        <v>51</v>
      </c>
      <c r="I505" s="43"/>
      <c r="J505" s="43"/>
      <c r="K505" s="43"/>
      <c r="L505" s="47"/>
      <c r="M505" s="223"/>
      <c r="N505" s="224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U505" s="20" t="s">
        <v>82</v>
      </c>
    </row>
    <row r="506" spans="1:47" s="2" customFormat="1" ht="12">
      <c r="A506" s="41"/>
      <c r="B506" s="42"/>
      <c r="C506" s="43"/>
      <c r="D506" s="227" t="s">
        <v>493</v>
      </c>
      <c r="E506" s="43"/>
      <c r="F506" s="277" t="s">
        <v>711</v>
      </c>
      <c r="G506" s="43"/>
      <c r="H506" s="254">
        <v>0</v>
      </c>
      <c r="I506" s="43"/>
      <c r="J506" s="43"/>
      <c r="K506" s="43"/>
      <c r="L506" s="47"/>
      <c r="M506" s="223"/>
      <c r="N506" s="22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U506" s="20" t="s">
        <v>82</v>
      </c>
    </row>
    <row r="507" spans="1:47" s="2" customFormat="1" ht="12">
      <c r="A507" s="41"/>
      <c r="B507" s="42"/>
      <c r="C507" s="43"/>
      <c r="D507" s="227" t="s">
        <v>493</v>
      </c>
      <c r="E507" s="43"/>
      <c r="F507" s="277" t="s">
        <v>710</v>
      </c>
      <c r="G507" s="43"/>
      <c r="H507" s="254">
        <v>51</v>
      </c>
      <c r="I507" s="43"/>
      <c r="J507" s="43"/>
      <c r="K507" s="43"/>
      <c r="L507" s="47"/>
      <c r="M507" s="223"/>
      <c r="N507" s="22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U507" s="20" t="s">
        <v>82</v>
      </c>
    </row>
    <row r="508" spans="1:47" s="2" customFormat="1" ht="12">
      <c r="A508" s="41"/>
      <c r="B508" s="42"/>
      <c r="C508" s="43"/>
      <c r="D508" s="227" t="s">
        <v>493</v>
      </c>
      <c r="E508" s="43"/>
      <c r="F508" s="277" t="s">
        <v>502</v>
      </c>
      <c r="G508" s="43"/>
      <c r="H508" s="254">
        <v>102</v>
      </c>
      <c r="I508" s="43"/>
      <c r="J508" s="43"/>
      <c r="K508" s="43"/>
      <c r="L508" s="47"/>
      <c r="M508" s="223"/>
      <c r="N508" s="224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U508" s="20" t="s">
        <v>82</v>
      </c>
    </row>
    <row r="509" spans="1:65" s="2" customFormat="1" ht="24.15" customHeight="1">
      <c r="A509" s="41"/>
      <c r="B509" s="42"/>
      <c r="C509" s="207" t="s">
        <v>712</v>
      </c>
      <c r="D509" s="207" t="s">
        <v>162</v>
      </c>
      <c r="E509" s="208" t="s">
        <v>713</v>
      </c>
      <c r="F509" s="209" t="s">
        <v>714</v>
      </c>
      <c r="G509" s="210" t="s">
        <v>356</v>
      </c>
      <c r="H509" s="211">
        <v>719.64</v>
      </c>
      <c r="I509" s="212"/>
      <c r="J509" s="213">
        <f>ROUND(I509*H509,2)</f>
        <v>0</v>
      </c>
      <c r="K509" s="209" t="s">
        <v>166</v>
      </c>
      <c r="L509" s="47"/>
      <c r="M509" s="214" t="s">
        <v>19</v>
      </c>
      <c r="N509" s="215" t="s">
        <v>43</v>
      </c>
      <c r="O509" s="87"/>
      <c r="P509" s="216">
        <f>O509*H509</f>
        <v>0</v>
      </c>
      <c r="Q509" s="216">
        <v>4E-05</v>
      </c>
      <c r="R509" s="216">
        <f>Q509*H509</f>
        <v>0.0287856</v>
      </c>
      <c r="S509" s="216">
        <v>0</v>
      </c>
      <c r="T509" s="217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18" t="s">
        <v>252</v>
      </c>
      <c r="AT509" s="218" t="s">
        <v>162</v>
      </c>
      <c r="AU509" s="218" t="s">
        <v>82</v>
      </c>
      <c r="AY509" s="20" t="s">
        <v>155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20" t="s">
        <v>80</v>
      </c>
      <c r="BK509" s="219">
        <f>ROUND(I509*H509,2)</f>
        <v>0</v>
      </c>
      <c r="BL509" s="20" t="s">
        <v>252</v>
      </c>
      <c r="BM509" s="218" t="s">
        <v>715</v>
      </c>
    </row>
    <row r="510" spans="1:47" s="2" customFormat="1" ht="12">
      <c r="A510" s="41"/>
      <c r="B510" s="42"/>
      <c r="C510" s="43"/>
      <c r="D510" s="220" t="s">
        <v>169</v>
      </c>
      <c r="E510" s="43"/>
      <c r="F510" s="221" t="s">
        <v>716</v>
      </c>
      <c r="G510" s="43"/>
      <c r="H510" s="43"/>
      <c r="I510" s="222"/>
      <c r="J510" s="43"/>
      <c r="K510" s="43"/>
      <c r="L510" s="47"/>
      <c r="M510" s="223"/>
      <c r="N510" s="224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T510" s="20" t="s">
        <v>169</v>
      </c>
      <c r="AU510" s="20" t="s">
        <v>82</v>
      </c>
    </row>
    <row r="511" spans="1:51" s="14" customFormat="1" ht="12">
      <c r="A511" s="14"/>
      <c r="B511" s="236"/>
      <c r="C511" s="237"/>
      <c r="D511" s="227" t="s">
        <v>176</v>
      </c>
      <c r="E511" s="238" t="s">
        <v>19</v>
      </c>
      <c r="F511" s="239" t="s">
        <v>354</v>
      </c>
      <c r="G511" s="237"/>
      <c r="H511" s="240">
        <v>58.13</v>
      </c>
      <c r="I511" s="241"/>
      <c r="J511" s="237"/>
      <c r="K511" s="237"/>
      <c r="L511" s="242"/>
      <c r="M511" s="243"/>
      <c r="N511" s="244"/>
      <c r="O511" s="244"/>
      <c r="P511" s="244"/>
      <c r="Q511" s="244"/>
      <c r="R511" s="244"/>
      <c r="S511" s="244"/>
      <c r="T511" s="24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6" t="s">
        <v>176</v>
      </c>
      <c r="AU511" s="246" t="s">
        <v>82</v>
      </c>
      <c r="AV511" s="14" t="s">
        <v>82</v>
      </c>
      <c r="AW511" s="14" t="s">
        <v>34</v>
      </c>
      <c r="AX511" s="14" t="s">
        <v>72</v>
      </c>
      <c r="AY511" s="246" t="s">
        <v>155</v>
      </c>
    </row>
    <row r="512" spans="1:51" s="14" customFormat="1" ht="12">
      <c r="A512" s="14"/>
      <c r="B512" s="236"/>
      <c r="C512" s="237"/>
      <c r="D512" s="227" t="s">
        <v>176</v>
      </c>
      <c r="E512" s="238" t="s">
        <v>19</v>
      </c>
      <c r="F512" s="239" t="s">
        <v>358</v>
      </c>
      <c r="G512" s="237"/>
      <c r="H512" s="240">
        <v>237.21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176</v>
      </c>
      <c r="AU512" s="246" t="s">
        <v>82</v>
      </c>
      <c r="AV512" s="14" t="s">
        <v>82</v>
      </c>
      <c r="AW512" s="14" t="s">
        <v>34</v>
      </c>
      <c r="AX512" s="14" t="s">
        <v>72</v>
      </c>
      <c r="AY512" s="246" t="s">
        <v>155</v>
      </c>
    </row>
    <row r="513" spans="1:51" s="14" customFormat="1" ht="12">
      <c r="A513" s="14"/>
      <c r="B513" s="236"/>
      <c r="C513" s="237"/>
      <c r="D513" s="227" t="s">
        <v>176</v>
      </c>
      <c r="E513" s="238" t="s">
        <v>19</v>
      </c>
      <c r="F513" s="239" t="s">
        <v>361</v>
      </c>
      <c r="G513" s="237"/>
      <c r="H513" s="240">
        <v>238.47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6" t="s">
        <v>176</v>
      </c>
      <c r="AU513" s="246" t="s">
        <v>82</v>
      </c>
      <c r="AV513" s="14" t="s">
        <v>82</v>
      </c>
      <c r="AW513" s="14" t="s">
        <v>34</v>
      </c>
      <c r="AX513" s="14" t="s">
        <v>72</v>
      </c>
      <c r="AY513" s="246" t="s">
        <v>155</v>
      </c>
    </row>
    <row r="514" spans="1:51" s="14" customFormat="1" ht="12">
      <c r="A514" s="14"/>
      <c r="B514" s="236"/>
      <c r="C514" s="237"/>
      <c r="D514" s="227" t="s">
        <v>176</v>
      </c>
      <c r="E514" s="238" t="s">
        <v>19</v>
      </c>
      <c r="F514" s="239" t="s">
        <v>364</v>
      </c>
      <c r="G514" s="237"/>
      <c r="H514" s="240">
        <v>45.44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6" t="s">
        <v>176</v>
      </c>
      <c r="AU514" s="246" t="s">
        <v>82</v>
      </c>
      <c r="AV514" s="14" t="s">
        <v>82</v>
      </c>
      <c r="AW514" s="14" t="s">
        <v>34</v>
      </c>
      <c r="AX514" s="14" t="s">
        <v>72</v>
      </c>
      <c r="AY514" s="246" t="s">
        <v>155</v>
      </c>
    </row>
    <row r="515" spans="1:51" s="14" customFormat="1" ht="12">
      <c r="A515" s="14"/>
      <c r="B515" s="236"/>
      <c r="C515" s="237"/>
      <c r="D515" s="227" t="s">
        <v>176</v>
      </c>
      <c r="E515" s="238" t="s">
        <v>19</v>
      </c>
      <c r="F515" s="239" t="s">
        <v>367</v>
      </c>
      <c r="G515" s="237"/>
      <c r="H515" s="240">
        <v>60.67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6" t="s">
        <v>176</v>
      </c>
      <c r="AU515" s="246" t="s">
        <v>82</v>
      </c>
      <c r="AV515" s="14" t="s">
        <v>82</v>
      </c>
      <c r="AW515" s="14" t="s">
        <v>34</v>
      </c>
      <c r="AX515" s="14" t="s">
        <v>72</v>
      </c>
      <c r="AY515" s="246" t="s">
        <v>155</v>
      </c>
    </row>
    <row r="516" spans="1:51" s="14" customFormat="1" ht="12">
      <c r="A516" s="14"/>
      <c r="B516" s="236"/>
      <c r="C516" s="237"/>
      <c r="D516" s="227" t="s">
        <v>176</v>
      </c>
      <c r="E516" s="238" t="s">
        <v>19</v>
      </c>
      <c r="F516" s="239" t="s">
        <v>373</v>
      </c>
      <c r="G516" s="237"/>
      <c r="H516" s="240">
        <v>34.72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6" t="s">
        <v>176</v>
      </c>
      <c r="AU516" s="246" t="s">
        <v>82</v>
      </c>
      <c r="AV516" s="14" t="s">
        <v>82</v>
      </c>
      <c r="AW516" s="14" t="s">
        <v>34</v>
      </c>
      <c r="AX516" s="14" t="s">
        <v>72</v>
      </c>
      <c r="AY516" s="246" t="s">
        <v>155</v>
      </c>
    </row>
    <row r="517" spans="1:51" s="13" customFormat="1" ht="12">
      <c r="A517" s="13"/>
      <c r="B517" s="225"/>
      <c r="C517" s="226"/>
      <c r="D517" s="227" t="s">
        <v>176</v>
      </c>
      <c r="E517" s="228" t="s">
        <v>19</v>
      </c>
      <c r="F517" s="229" t="s">
        <v>717</v>
      </c>
      <c r="G517" s="226"/>
      <c r="H517" s="228" t="s">
        <v>19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176</v>
      </c>
      <c r="AU517" s="235" t="s">
        <v>82</v>
      </c>
      <c r="AV517" s="13" t="s">
        <v>80</v>
      </c>
      <c r="AW517" s="13" t="s">
        <v>34</v>
      </c>
      <c r="AX517" s="13" t="s">
        <v>72</v>
      </c>
      <c r="AY517" s="235" t="s">
        <v>155</v>
      </c>
    </row>
    <row r="518" spans="1:51" s="14" customFormat="1" ht="12">
      <c r="A518" s="14"/>
      <c r="B518" s="236"/>
      <c r="C518" s="237"/>
      <c r="D518" s="227" t="s">
        <v>176</v>
      </c>
      <c r="E518" s="238" t="s">
        <v>19</v>
      </c>
      <c r="F518" s="239" t="s">
        <v>231</v>
      </c>
      <c r="G518" s="237"/>
      <c r="H518" s="240">
        <v>45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176</v>
      </c>
      <c r="AU518" s="246" t="s">
        <v>82</v>
      </c>
      <c r="AV518" s="14" t="s">
        <v>82</v>
      </c>
      <c r="AW518" s="14" t="s">
        <v>34</v>
      </c>
      <c r="AX518" s="14" t="s">
        <v>72</v>
      </c>
      <c r="AY518" s="246" t="s">
        <v>155</v>
      </c>
    </row>
    <row r="519" spans="1:51" s="15" customFormat="1" ht="12">
      <c r="A519" s="15"/>
      <c r="B519" s="255"/>
      <c r="C519" s="256"/>
      <c r="D519" s="227" t="s">
        <v>176</v>
      </c>
      <c r="E519" s="257" t="s">
        <v>19</v>
      </c>
      <c r="F519" s="258" t="s">
        <v>502</v>
      </c>
      <c r="G519" s="256"/>
      <c r="H519" s="259">
        <v>719.64</v>
      </c>
      <c r="I519" s="260"/>
      <c r="J519" s="256"/>
      <c r="K519" s="256"/>
      <c r="L519" s="261"/>
      <c r="M519" s="262"/>
      <c r="N519" s="263"/>
      <c r="O519" s="263"/>
      <c r="P519" s="263"/>
      <c r="Q519" s="263"/>
      <c r="R519" s="263"/>
      <c r="S519" s="263"/>
      <c r="T519" s="26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5" t="s">
        <v>176</v>
      </c>
      <c r="AU519" s="265" t="s">
        <v>82</v>
      </c>
      <c r="AV519" s="15" t="s">
        <v>252</v>
      </c>
      <c r="AW519" s="15" t="s">
        <v>34</v>
      </c>
      <c r="AX519" s="15" t="s">
        <v>80</v>
      </c>
      <c r="AY519" s="265" t="s">
        <v>155</v>
      </c>
    </row>
    <row r="520" spans="1:47" s="2" customFormat="1" ht="12">
      <c r="A520" s="41"/>
      <c r="B520" s="42"/>
      <c r="C520" s="43"/>
      <c r="D520" s="227" t="s">
        <v>493</v>
      </c>
      <c r="E520" s="43"/>
      <c r="F520" s="252" t="s">
        <v>678</v>
      </c>
      <c r="G520" s="43"/>
      <c r="H520" s="43"/>
      <c r="I520" s="43"/>
      <c r="J520" s="43"/>
      <c r="K520" s="43"/>
      <c r="L520" s="47"/>
      <c r="M520" s="223"/>
      <c r="N520" s="224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U520" s="20" t="s">
        <v>82</v>
      </c>
    </row>
    <row r="521" spans="1:47" s="2" customFormat="1" ht="12">
      <c r="A521" s="41"/>
      <c r="B521" s="42"/>
      <c r="C521" s="43"/>
      <c r="D521" s="227" t="s">
        <v>493</v>
      </c>
      <c r="E521" s="43"/>
      <c r="F521" s="253" t="s">
        <v>679</v>
      </c>
      <c r="G521" s="43"/>
      <c r="H521" s="254">
        <v>0</v>
      </c>
      <c r="I521" s="43"/>
      <c r="J521" s="43"/>
      <c r="K521" s="43"/>
      <c r="L521" s="47"/>
      <c r="M521" s="223"/>
      <c r="N521" s="224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U521" s="20" t="s">
        <v>82</v>
      </c>
    </row>
    <row r="522" spans="1:47" s="2" customFormat="1" ht="12">
      <c r="A522" s="41"/>
      <c r="B522" s="42"/>
      <c r="C522" s="43"/>
      <c r="D522" s="227" t="s">
        <v>493</v>
      </c>
      <c r="E522" s="43"/>
      <c r="F522" s="253" t="s">
        <v>680</v>
      </c>
      <c r="G522" s="43"/>
      <c r="H522" s="254">
        <v>31.29</v>
      </c>
      <c r="I522" s="43"/>
      <c r="J522" s="43"/>
      <c r="K522" s="43"/>
      <c r="L522" s="47"/>
      <c r="M522" s="223"/>
      <c r="N522" s="22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U522" s="20" t="s">
        <v>82</v>
      </c>
    </row>
    <row r="523" spans="1:47" s="2" customFormat="1" ht="12">
      <c r="A523" s="41"/>
      <c r="B523" s="42"/>
      <c r="C523" s="43"/>
      <c r="D523" s="227" t="s">
        <v>493</v>
      </c>
      <c r="E523" s="43"/>
      <c r="F523" s="253" t="s">
        <v>681</v>
      </c>
      <c r="G523" s="43"/>
      <c r="H523" s="254">
        <v>4.06</v>
      </c>
      <c r="I523" s="43"/>
      <c r="J523" s="43"/>
      <c r="K523" s="43"/>
      <c r="L523" s="47"/>
      <c r="M523" s="223"/>
      <c r="N523" s="22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U523" s="20" t="s">
        <v>82</v>
      </c>
    </row>
    <row r="524" spans="1:47" s="2" customFormat="1" ht="12">
      <c r="A524" s="41"/>
      <c r="B524" s="42"/>
      <c r="C524" s="43"/>
      <c r="D524" s="227" t="s">
        <v>493</v>
      </c>
      <c r="E524" s="43"/>
      <c r="F524" s="253" t="s">
        <v>682</v>
      </c>
      <c r="G524" s="43"/>
      <c r="H524" s="254">
        <v>1.14</v>
      </c>
      <c r="I524" s="43"/>
      <c r="J524" s="43"/>
      <c r="K524" s="43"/>
      <c r="L524" s="47"/>
      <c r="M524" s="223"/>
      <c r="N524" s="224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U524" s="20" t="s">
        <v>82</v>
      </c>
    </row>
    <row r="525" spans="1:47" s="2" customFormat="1" ht="12">
      <c r="A525" s="41"/>
      <c r="B525" s="42"/>
      <c r="C525" s="43"/>
      <c r="D525" s="227" t="s">
        <v>493</v>
      </c>
      <c r="E525" s="43"/>
      <c r="F525" s="253" t="s">
        <v>682</v>
      </c>
      <c r="G525" s="43"/>
      <c r="H525" s="254">
        <v>1.14</v>
      </c>
      <c r="I525" s="43"/>
      <c r="J525" s="43"/>
      <c r="K525" s="43"/>
      <c r="L525" s="47"/>
      <c r="M525" s="223"/>
      <c r="N525" s="224"/>
      <c r="O525" s="87"/>
      <c r="P525" s="87"/>
      <c r="Q525" s="87"/>
      <c r="R525" s="87"/>
      <c r="S525" s="87"/>
      <c r="T525" s="88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U525" s="20" t="s">
        <v>82</v>
      </c>
    </row>
    <row r="526" spans="1:47" s="2" customFormat="1" ht="12">
      <c r="A526" s="41"/>
      <c r="B526" s="42"/>
      <c r="C526" s="43"/>
      <c r="D526" s="227" t="s">
        <v>493</v>
      </c>
      <c r="E526" s="43"/>
      <c r="F526" s="253" t="s">
        <v>682</v>
      </c>
      <c r="G526" s="43"/>
      <c r="H526" s="254">
        <v>1.14</v>
      </c>
      <c r="I526" s="43"/>
      <c r="J526" s="43"/>
      <c r="K526" s="43"/>
      <c r="L526" s="47"/>
      <c r="M526" s="223"/>
      <c r="N526" s="224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U526" s="20" t="s">
        <v>82</v>
      </c>
    </row>
    <row r="527" spans="1:47" s="2" customFormat="1" ht="12">
      <c r="A527" s="41"/>
      <c r="B527" s="42"/>
      <c r="C527" s="43"/>
      <c r="D527" s="227" t="s">
        <v>493</v>
      </c>
      <c r="E527" s="43"/>
      <c r="F527" s="253" t="s">
        <v>683</v>
      </c>
      <c r="G527" s="43"/>
      <c r="H527" s="254">
        <v>5.7</v>
      </c>
      <c r="I527" s="43"/>
      <c r="J527" s="43"/>
      <c r="K527" s="43"/>
      <c r="L527" s="47"/>
      <c r="M527" s="223"/>
      <c r="N527" s="22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U527" s="20" t="s">
        <v>82</v>
      </c>
    </row>
    <row r="528" spans="1:47" s="2" customFormat="1" ht="12">
      <c r="A528" s="41"/>
      <c r="B528" s="42"/>
      <c r="C528" s="43"/>
      <c r="D528" s="227" t="s">
        <v>493</v>
      </c>
      <c r="E528" s="43"/>
      <c r="F528" s="253" t="s">
        <v>684</v>
      </c>
      <c r="G528" s="43"/>
      <c r="H528" s="254">
        <v>3.73</v>
      </c>
      <c r="I528" s="43"/>
      <c r="J528" s="43"/>
      <c r="K528" s="43"/>
      <c r="L528" s="47"/>
      <c r="M528" s="223"/>
      <c r="N528" s="22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U528" s="20" t="s">
        <v>82</v>
      </c>
    </row>
    <row r="529" spans="1:47" s="2" customFormat="1" ht="12">
      <c r="A529" s="41"/>
      <c r="B529" s="42"/>
      <c r="C529" s="43"/>
      <c r="D529" s="227" t="s">
        <v>493</v>
      </c>
      <c r="E529" s="43"/>
      <c r="F529" s="253" t="s">
        <v>685</v>
      </c>
      <c r="G529" s="43"/>
      <c r="H529" s="254">
        <v>1.2</v>
      </c>
      <c r="I529" s="43"/>
      <c r="J529" s="43"/>
      <c r="K529" s="43"/>
      <c r="L529" s="47"/>
      <c r="M529" s="223"/>
      <c r="N529" s="224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U529" s="20" t="s">
        <v>82</v>
      </c>
    </row>
    <row r="530" spans="1:47" s="2" customFormat="1" ht="12">
      <c r="A530" s="41"/>
      <c r="B530" s="42"/>
      <c r="C530" s="43"/>
      <c r="D530" s="227" t="s">
        <v>493</v>
      </c>
      <c r="E530" s="43"/>
      <c r="F530" s="253" t="s">
        <v>686</v>
      </c>
      <c r="G530" s="43"/>
      <c r="H530" s="254">
        <v>1.25</v>
      </c>
      <c r="I530" s="43"/>
      <c r="J530" s="43"/>
      <c r="K530" s="43"/>
      <c r="L530" s="47"/>
      <c r="M530" s="223"/>
      <c r="N530" s="224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U530" s="20" t="s">
        <v>82</v>
      </c>
    </row>
    <row r="531" spans="1:47" s="2" customFormat="1" ht="12">
      <c r="A531" s="41"/>
      <c r="B531" s="42"/>
      <c r="C531" s="43"/>
      <c r="D531" s="227" t="s">
        <v>493</v>
      </c>
      <c r="E531" s="43"/>
      <c r="F531" s="253" t="s">
        <v>681</v>
      </c>
      <c r="G531" s="43"/>
      <c r="H531" s="254">
        <v>4.06</v>
      </c>
      <c r="I531" s="43"/>
      <c r="J531" s="43"/>
      <c r="K531" s="43"/>
      <c r="L531" s="47"/>
      <c r="M531" s="223"/>
      <c r="N531" s="224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U531" s="20" t="s">
        <v>82</v>
      </c>
    </row>
    <row r="532" spans="1:47" s="2" customFormat="1" ht="12">
      <c r="A532" s="41"/>
      <c r="B532" s="42"/>
      <c r="C532" s="43"/>
      <c r="D532" s="227" t="s">
        <v>493</v>
      </c>
      <c r="E532" s="43"/>
      <c r="F532" s="253" t="s">
        <v>687</v>
      </c>
      <c r="G532" s="43"/>
      <c r="H532" s="254">
        <v>2.28</v>
      </c>
      <c r="I532" s="43"/>
      <c r="J532" s="43"/>
      <c r="K532" s="43"/>
      <c r="L532" s="47"/>
      <c r="M532" s="223"/>
      <c r="N532" s="224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U532" s="20" t="s">
        <v>82</v>
      </c>
    </row>
    <row r="533" spans="1:47" s="2" customFormat="1" ht="12">
      <c r="A533" s="41"/>
      <c r="B533" s="42"/>
      <c r="C533" s="43"/>
      <c r="D533" s="227" t="s">
        <v>493</v>
      </c>
      <c r="E533" s="43"/>
      <c r="F533" s="253" t="s">
        <v>682</v>
      </c>
      <c r="G533" s="43"/>
      <c r="H533" s="254">
        <v>1.14</v>
      </c>
      <c r="I533" s="43"/>
      <c r="J533" s="43"/>
      <c r="K533" s="43"/>
      <c r="L533" s="47"/>
      <c r="M533" s="223"/>
      <c r="N533" s="224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U533" s="20" t="s">
        <v>82</v>
      </c>
    </row>
    <row r="534" spans="1:47" s="2" customFormat="1" ht="12">
      <c r="A534" s="41"/>
      <c r="B534" s="42"/>
      <c r="C534" s="43"/>
      <c r="D534" s="227" t="s">
        <v>493</v>
      </c>
      <c r="E534" s="43"/>
      <c r="F534" s="253" t="s">
        <v>502</v>
      </c>
      <c r="G534" s="43"/>
      <c r="H534" s="254">
        <v>58.13</v>
      </c>
      <c r="I534" s="43"/>
      <c r="J534" s="43"/>
      <c r="K534" s="43"/>
      <c r="L534" s="47"/>
      <c r="M534" s="223"/>
      <c r="N534" s="224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U534" s="20" t="s">
        <v>82</v>
      </c>
    </row>
    <row r="535" spans="1:47" s="2" customFormat="1" ht="12">
      <c r="A535" s="41"/>
      <c r="B535" s="42"/>
      <c r="C535" s="43"/>
      <c r="D535" s="227" t="s">
        <v>493</v>
      </c>
      <c r="E535" s="43"/>
      <c r="F535" s="252" t="s">
        <v>688</v>
      </c>
      <c r="G535" s="43"/>
      <c r="H535" s="43"/>
      <c r="I535" s="43"/>
      <c r="J535" s="43"/>
      <c r="K535" s="43"/>
      <c r="L535" s="47"/>
      <c r="M535" s="223"/>
      <c r="N535" s="224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U535" s="20" t="s">
        <v>82</v>
      </c>
    </row>
    <row r="536" spans="1:47" s="2" customFormat="1" ht="12">
      <c r="A536" s="41"/>
      <c r="B536" s="42"/>
      <c r="C536" s="43"/>
      <c r="D536" s="227" t="s">
        <v>493</v>
      </c>
      <c r="E536" s="43"/>
      <c r="F536" s="253" t="s">
        <v>679</v>
      </c>
      <c r="G536" s="43"/>
      <c r="H536" s="254">
        <v>0</v>
      </c>
      <c r="I536" s="43"/>
      <c r="J536" s="43"/>
      <c r="K536" s="43"/>
      <c r="L536" s="47"/>
      <c r="M536" s="223"/>
      <c r="N536" s="224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U536" s="20" t="s">
        <v>82</v>
      </c>
    </row>
    <row r="537" spans="1:47" s="2" customFormat="1" ht="12">
      <c r="A537" s="41"/>
      <c r="B537" s="42"/>
      <c r="C537" s="43"/>
      <c r="D537" s="227" t="s">
        <v>493</v>
      </c>
      <c r="E537" s="43"/>
      <c r="F537" s="253" t="s">
        <v>689</v>
      </c>
      <c r="G537" s="43"/>
      <c r="H537" s="254">
        <v>81.7</v>
      </c>
      <c r="I537" s="43"/>
      <c r="J537" s="43"/>
      <c r="K537" s="43"/>
      <c r="L537" s="47"/>
      <c r="M537" s="223"/>
      <c r="N537" s="224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U537" s="20" t="s">
        <v>82</v>
      </c>
    </row>
    <row r="538" spans="1:47" s="2" customFormat="1" ht="12">
      <c r="A538" s="41"/>
      <c r="B538" s="42"/>
      <c r="C538" s="43"/>
      <c r="D538" s="227" t="s">
        <v>493</v>
      </c>
      <c r="E538" s="43"/>
      <c r="F538" s="253" t="s">
        <v>690</v>
      </c>
      <c r="G538" s="43"/>
      <c r="H538" s="254">
        <v>10.64</v>
      </c>
      <c r="I538" s="43"/>
      <c r="J538" s="43"/>
      <c r="K538" s="43"/>
      <c r="L538" s="47"/>
      <c r="M538" s="223"/>
      <c r="N538" s="224"/>
      <c r="O538" s="87"/>
      <c r="P538" s="87"/>
      <c r="Q538" s="87"/>
      <c r="R538" s="87"/>
      <c r="S538" s="87"/>
      <c r="T538" s="88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U538" s="20" t="s">
        <v>82</v>
      </c>
    </row>
    <row r="539" spans="1:47" s="2" customFormat="1" ht="12">
      <c r="A539" s="41"/>
      <c r="B539" s="42"/>
      <c r="C539" s="43"/>
      <c r="D539" s="227" t="s">
        <v>493</v>
      </c>
      <c r="E539" s="43"/>
      <c r="F539" s="253" t="s">
        <v>685</v>
      </c>
      <c r="G539" s="43"/>
      <c r="H539" s="254">
        <v>1.2</v>
      </c>
      <c r="I539" s="43"/>
      <c r="J539" s="43"/>
      <c r="K539" s="43"/>
      <c r="L539" s="47"/>
      <c r="M539" s="223"/>
      <c r="N539" s="224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U539" s="20" t="s">
        <v>82</v>
      </c>
    </row>
    <row r="540" spans="1:47" s="2" customFormat="1" ht="12">
      <c r="A540" s="41"/>
      <c r="B540" s="42"/>
      <c r="C540" s="43"/>
      <c r="D540" s="227" t="s">
        <v>493</v>
      </c>
      <c r="E540" s="43"/>
      <c r="F540" s="253" t="s">
        <v>691</v>
      </c>
      <c r="G540" s="43"/>
      <c r="H540" s="254">
        <v>33.2</v>
      </c>
      <c r="I540" s="43"/>
      <c r="J540" s="43"/>
      <c r="K540" s="43"/>
      <c r="L540" s="47"/>
      <c r="M540" s="223"/>
      <c r="N540" s="224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U540" s="20" t="s">
        <v>82</v>
      </c>
    </row>
    <row r="541" spans="1:47" s="2" customFormat="1" ht="12">
      <c r="A541" s="41"/>
      <c r="B541" s="42"/>
      <c r="C541" s="43"/>
      <c r="D541" s="227" t="s">
        <v>493</v>
      </c>
      <c r="E541" s="43"/>
      <c r="F541" s="253" t="s">
        <v>692</v>
      </c>
      <c r="G541" s="43"/>
      <c r="H541" s="254">
        <v>33.38</v>
      </c>
      <c r="I541" s="43"/>
      <c r="J541" s="43"/>
      <c r="K541" s="43"/>
      <c r="L541" s="47"/>
      <c r="M541" s="223"/>
      <c r="N541" s="224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U541" s="20" t="s">
        <v>82</v>
      </c>
    </row>
    <row r="542" spans="1:47" s="2" customFormat="1" ht="12">
      <c r="A542" s="41"/>
      <c r="B542" s="42"/>
      <c r="C542" s="43"/>
      <c r="D542" s="227" t="s">
        <v>493</v>
      </c>
      <c r="E542" s="43"/>
      <c r="F542" s="253" t="s">
        <v>693</v>
      </c>
      <c r="G542" s="43"/>
      <c r="H542" s="254">
        <v>33.2</v>
      </c>
      <c r="I542" s="43"/>
      <c r="J542" s="43"/>
      <c r="K542" s="43"/>
      <c r="L542" s="47"/>
      <c r="M542" s="223"/>
      <c r="N542" s="224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U542" s="20" t="s">
        <v>82</v>
      </c>
    </row>
    <row r="543" spans="1:47" s="2" customFormat="1" ht="12">
      <c r="A543" s="41"/>
      <c r="B543" s="42"/>
      <c r="C543" s="43"/>
      <c r="D543" s="227" t="s">
        <v>493</v>
      </c>
      <c r="E543" s="43"/>
      <c r="F543" s="253" t="s">
        <v>694</v>
      </c>
      <c r="G543" s="43"/>
      <c r="H543" s="254">
        <v>32.84</v>
      </c>
      <c r="I543" s="43"/>
      <c r="J543" s="43"/>
      <c r="K543" s="43"/>
      <c r="L543" s="47"/>
      <c r="M543" s="223"/>
      <c r="N543" s="224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U543" s="20" t="s">
        <v>82</v>
      </c>
    </row>
    <row r="544" spans="1:47" s="2" customFormat="1" ht="12">
      <c r="A544" s="41"/>
      <c r="B544" s="42"/>
      <c r="C544" s="43"/>
      <c r="D544" s="227" t="s">
        <v>493</v>
      </c>
      <c r="E544" s="43"/>
      <c r="F544" s="253" t="s">
        <v>695</v>
      </c>
      <c r="G544" s="43"/>
      <c r="H544" s="254">
        <v>11.05</v>
      </c>
      <c r="I544" s="43"/>
      <c r="J544" s="43"/>
      <c r="K544" s="43"/>
      <c r="L544" s="47"/>
      <c r="M544" s="223"/>
      <c r="N544" s="22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U544" s="20" t="s">
        <v>82</v>
      </c>
    </row>
    <row r="545" spans="1:47" s="2" customFormat="1" ht="12">
      <c r="A545" s="41"/>
      <c r="B545" s="42"/>
      <c r="C545" s="43"/>
      <c r="D545" s="227" t="s">
        <v>493</v>
      </c>
      <c r="E545" s="43"/>
      <c r="F545" s="253" t="s">
        <v>502</v>
      </c>
      <c r="G545" s="43"/>
      <c r="H545" s="254">
        <v>237.21</v>
      </c>
      <c r="I545" s="43"/>
      <c r="J545" s="43"/>
      <c r="K545" s="43"/>
      <c r="L545" s="47"/>
      <c r="M545" s="223"/>
      <c r="N545" s="22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U545" s="20" t="s">
        <v>82</v>
      </c>
    </row>
    <row r="546" spans="1:47" s="2" customFormat="1" ht="12">
      <c r="A546" s="41"/>
      <c r="B546" s="42"/>
      <c r="C546" s="43"/>
      <c r="D546" s="227" t="s">
        <v>493</v>
      </c>
      <c r="E546" s="43"/>
      <c r="F546" s="252" t="s">
        <v>696</v>
      </c>
      <c r="G546" s="43"/>
      <c r="H546" s="43"/>
      <c r="I546" s="43"/>
      <c r="J546" s="43"/>
      <c r="K546" s="43"/>
      <c r="L546" s="47"/>
      <c r="M546" s="223"/>
      <c r="N546" s="224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U546" s="20" t="s">
        <v>82</v>
      </c>
    </row>
    <row r="547" spans="1:47" s="2" customFormat="1" ht="12">
      <c r="A547" s="41"/>
      <c r="B547" s="42"/>
      <c r="C547" s="43"/>
      <c r="D547" s="227" t="s">
        <v>493</v>
      </c>
      <c r="E547" s="43"/>
      <c r="F547" s="253" t="s">
        <v>697</v>
      </c>
      <c r="G547" s="43"/>
      <c r="H547" s="254">
        <v>0</v>
      </c>
      <c r="I547" s="43"/>
      <c r="J547" s="43"/>
      <c r="K547" s="43"/>
      <c r="L547" s="47"/>
      <c r="M547" s="223"/>
      <c r="N547" s="224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U547" s="20" t="s">
        <v>82</v>
      </c>
    </row>
    <row r="548" spans="1:47" s="2" customFormat="1" ht="12">
      <c r="A548" s="41"/>
      <c r="B548" s="42"/>
      <c r="C548" s="43"/>
      <c r="D548" s="227" t="s">
        <v>493</v>
      </c>
      <c r="E548" s="43"/>
      <c r="F548" s="253" t="s">
        <v>698</v>
      </c>
      <c r="G548" s="43"/>
      <c r="H548" s="254">
        <v>82.96</v>
      </c>
      <c r="I548" s="43"/>
      <c r="J548" s="43"/>
      <c r="K548" s="43"/>
      <c r="L548" s="47"/>
      <c r="M548" s="223"/>
      <c r="N548" s="224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U548" s="20" t="s">
        <v>82</v>
      </c>
    </row>
    <row r="549" spans="1:47" s="2" customFormat="1" ht="12">
      <c r="A549" s="41"/>
      <c r="B549" s="42"/>
      <c r="C549" s="43"/>
      <c r="D549" s="227" t="s">
        <v>493</v>
      </c>
      <c r="E549" s="43"/>
      <c r="F549" s="253" t="s">
        <v>690</v>
      </c>
      <c r="G549" s="43"/>
      <c r="H549" s="254">
        <v>10.64</v>
      </c>
      <c r="I549" s="43"/>
      <c r="J549" s="43"/>
      <c r="K549" s="43"/>
      <c r="L549" s="47"/>
      <c r="M549" s="223"/>
      <c r="N549" s="224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U549" s="20" t="s">
        <v>82</v>
      </c>
    </row>
    <row r="550" spans="1:47" s="2" customFormat="1" ht="12">
      <c r="A550" s="41"/>
      <c r="B550" s="42"/>
      <c r="C550" s="43"/>
      <c r="D550" s="227" t="s">
        <v>493</v>
      </c>
      <c r="E550" s="43"/>
      <c r="F550" s="253" t="s">
        <v>685</v>
      </c>
      <c r="G550" s="43"/>
      <c r="H550" s="254">
        <v>1.2</v>
      </c>
      <c r="I550" s="43"/>
      <c r="J550" s="43"/>
      <c r="K550" s="43"/>
      <c r="L550" s="47"/>
      <c r="M550" s="223"/>
      <c r="N550" s="22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U550" s="20" t="s">
        <v>82</v>
      </c>
    </row>
    <row r="551" spans="1:47" s="2" customFormat="1" ht="12">
      <c r="A551" s="41"/>
      <c r="B551" s="42"/>
      <c r="C551" s="43"/>
      <c r="D551" s="227" t="s">
        <v>493</v>
      </c>
      <c r="E551" s="43"/>
      <c r="F551" s="253" t="s">
        <v>691</v>
      </c>
      <c r="G551" s="43"/>
      <c r="H551" s="254">
        <v>33.2</v>
      </c>
      <c r="I551" s="43"/>
      <c r="J551" s="43"/>
      <c r="K551" s="43"/>
      <c r="L551" s="47"/>
      <c r="M551" s="223"/>
      <c r="N551" s="224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U551" s="20" t="s">
        <v>82</v>
      </c>
    </row>
    <row r="552" spans="1:47" s="2" customFormat="1" ht="12">
      <c r="A552" s="41"/>
      <c r="B552" s="42"/>
      <c r="C552" s="43"/>
      <c r="D552" s="227" t="s">
        <v>493</v>
      </c>
      <c r="E552" s="43"/>
      <c r="F552" s="253" t="s">
        <v>692</v>
      </c>
      <c r="G552" s="43"/>
      <c r="H552" s="254">
        <v>33.38</v>
      </c>
      <c r="I552" s="43"/>
      <c r="J552" s="43"/>
      <c r="K552" s="43"/>
      <c r="L552" s="47"/>
      <c r="M552" s="223"/>
      <c r="N552" s="224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U552" s="20" t="s">
        <v>82</v>
      </c>
    </row>
    <row r="553" spans="1:47" s="2" customFormat="1" ht="12">
      <c r="A553" s="41"/>
      <c r="B553" s="42"/>
      <c r="C553" s="43"/>
      <c r="D553" s="227" t="s">
        <v>493</v>
      </c>
      <c r="E553" s="43"/>
      <c r="F553" s="253" t="s">
        <v>693</v>
      </c>
      <c r="G553" s="43"/>
      <c r="H553" s="254">
        <v>33.2</v>
      </c>
      <c r="I553" s="43"/>
      <c r="J553" s="43"/>
      <c r="K553" s="43"/>
      <c r="L553" s="47"/>
      <c r="M553" s="223"/>
      <c r="N553" s="22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U553" s="20" t="s">
        <v>82</v>
      </c>
    </row>
    <row r="554" spans="1:47" s="2" customFormat="1" ht="12">
      <c r="A554" s="41"/>
      <c r="B554" s="42"/>
      <c r="C554" s="43"/>
      <c r="D554" s="227" t="s">
        <v>493</v>
      </c>
      <c r="E554" s="43"/>
      <c r="F554" s="253" t="s">
        <v>694</v>
      </c>
      <c r="G554" s="43"/>
      <c r="H554" s="254">
        <v>32.84</v>
      </c>
      <c r="I554" s="43"/>
      <c r="J554" s="43"/>
      <c r="K554" s="43"/>
      <c r="L554" s="47"/>
      <c r="M554" s="223"/>
      <c r="N554" s="224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U554" s="20" t="s">
        <v>82</v>
      </c>
    </row>
    <row r="555" spans="1:47" s="2" customFormat="1" ht="12">
      <c r="A555" s="41"/>
      <c r="B555" s="42"/>
      <c r="C555" s="43"/>
      <c r="D555" s="227" t="s">
        <v>493</v>
      </c>
      <c r="E555" s="43"/>
      <c r="F555" s="253" t="s">
        <v>695</v>
      </c>
      <c r="G555" s="43"/>
      <c r="H555" s="254">
        <v>11.05</v>
      </c>
      <c r="I555" s="43"/>
      <c r="J555" s="43"/>
      <c r="K555" s="43"/>
      <c r="L555" s="47"/>
      <c r="M555" s="223"/>
      <c r="N555" s="22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U555" s="20" t="s">
        <v>82</v>
      </c>
    </row>
    <row r="556" spans="1:47" s="2" customFormat="1" ht="12">
      <c r="A556" s="41"/>
      <c r="B556" s="42"/>
      <c r="C556" s="43"/>
      <c r="D556" s="227" t="s">
        <v>493</v>
      </c>
      <c r="E556" s="43"/>
      <c r="F556" s="253" t="s">
        <v>502</v>
      </c>
      <c r="G556" s="43"/>
      <c r="H556" s="254">
        <v>238.47</v>
      </c>
      <c r="I556" s="43"/>
      <c r="J556" s="43"/>
      <c r="K556" s="43"/>
      <c r="L556" s="47"/>
      <c r="M556" s="223"/>
      <c r="N556" s="22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U556" s="20" t="s">
        <v>82</v>
      </c>
    </row>
    <row r="557" spans="1:47" s="2" customFormat="1" ht="12">
      <c r="A557" s="41"/>
      <c r="B557" s="42"/>
      <c r="C557" s="43"/>
      <c r="D557" s="227" t="s">
        <v>493</v>
      </c>
      <c r="E557" s="43"/>
      <c r="F557" s="252" t="s">
        <v>699</v>
      </c>
      <c r="G557" s="43"/>
      <c r="H557" s="43"/>
      <c r="I557" s="43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U557" s="20" t="s">
        <v>82</v>
      </c>
    </row>
    <row r="558" spans="1:47" s="2" customFormat="1" ht="12">
      <c r="A558" s="41"/>
      <c r="B558" s="42"/>
      <c r="C558" s="43"/>
      <c r="D558" s="227" t="s">
        <v>493</v>
      </c>
      <c r="E558" s="43"/>
      <c r="F558" s="253" t="s">
        <v>697</v>
      </c>
      <c r="G558" s="43"/>
      <c r="H558" s="254">
        <v>0</v>
      </c>
      <c r="I558" s="43"/>
      <c r="J558" s="43"/>
      <c r="K558" s="43"/>
      <c r="L558" s="47"/>
      <c r="M558" s="223"/>
      <c r="N558" s="224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U558" s="20" t="s">
        <v>82</v>
      </c>
    </row>
    <row r="559" spans="1:47" s="2" customFormat="1" ht="12">
      <c r="A559" s="41"/>
      <c r="B559" s="42"/>
      <c r="C559" s="43"/>
      <c r="D559" s="227" t="s">
        <v>493</v>
      </c>
      <c r="E559" s="43"/>
      <c r="F559" s="253" t="s">
        <v>681</v>
      </c>
      <c r="G559" s="43"/>
      <c r="H559" s="254">
        <v>4.06</v>
      </c>
      <c r="I559" s="43"/>
      <c r="J559" s="43"/>
      <c r="K559" s="43"/>
      <c r="L559" s="47"/>
      <c r="M559" s="223"/>
      <c r="N559" s="224"/>
      <c r="O559" s="87"/>
      <c r="P559" s="87"/>
      <c r="Q559" s="87"/>
      <c r="R559" s="87"/>
      <c r="S559" s="87"/>
      <c r="T559" s="88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U559" s="20" t="s">
        <v>82</v>
      </c>
    </row>
    <row r="560" spans="1:47" s="2" customFormat="1" ht="12">
      <c r="A560" s="41"/>
      <c r="B560" s="42"/>
      <c r="C560" s="43"/>
      <c r="D560" s="227" t="s">
        <v>493</v>
      </c>
      <c r="E560" s="43"/>
      <c r="F560" s="253" t="s">
        <v>682</v>
      </c>
      <c r="G560" s="43"/>
      <c r="H560" s="254">
        <v>1.14</v>
      </c>
      <c r="I560" s="43"/>
      <c r="J560" s="43"/>
      <c r="K560" s="43"/>
      <c r="L560" s="47"/>
      <c r="M560" s="223"/>
      <c r="N560" s="22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U560" s="20" t="s">
        <v>82</v>
      </c>
    </row>
    <row r="561" spans="1:47" s="2" customFormat="1" ht="12">
      <c r="A561" s="41"/>
      <c r="B561" s="42"/>
      <c r="C561" s="43"/>
      <c r="D561" s="227" t="s">
        <v>493</v>
      </c>
      <c r="E561" s="43"/>
      <c r="F561" s="253" t="s">
        <v>682</v>
      </c>
      <c r="G561" s="43"/>
      <c r="H561" s="254">
        <v>1.14</v>
      </c>
      <c r="I561" s="43"/>
      <c r="J561" s="43"/>
      <c r="K561" s="43"/>
      <c r="L561" s="47"/>
      <c r="M561" s="223"/>
      <c r="N561" s="22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U561" s="20" t="s">
        <v>82</v>
      </c>
    </row>
    <row r="562" spans="1:47" s="2" customFormat="1" ht="12">
      <c r="A562" s="41"/>
      <c r="B562" s="42"/>
      <c r="C562" s="43"/>
      <c r="D562" s="227" t="s">
        <v>493</v>
      </c>
      <c r="E562" s="43"/>
      <c r="F562" s="253" t="s">
        <v>682</v>
      </c>
      <c r="G562" s="43"/>
      <c r="H562" s="254">
        <v>1.14</v>
      </c>
      <c r="I562" s="43"/>
      <c r="J562" s="43"/>
      <c r="K562" s="43"/>
      <c r="L562" s="47"/>
      <c r="M562" s="223"/>
      <c r="N562" s="224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U562" s="20" t="s">
        <v>82</v>
      </c>
    </row>
    <row r="563" spans="1:47" s="2" customFormat="1" ht="12">
      <c r="A563" s="41"/>
      <c r="B563" s="42"/>
      <c r="C563" s="43"/>
      <c r="D563" s="227" t="s">
        <v>493</v>
      </c>
      <c r="E563" s="43"/>
      <c r="F563" s="253" t="s">
        <v>683</v>
      </c>
      <c r="G563" s="43"/>
      <c r="H563" s="254">
        <v>5.7</v>
      </c>
      <c r="I563" s="43"/>
      <c r="J563" s="43"/>
      <c r="K563" s="43"/>
      <c r="L563" s="47"/>
      <c r="M563" s="223"/>
      <c r="N563" s="224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U563" s="20" t="s">
        <v>82</v>
      </c>
    </row>
    <row r="564" spans="1:47" s="2" customFormat="1" ht="12">
      <c r="A564" s="41"/>
      <c r="B564" s="42"/>
      <c r="C564" s="43"/>
      <c r="D564" s="227" t="s">
        <v>493</v>
      </c>
      <c r="E564" s="43"/>
      <c r="F564" s="253" t="s">
        <v>684</v>
      </c>
      <c r="G564" s="43"/>
      <c r="H564" s="254">
        <v>3.73</v>
      </c>
      <c r="I564" s="43"/>
      <c r="J564" s="43"/>
      <c r="K564" s="43"/>
      <c r="L564" s="47"/>
      <c r="M564" s="223"/>
      <c r="N564" s="224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U564" s="20" t="s">
        <v>82</v>
      </c>
    </row>
    <row r="565" spans="1:47" s="2" customFormat="1" ht="12">
      <c r="A565" s="41"/>
      <c r="B565" s="42"/>
      <c r="C565" s="43"/>
      <c r="D565" s="227" t="s">
        <v>493</v>
      </c>
      <c r="E565" s="43"/>
      <c r="F565" s="253" t="s">
        <v>685</v>
      </c>
      <c r="G565" s="43"/>
      <c r="H565" s="254">
        <v>1.2</v>
      </c>
      <c r="I565" s="43"/>
      <c r="J565" s="43"/>
      <c r="K565" s="43"/>
      <c r="L565" s="47"/>
      <c r="M565" s="223"/>
      <c r="N565" s="22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U565" s="20" t="s">
        <v>82</v>
      </c>
    </row>
    <row r="566" spans="1:47" s="2" customFormat="1" ht="12">
      <c r="A566" s="41"/>
      <c r="B566" s="42"/>
      <c r="C566" s="43"/>
      <c r="D566" s="227" t="s">
        <v>493</v>
      </c>
      <c r="E566" s="43"/>
      <c r="F566" s="253" t="s">
        <v>686</v>
      </c>
      <c r="G566" s="43"/>
      <c r="H566" s="254">
        <v>1.25</v>
      </c>
      <c r="I566" s="43"/>
      <c r="J566" s="43"/>
      <c r="K566" s="43"/>
      <c r="L566" s="47"/>
      <c r="M566" s="223"/>
      <c r="N566" s="224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U566" s="20" t="s">
        <v>82</v>
      </c>
    </row>
    <row r="567" spans="1:47" s="2" customFormat="1" ht="12">
      <c r="A567" s="41"/>
      <c r="B567" s="42"/>
      <c r="C567" s="43"/>
      <c r="D567" s="227" t="s">
        <v>493</v>
      </c>
      <c r="E567" s="43"/>
      <c r="F567" s="253" t="s">
        <v>681</v>
      </c>
      <c r="G567" s="43"/>
      <c r="H567" s="254">
        <v>4.06</v>
      </c>
      <c r="I567" s="43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U567" s="20" t="s">
        <v>82</v>
      </c>
    </row>
    <row r="568" spans="1:47" s="2" customFormat="1" ht="12">
      <c r="A568" s="41"/>
      <c r="B568" s="42"/>
      <c r="C568" s="43"/>
      <c r="D568" s="227" t="s">
        <v>493</v>
      </c>
      <c r="E568" s="43"/>
      <c r="F568" s="253" t="s">
        <v>687</v>
      </c>
      <c r="G568" s="43"/>
      <c r="H568" s="254">
        <v>2.28</v>
      </c>
      <c r="I568" s="43"/>
      <c r="J568" s="43"/>
      <c r="K568" s="43"/>
      <c r="L568" s="47"/>
      <c r="M568" s="223"/>
      <c r="N568" s="224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U568" s="20" t="s">
        <v>82</v>
      </c>
    </row>
    <row r="569" spans="1:47" s="2" customFormat="1" ht="12">
      <c r="A569" s="41"/>
      <c r="B569" s="42"/>
      <c r="C569" s="43"/>
      <c r="D569" s="227" t="s">
        <v>493</v>
      </c>
      <c r="E569" s="43"/>
      <c r="F569" s="253" t="s">
        <v>682</v>
      </c>
      <c r="G569" s="43"/>
      <c r="H569" s="254">
        <v>1.14</v>
      </c>
      <c r="I569" s="43"/>
      <c r="J569" s="43"/>
      <c r="K569" s="43"/>
      <c r="L569" s="47"/>
      <c r="M569" s="223"/>
      <c r="N569" s="224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U569" s="20" t="s">
        <v>82</v>
      </c>
    </row>
    <row r="570" spans="1:47" s="2" customFormat="1" ht="12">
      <c r="A570" s="41"/>
      <c r="B570" s="42"/>
      <c r="C570" s="43"/>
      <c r="D570" s="227" t="s">
        <v>493</v>
      </c>
      <c r="E570" s="43"/>
      <c r="F570" s="253" t="s">
        <v>700</v>
      </c>
      <c r="G570" s="43"/>
      <c r="H570" s="254">
        <v>18.6</v>
      </c>
      <c r="I570" s="43"/>
      <c r="J570" s="43"/>
      <c r="K570" s="43"/>
      <c r="L570" s="47"/>
      <c r="M570" s="223"/>
      <c r="N570" s="22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U570" s="20" t="s">
        <v>82</v>
      </c>
    </row>
    <row r="571" spans="1:47" s="2" customFormat="1" ht="12">
      <c r="A571" s="41"/>
      <c r="B571" s="42"/>
      <c r="C571" s="43"/>
      <c r="D571" s="227" t="s">
        <v>493</v>
      </c>
      <c r="E571" s="43"/>
      <c r="F571" s="253" t="s">
        <v>502</v>
      </c>
      <c r="G571" s="43"/>
      <c r="H571" s="254">
        <v>45.44</v>
      </c>
      <c r="I571" s="43"/>
      <c r="J571" s="43"/>
      <c r="K571" s="43"/>
      <c r="L571" s="47"/>
      <c r="M571" s="223"/>
      <c r="N571" s="224"/>
      <c r="O571" s="87"/>
      <c r="P571" s="87"/>
      <c r="Q571" s="87"/>
      <c r="R571" s="87"/>
      <c r="S571" s="87"/>
      <c r="T571" s="88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U571" s="20" t="s">
        <v>82</v>
      </c>
    </row>
    <row r="572" spans="1:47" s="2" customFormat="1" ht="12">
      <c r="A572" s="41"/>
      <c r="B572" s="42"/>
      <c r="C572" s="43"/>
      <c r="D572" s="227" t="s">
        <v>493</v>
      </c>
      <c r="E572" s="43"/>
      <c r="F572" s="252" t="s">
        <v>701</v>
      </c>
      <c r="G572" s="43"/>
      <c r="H572" s="43"/>
      <c r="I572" s="43"/>
      <c r="J572" s="43"/>
      <c r="K572" s="43"/>
      <c r="L572" s="47"/>
      <c r="M572" s="223"/>
      <c r="N572" s="224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U572" s="20" t="s">
        <v>82</v>
      </c>
    </row>
    <row r="573" spans="1:47" s="2" customFormat="1" ht="12">
      <c r="A573" s="41"/>
      <c r="B573" s="42"/>
      <c r="C573" s="43"/>
      <c r="D573" s="227" t="s">
        <v>493</v>
      </c>
      <c r="E573" s="43"/>
      <c r="F573" s="253" t="s">
        <v>697</v>
      </c>
      <c r="G573" s="43"/>
      <c r="H573" s="254">
        <v>0</v>
      </c>
      <c r="I573" s="43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U573" s="20" t="s">
        <v>82</v>
      </c>
    </row>
    <row r="574" spans="1:47" s="2" customFormat="1" ht="12">
      <c r="A574" s="41"/>
      <c r="B574" s="42"/>
      <c r="C574" s="43"/>
      <c r="D574" s="227" t="s">
        <v>493</v>
      </c>
      <c r="E574" s="43"/>
      <c r="F574" s="253" t="s">
        <v>369</v>
      </c>
      <c r="G574" s="43"/>
      <c r="H574" s="254">
        <v>60.67</v>
      </c>
      <c r="I574" s="43"/>
      <c r="J574" s="43"/>
      <c r="K574" s="43"/>
      <c r="L574" s="47"/>
      <c r="M574" s="223"/>
      <c r="N574" s="224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U574" s="20" t="s">
        <v>82</v>
      </c>
    </row>
    <row r="575" spans="1:47" s="2" customFormat="1" ht="12">
      <c r="A575" s="41"/>
      <c r="B575" s="42"/>
      <c r="C575" s="43"/>
      <c r="D575" s="227" t="s">
        <v>493</v>
      </c>
      <c r="E575" s="43"/>
      <c r="F575" s="252" t="s">
        <v>703</v>
      </c>
      <c r="G575" s="43"/>
      <c r="H575" s="43"/>
      <c r="I575" s="43"/>
      <c r="J575" s="43"/>
      <c r="K575" s="43"/>
      <c r="L575" s="47"/>
      <c r="M575" s="223"/>
      <c r="N575" s="224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U575" s="20" t="s">
        <v>82</v>
      </c>
    </row>
    <row r="576" spans="1:47" s="2" customFormat="1" ht="12">
      <c r="A576" s="41"/>
      <c r="B576" s="42"/>
      <c r="C576" s="43"/>
      <c r="D576" s="227" t="s">
        <v>493</v>
      </c>
      <c r="E576" s="43"/>
      <c r="F576" s="253" t="s">
        <v>704</v>
      </c>
      <c r="G576" s="43"/>
      <c r="H576" s="254">
        <v>0</v>
      </c>
      <c r="I576" s="43"/>
      <c r="J576" s="43"/>
      <c r="K576" s="43"/>
      <c r="L576" s="47"/>
      <c r="M576" s="223"/>
      <c r="N576" s="22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U576" s="20" t="s">
        <v>82</v>
      </c>
    </row>
    <row r="577" spans="1:47" s="2" customFormat="1" ht="12">
      <c r="A577" s="41"/>
      <c r="B577" s="42"/>
      <c r="C577" s="43"/>
      <c r="D577" s="227" t="s">
        <v>493</v>
      </c>
      <c r="E577" s="43"/>
      <c r="F577" s="253" t="s">
        <v>705</v>
      </c>
      <c r="G577" s="43"/>
      <c r="H577" s="254">
        <v>4.36</v>
      </c>
      <c r="I577" s="43"/>
      <c r="J577" s="43"/>
      <c r="K577" s="43"/>
      <c r="L577" s="47"/>
      <c r="M577" s="223"/>
      <c r="N577" s="224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U577" s="20" t="s">
        <v>82</v>
      </c>
    </row>
    <row r="578" spans="1:47" s="2" customFormat="1" ht="12">
      <c r="A578" s="41"/>
      <c r="B578" s="42"/>
      <c r="C578" s="43"/>
      <c r="D578" s="227" t="s">
        <v>493</v>
      </c>
      <c r="E578" s="43"/>
      <c r="F578" s="253" t="s">
        <v>706</v>
      </c>
      <c r="G578" s="43"/>
      <c r="H578" s="254">
        <v>16.66</v>
      </c>
      <c r="I578" s="43"/>
      <c r="J578" s="43"/>
      <c r="K578" s="43"/>
      <c r="L578" s="47"/>
      <c r="M578" s="223"/>
      <c r="N578" s="224"/>
      <c r="O578" s="87"/>
      <c r="P578" s="87"/>
      <c r="Q578" s="87"/>
      <c r="R578" s="87"/>
      <c r="S578" s="87"/>
      <c r="T578" s="88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U578" s="20" t="s">
        <v>82</v>
      </c>
    </row>
    <row r="579" spans="1:47" s="2" customFormat="1" ht="12">
      <c r="A579" s="41"/>
      <c r="B579" s="42"/>
      <c r="C579" s="43"/>
      <c r="D579" s="227" t="s">
        <v>493</v>
      </c>
      <c r="E579" s="43"/>
      <c r="F579" s="253" t="s">
        <v>707</v>
      </c>
      <c r="G579" s="43"/>
      <c r="H579" s="254">
        <v>13.7</v>
      </c>
      <c r="I579" s="43"/>
      <c r="J579" s="43"/>
      <c r="K579" s="43"/>
      <c r="L579" s="47"/>
      <c r="M579" s="223"/>
      <c r="N579" s="22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U579" s="20" t="s">
        <v>82</v>
      </c>
    </row>
    <row r="580" spans="1:47" s="2" customFormat="1" ht="12">
      <c r="A580" s="41"/>
      <c r="B580" s="42"/>
      <c r="C580" s="43"/>
      <c r="D580" s="227" t="s">
        <v>493</v>
      </c>
      <c r="E580" s="43"/>
      <c r="F580" s="253" t="s">
        <v>502</v>
      </c>
      <c r="G580" s="43"/>
      <c r="H580" s="254">
        <v>34.72</v>
      </c>
      <c r="I580" s="43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U580" s="20" t="s">
        <v>82</v>
      </c>
    </row>
    <row r="581" spans="1:65" s="2" customFormat="1" ht="16.5" customHeight="1">
      <c r="A581" s="41"/>
      <c r="B581" s="42"/>
      <c r="C581" s="207" t="s">
        <v>718</v>
      </c>
      <c r="D581" s="207" t="s">
        <v>162</v>
      </c>
      <c r="E581" s="208" t="s">
        <v>719</v>
      </c>
      <c r="F581" s="209" t="s">
        <v>720</v>
      </c>
      <c r="G581" s="210" t="s">
        <v>721</v>
      </c>
      <c r="H581" s="211">
        <v>6</v>
      </c>
      <c r="I581" s="212"/>
      <c r="J581" s="213">
        <f>ROUND(I581*H581,2)</f>
        <v>0</v>
      </c>
      <c r="K581" s="209" t="s">
        <v>166</v>
      </c>
      <c r="L581" s="47"/>
      <c r="M581" s="214" t="s">
        <v>19</v>
      </c>
      <c r="N581" s="215" t="s">
        <v>43</v>
      </c>
      <c r="O581" s="87"/>
      <c r="P581" s="216">
        <f>O581*H581</f>
        <v>0</v>
      </c>
      <c r="Q581" s="216">
        <v>0.00018</v>
      </c>
      <c r="R581" s="216">
        <f>Q581*H581</f>
        <v>0.00108</v>
      </c>
      <c r="S581" s="216">
        <v>0</v>
      </c>
      <c r="T581" s="217">
        <f>S581*H581</f>
        <v>0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18" t="s">
        <v>252</v>
      </c>
      <c r="AT581" s="218" t="s">
        <v>162</v>
      </c>
      <c r="AU581" s="218" t="s">
        <v>82</v>
      </c>
      <c r="AY581" s="20" t="s">
        <v>155</v>
      </c>
      <c r="BE581" s="219">
        <f>IF(N581="základní",J581,0)</f>
        <v>0</v>
      </c>
      <c r="BF581" s="219">
        <f>IF(N581="snížená",J581,0)</f>
        <v>0</v>
      </c>
      <c r="BG581" s="219">
        <f>IF(N581="zákl. přenesená",J581,0)</f>
        <v>0</v>
      </c>
      <c r="BH581" s="219">
        <f>IF(N581="sníž. přenesená",J581,0)</f>
        <v>0</v>
      </c>
      <c r="BI581" s="219">
        <f>IF(N581="nulová",J581,0)</f>
        <v>0</v>
      </c>
      <c r="BJ581" s="20" t="s">
        <v>80</v>
      </c>
      <c r="BK581" s="219">
        <f>ROUND(I581*H581,2)</f>
        <v>0</v>
      </c>
      <c r="BL581" s="20" t="s">
        <v>252</v>
      </c>
      <c r="BM581" s="218" t="s">
        <v>722</v>
      </c>
    </row>
    <row r="582" spans="1:47" s="2" customFormat="1" ht="12">
      <c r="A582" s="41"/>
      <c r="B582" s="42"/>
      <c r="C582" s="43"/>
      <c r="D582" s="220" t="s">
        <v>169</v>
      </c>
      <c r="E582" s="43"/>
      <c r="F582" s="221" t="s">
        <v>723</v>
      </c>
      <c r="G582" s="43"/>
      <c r="H582" s="43"/>
      <c r="I582" s="222"/>
      <c r="J582" s="43"/>
      <c r="K582" s="43"/>
      <c r="L582" s="47"/>
      <c r="M582" s="223"/>
      <c r="N582" s="224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169</v>
      </c>
      <c r="AU582" s="20" t="s">
        <v>82</v>
      </c>
    </row>
    <row r="583" spans="1:51" s="14" customFormat="1" ht="12">
      <c r="A583" s="14"/>
      <c r="B583" s="236"/>
      <c r="C583" s="237"/>
      <c r="D583" s="227" t="s">
        <v>176</v>
      </c>
      <c r="E583" s="238" t="s">
        <v>19</v>
      </c>
      <c r="F583" s="239" t="s">
        <v>522</v>
      </c>
      <c r="G583" s="237"/>
      <c r="H583" s="240">
        <v>6</v>
      </c>
      <c r="I583" s="241"/>
      <c r="J583" s="237"/>
      <c r="K583" s="237"/>
      <c r="L583" s="242"/>
      <c r="M583" s="243"/>
      <c r="N583" s="244"/>
      <c r="O583" s="244"/>
      <c r="P583" s="244"/>
      <c r="Q583" s="244"/>
      <c r="R583" s="244"/>
      <c r="S583" s="244"/>
      <c r="T583" s="24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6" t="s">
        <v>176</v>
      </c>
      <c r="AU583" s="246" t="s">
        <v>82</v>
      </c>
      <c r="AV583" s="14" t="s">
        <v>82</v>
      </c>
      <c r="AW583" s="14" t="s">
        <v>34</v>
      </c>
      <c r="AX583" s="14" t="s">
        <v>80</v>
      </c>
      <c r="AY583" s="246" t="s">
        <v>155</v>
      </c>
    </row>
    <row r="584" spans="1:65" s="2" customFormat="1" ht="16.5" customHeight="1">
      <c r="A584" s="41"/>
      <c r="B584" s="42"/>
      <c r="C584" s="266" t="s">
        <v>724</v>
      </c>
      <c r="D584" s="266" t="s">
        <v>560</v>
      </c>
      <c r="E584" s="267" t="s">
        <v>725</v>
      </c>
      <c r="F584" s="268" t="s">
        <v>726</v>
      </c>
      <c r="G584" s="269" t="s">
        <v>721</v>
      </c>
      <c r="H584" s="270">
        <v>6</v>
      </c>
      <c r="I584" s="271"/>
      <c r="J584" s="272">
        <f>ROUND(I584*H584,2)</f>
        <v>0</v>
      </c>
      <c r="K584" s="268" t="s">
        <v>166</v>
      </c>
      <c r="L584" s="273"/>
      <c r="M584" s="274" t="s">
        <v>19</v>
      </c>
      <c r="N584" s="275" t="s">
        <v>43</v>
      </c>
      <c r="O584" s="87"/>
      <c r="P584" s="216">
        <f>O584*H584</f>
        <v>0</v>
      </c>
      <c r="Q584" s="216">
        <v>0.012</v>
      </c>
      <c r="R584" s="216">
        <f>Q584*H584</f>
        <v>0.07200000000000001</v>
      </c>
      <c r="S584" s="216">
        <v>0</v>
      </c>
      <c r="T584" s="217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18" t="s">
        <v>563</v>
      </c>
      <c r="AT584" s="218" t="s">
        <v>560</v>
      </c>
      <c r="AU584" s="218" t="s">
        <v>82</v>
      </c>
      <c r="AY584" s="20" t="s">
        <v>155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20" t="s">
        <v>80</v>
      </c>
      <c r="BK584" s="219">
        <f>ROUND(I584*H584,2)</f>
        <v>0</v>
      </c>
      <c r="BL584" s="20" t="s">
        <v>252</v>
      </c>
      <c r="BM584" s="218" t="s">
        <v>727</v>
      </c>
    </row>
    <row r="585" spans="1:63" s="12" customFormat="1" ht="22.8" customHeight="1">
      <c r="A585" s="12"/>
      <c r="B585" s="191"/>
      <c r="C585" s="192"/>
      <c r="D585" s="193" t="s">
        <v>71</v>
      </c>
      <c r="E585" s="205" t="s">
        <v>728</v>
      </c>
      <c r="F585" s="205" t="s">
        <v>729</v>
      </c>
      <c r="G585" s="192"/>
      <c r="H585" s="192"/>
      <c r="I585" s="195"/>
      <c r="J585" s="206">
        <f>BK585</f>
        <v>0</v>
      </c>
      <c r="K585" s="192"/>
      <c r="L585" s="197"/>
      <c r="M585" s="198"/>
      <c r="N585" s="199"/>
      <c r="O585" s="199"/>
      <c r="P585" s="200">
        <f>SUM(P586:P594)</f>
        <v>0</v>
      </c>
      <c r="Q585" s="199"/>
      <c r="R585" s="200">
        <f>SUM(R586:R594)</f>
        <v>0</v>
      </c>
      <c r="S585" s="199"/>
      <c r="T585" s="201">
        <f>SUM(T586:T594)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2" t="s">
        <v>80</v>
      </c>
      <c r="AT585" s="203" t="s">
        <v>71</v>
      </c>
      <c r="AU585" s="203" t="s">
        <v>80</v>
      </c>
      <c r="AY585" s="202" t="s">
        <v>155</v>
      </c>
      <c r="BK585" s="204">
        <f>SUM(BK586:BK594)</f>
        <v>0</v>
      </c>
    </row>
    <row r="586" spans="1:65" s="2" customFormat="1" ht="24.15" customHeight="1">
      <c r="A586" s="41"/>
      <c r="B586" s="42"/>
      <c r="C586" s="207" t="s">
        <v>730</v>
      </c>
      <c r="D586" s="207" t="s">
        <v>162</v>
      </c>
      <c r="E586" s="208" t="s">
        <v>731</v>
      </c>
      <c r="F586" s="209" t="s">
        <v>732</v>
      </c>
      <c r="G586" s="210" t="s">
        <v>518</v>
      </c>
      <c r="H586" s="211">
        <v>0.392</v>
      </c>
      <c r="I586" s="212"/>
      <c r="J586" s="213">
        <f>ROUND(I586*H586,2)</f>
        <v>0</v>
      </c>
      <c r="K586" s="209" t="s">
        <v>166</v>
      </c>
      <c r="L586" s="47"/>
      <c r="M586" s="214" t="s">
        <v>19</v>
      </c>
      <c r="N586" s="215" t="s">
        <v>43</v>
      </c>
      <c r="O586" s="87"/>
      <c r="P586" s="216">
        <f>O586*H586</f>
        <v>0</v>
      </c>
      <c r="Q586" s="216">
        <v>0</v>
      </c>
      <c r="R586" s="216">
        <f>Q586*H586</f>
        <v>0</v>
      </c>
      <c r="S586" s="216">
        <v>0</v>
      </c>
      <c r="T586" s="217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18" t="s">
        <v>252</v>
      </c>
      <c r="AT586" s="218" t="s">
        <v>162</v>
      </c>
      <c r="AU586" s="218" t="s">
        <v>82</v>
      </c>
      <c r="AY586" s="20" t="s">
        <v>155</v>
      </c>
      <c r="BE586" s="219">
        <f>IF(N586="základní",J586,0)</f>
        <v>0</v>
      </c>
      <c r="BF586" s="219">
        <f>IF(N586="snížená",J586,0)</f>
        <v>0</v>
      </c>
      <c r="BG586" s="219">
        <f>IF(N586="zákl. přenesená",J586,0)</f>
        <v>0</v>
      </c>
      <c r="BH586" s="219">
        <f>IF(N586="sníž. přenesená",J586,0)</f>
        <v>0</v>
      </c>
      <c r="BI586" s="219">
        <f>IF(N586="nulová",J586,0)</f>
        <v>0</v>
      </c>
      <c r="BJ586" s="20" t="s">
        <v>80</v>
      </c>
      <c r="BK586" s="219">
        <f>ROUND(I586*H586,2)</f>
        <v>0</v>
      </c>
      <c r="BL586" s="20" t="s">
        <v>252</v>
      </c>
      <c r="BM586" s="218" t="s">
        <v>733</v>
      </c>
    </row>
    <row r="587" spans="1:47" s="2" customFormat="1" ht="12">
      <c r="A587" s="41"/>
      <c r="B587" s="42"/>
      <c r="C587" s="43"/>
      <c r="D587" s="220" t="s">
        <v>169</v>
      </c>
      <c r="E587" s="43"/>
      <c r="F587" s="221" t="s">
        <v>734</v>
      </c>
      <c r="G587" s="43"/>
      <c r="H587" s="43"/>
      <c r="I587" s="222"/>
      <c r="J587" s="43"/>
      <c r="K587" s="43"/>
      <c r="L587" s="47"/>
      <c r="M587" s="223"/>
      <c r="N587" s="224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20" t="s">
        <v>169</v>
      </c>
      <c r="AU587" s="20" t="s">
        <v>82</v>
      </c>
    </row>
    <row r="588" spans="1:65" s="2" customFormat="1" ht="24.15" customHeight="1">
      <c r="A588" s="41"/>
      <c r="B588" s="42"/>
      <c r="C588" s="207" t="s">
        <v>735</v>
      </c>
      <c r="D588" s="207" t="s">
        <v>162</v>
      </c>
      <c r="E588" s="208" t="s">
        <v>736</v>
      </c>
      <c r="F588" s="209" t="s">
        <v>737</v>
      </c>
      <c r="G588" s="210" t="s">
        <v>518</v>
      </c>
      <c r="H588" s="211">
        <v>10.584</v>
      </c>
      <c r="I588" s="212"/>
      <c r="J588" s="213">
        <f>ROUND(I588*H588,2)</f>
        <v>0</v>
      </c>
      <c r="K588" s="209" t="s">
        <v>166</v>
      </c>
      <c r="L588" s="47"/>
      <c r="M588" s="214" t="s">
        <v>19</v>
      </c>
      <c r="N588" s="215" t="s">
        <v>43</v>
      </c>
      <c r="O588" s="87"/>
      <c r="P588" s="216">
        <f>O588*H588</f>
        <v>0</v>
      </c>
      <c r="Q588" s="216">
        <v>0</v>
      </c>
      <c r="R588" s="216">
        <f>Q588*H588</f>
        <v>0</v>
      </c>
      <c r="S588" s="216">
        <v>0</v>
      </c>
      <c r="T588" s="217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18" t="s">
        <v>252</v>
      </c>
      <c r="AT588" s="218" t="s">
        <v>162</v>
      </c>
      <c r="AU588" s="218" t="s">
        <v>82</v>
      </c>
      <c r="AY588" s="20" t="s">
        <v>155</v>
      </c>
      <c r="BE588" s="219">
        <f>IF(N588="základní",J588,0)</f>
        <v>0</v>
      </c>
      <c r="BF588" s="219">
        <f>IF(N588="snížená",J588,0)</f>
        <v>0</v>
      </c>
      <c r="BG588" s="219">
        <f>IF(N588="zákl. přenesená",J588,0)</f>
        <v>0</v>
      </c>
      <c r="BH588" s="219">
        <f>IF(N588="sníž. přenesená",J588,0)</f>
        <v>0</v>
      </c>
      <c r="BI588" s="219">
        <f>IF(N588="nulová",J588,0)</f>
        <v>0</v>
      </c>
      <c r="BJ588" s="20" t="s">
        <v>80</v>
      </c>
      <c r="BK588" s="219">
        <f>ROUND(I588*H588,2)</f>
        <v>0</v>
      </c>
      <c r="BL588" s="20" t="s">
        <v>252</v>
      </c>
      <c r="BM588" s="218" t="s">
        <v>738</v>
      </c>
    </row>
    <row r="589" spans="1:47" s="2" customFormat="1" ht="12">
      <c r="A589" s="41"/>
      <c r="B589" s="42"/>
      <c r="C589" s="43"/>
      <c r="D589" s="220" t="s">
        <v>169</v>
      </c>
      <c r="E589" s="43"/>
      <c r="F589" s="221" t="s">
        <v>739</v>
      </c>
      <c r="G589" s="43"/>
      <c r="H589" s="43"/>
      <c r="I589" s="222"/>
      <c r="J589" s="43"/>
      <c r="K589" s="43"/>
      <c r="L589" s="47"/>
      <c r="M589" s="223"/>
      <c r="N589" s="22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169</v>
      </c>
      <c r="AU589" s="20" t="s">
        <v>82</v>
      </c>
    </row>
    <row r="590" spans="1:51" s="14" customFormat="1" ht="12">
      <c r="A590" s="14"/>
      <c r="B590" s="236"/>
      <c r="C590" s="237"/>
      <c r="D590" s="227" t="s">
        <v>176</v>
      </c>
      <c r="E590" s="237"/>
      <c r="F590" s="239" t="s">
        <v>740</v>
      </c>
      <c r="G590" s="237"/>
      <c r="H590" s="240">
        <v>10.584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176</v>
      </c>
      <c r="AU590" s="246" t="s">
        <v>82</v>
      </c>
      <c r="AV590" s="14" t="s">
        <v>82</v>
      </c>
      <c r="AW590" s="14" t="s">
        <v>4</v>
      </c>
      <c r="AX590" s="14" t="s">
        <v>80</v>
      </c>
      <c r="AY590" s="246" t="s">
        <v>155</v>
      </c>
    </row>
    <row r="591" spans="1:65" s="2" customFormat="1" ht="16.5" customHeight="1">
      <c r="A591" s="41"/>
      <c r="B591" s="42"/>
      <c r="C591" s="207" t="s">
        <v>741</v>
      </c>
      <c r="D591" s="207" t="s">
        <v>162</v>
      </c>
      <c r="E591" s="208" t="s">
        <v>742</v>
      </c>
      <c r="F591" s="209" t="s">
        <v>743</v>
      </c>
      <c r="G591" s="210" t="s">
        <v>518</v>
      </c>
      <c r="H591" s="211">
        <v>0.392</v>
      </c>
      <c r="I591" s="212"/>
      <c r="J591" s="213">
        <f>ROUND(I591*H591,2)</f>
        <v>0</v>
      </c>
      <c r="K591" s="209" t="s">
        <v>166</v>
      </c>
      <c r="L591" s="47"/>
      <c r="M591" s="214" t="s">
        <v>19</v>
      </c>
      <c r="N591" s="215" t="s">
        <v>43</v>
      </c>
      <c r="O591" s="87"/>
      <c r="P591" s="216">
        <f>O591*H591</f>
        <v>0</v>
      </c>
      <c r="Q591" s="216">
        <v>0</v>
      </c>
      <c r="R591" s="216">
        <f>Q591*H591</f>
        <v>0</v>
      </c>
      <c r="S591" s="216">
        <v>0</v>
      </c>
      <c r="T591" s="217">
        <f>S591*H591</f>
        <v>0</v>
      </c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R591" s="218" t="s">
        <v>252</v>
      </c>
      <c r="AT591" s="218" t="s">
        <v>162</v>
      </c>
      <c r="AU591" s="218" t="s">
        <v>82</v>
      </c>
      <c r="AY591" s="20" t="s">
        <v>155</v>
      </c>
      <c r="BE591" s="219">
        <f>IF(N591="základní",J591,0)</f>
        <v>0</v>
      </c>
      <c r="BF591" s="219">
        <f>IF(N591="snížená",J591,0)</f>
        <v>0</v>
      </c>
      <c r="BG591" s="219">
        <f>IF(N591="zákl. přenesená",J591,0)</f>
        <v>0</v>
      </c>
      <c r="BH591" s="219">
        <f>IF(N591="sníž. přenesená",J591,0)</f>
        <v>0</v>
      </c>
      <c r="BI591" s="219">
        <f>IF(N591="nulová",J591,0)</f>
        <v>0</v>
      </c>
      <c r="BJ591" s="20" t="s">
        <v>80</v>
      </c>
      <c r="BK591" s="219">
        <f>ROUND(I591*H591,2)</f>
        <v>0</v>
      </c>
      <c r="BL591" s="20" t="s">
        <v>252</v>
      </c>
      <c r="BM591" s="218" t="s">
        <v>744</v>
      </c>
    </row>
    <row r="592" spans="1:47" s="2" customFormat="1" ht="12">
      <c r="A592" s="41"/>
      <c r="B592" s="42"/>
      <c r="C592" s="43"/>
      <c r="D592" s="220" t="s">
        <v>169</v>
      </c>
      <c r="E592" s="43"/>
      <c r="F592" s="221" t="s">
        <v>745</v>
      </c>
      <c r="G592" s="43"/>
      <c r="H592" s="43"/>
      <c r="I592" s="222"/>
      <c r="J592" s="43"/>
      <c r="K592" s="43"/>
      <c r="L592" s="47"/>
      <c r="M592" s="223"/>
      <c r="N592" s="224"/>
      <c r="O592" s="87"/>
      <c r="P592" s="87"/>
      <c r="Q592" s="87"/>
      <c r="R592" s="87"/>
      <c r="S592" s="87"/>
      <c r="T592" s="88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T592" s="20" t="s">
        <v>169</v>
      </c>
      <c r="AU592" s="20" t="s">
        <v>82</v>
      </c>
    </row>
    <row r="593" spans="1:65" s="2" customFormat="1" ht="24.15" customHeight="1">
      <c r="A593" s="41"/>
      <c r="B593" s="42"/>
      <c r="C593" s="207" t="s">
        <v>746</v>
      </c>
      <c r="D593" s="207" t="s">
        <v>162</v>
      </c>
      <c r="E593" s="208" t="s">
        <v>747</v>
      </c>
      <c r="F593" s="209" t="s">
        <v>748</v>
      </c>
      <c r="G593" s="210" t="s">
        <v>518</v>
      </c>
      <c r="H593" s="211">
        <v>0.392</v>
      </c>
      <c r="I593" s="212"/>
      <c r="J593" s="213">
        <f>ROUND(I593*H593,2)</f>
        <v>0</v>
      </c>
      <c r="K593" s="209" t="s">
        <v>166</v>
      </c>
      <c r="L593" s="47"/>
      <c r="M593" s="214" t="s">
        <v>19</v>
      </c>
      <c r="N593" s="215" t="s">
        <v>43</v>
      </c>
      <c r="O593" s="87"/>
      <c r="P593" s="216">
        <f>O593*H593</f>
        <v>0</v>
      </c>
      <c r="Q593" s="216">
        <v>0</v>
      </c>
      <c r="R593" s="216">
        <f>Q593*H593</f>
        <v>0</v>
      </c>
      <c r="S593" s="216">
        <v>0</v>
      </c>
      <c r="T593" s="217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18" t="s">
        <v>252</v>
      </c>
      <c r="AT593" s="218" t="s">
        <v>162</v>
      </c>
      <c r="AU593" s="218" t="s">
        <v>82</v>
      </c>
      <c r="AY593" s="20" t="s">
        <v>155</v>
      </c>
      <c r="BE593" s="219">
        <f>IF(N593="základní",J593,0)</f>
        <v>0</v>
      </c>
      <c r="BF593" s="219">
        <f>IF(N593="snížená",J593,0)</f>
        <v>0</v>
      </c>
      <c r="BG593" s="219">
        <f>IF(N593="zákl. přenesená",J593,0)</f>
        <v>0</v>
      </c>
      <c r="BH593" s="219">
        <f>IF(N593="sníž. přenesená",J593,0)</f>
        <v>0</v>
      </c>
      <c r="BI593" s="219">
        <f>IF(N593="nulová",J593,0)</f>
        <v>0</v>
      </c>
      <c r="BJ593" s="20" t="s">
        <v>80</v>
      </c>
      <c r="BK593" s="219">
        <f>ROUND(I593*H593,2)</f>
        <v>0</v>
      </c>
      <c r="BL593" s="20" t="s">
        <v>252</v>
      </c>
      <c r="BM593" s="218" t="s">
        <v>749</v>
      </c>
    </row>
    <row r="594" spans="1:47" s="2" customFormat="1" ht="12">
      <c r="A594" s="41"/>
      <c r="B594" s="42"/>
      <c r="C594" s="43"/>
      <c r="D594" s="220" t="s">
        <v>169</v>
      </c>
      <c r="E594" s="43"/>
      <c r="F594" s="221" t="s">
        <v>750</v>
      </c>
      <c r="G594" s="43"/>
      <c r="H594" s="43"/>
      <c r="I594" s="222"/>
      <c r="J594" s="43"/>
      <c r="K594" s="43"/>
      <c r="L594" s="47"/>
      <c r="M594" s="223"/>
      <c r="N594" s="22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169</v>
      </c>
      <c r="AU594" s="20" t="s">
        <v>82</v>
      </c>
    </row>
    <row r="595" spans="1:63" s="12" customFormat="1" ht="22.8" customHeight="1">
      <c r="A595" s="12"/>
      <c r="B595" s="191"/>
      <c r="C595" s="192"/>
      <c r="D595" s="193" t="s">
        <v>71</v>
      </c>
      <c r="E595" s="205" t="s">
        <v>751</v>
      </c>
      <c r="F595" s="205" t="s">
        <v>752</v>
      </c>
      <c r="G595" s="192"/>
      <c r="H595" s="192"/>
      <c r="I595" s="195"/>
      <c r="J595" s="206">
        <f>BK595</f>
        <v>0</v>
      </c>
      <c r="K595" s="192"/>
      <c r="L595" s="197"/>
      <c r="M595" s="198"/>
      <c r="N595" s="199"/>
      <c r="O595" s="199"/>
      <c r="P595" s="200">
        <f>SUM(P596:P597)</f>
        <v>0</v>
      </c>
      <c r="Q595" s="199"/>
      <c r="R595" s="200">
        <f>SUM(R596:R597)</f>
        <v>0</v>
      </c>
      <c r="S595" s="199"/>
      <c r="T595" s="201">
        <f>SUM(T596:T597)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02" t="s">
        <v>80</v>
      </c>
      <c r="AT595" s="203" t="s">
        <v>71</v>
      </c>
      <c r="AU595" s="203" t="s">
        <v>80</v>
      </c>
      <c r="AY595" s="202" t="s">
        <v>155</v>
      </c>
      <c r="BK595" s="204">
        <f>SUM(BK596:BK597)</f>
        <v>0</v>
      </c>
    </row>
    <row r="596" spans="1:65" s="2" customFormat="1" ht="44.25" customHeight="1">
      <c r="A596" s="41"/>
      <c r="B596" s="42"/>
      <c r="C596" s="207" t="s">
        <v>753</v>
      </c>
      <c r="D596" s="207" t="s">
        <v>162</v>
      </c>
      <c r="E596" s="208" t="s">
        <v>754</v>
      </c>
      <c r="F596" s="209" t="s">
        <v>755</v>
      </c>
      <c r="G596" s="210" t="s">
        <v>518</v>
      </c>
      <c r="H596" s="211">
        <v>30.929</v>
      </c>
      <c r="I596" s="212"/>
      <c r="J596" s="213">
        <f>ROUND(I596*H596,2)</f>
        <v>0</v>
      </c>
      <c r="K596" s="209" t="s">
        <v>166</v>
      </c>
      <c r="L596" s="47"/>
      <c r="M596" s="214" t="s">
        <v>19</v>
      </c>
      <c r="N596" s="215" t="s">
        <v>43</v>
      </c>
      <c r="O596" s="87"/>
      <c r="P596" s="216">
        <f>O596*H596</f>
        <v>0</v>
      </c>
      <c r="Q596" s="216">
        <v>0</v>
      </c>
      <c r="R596" s="216">
        <f>Q596*H596</f>
        <v>0</v>
      </c>
      <c r="S596" s="216">
        <v>0</v>
      </c>
      <c r="T596" s="217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18" t="s">
        <v>252</v>
      </c>
      <c r="AT596" s="218" t="s">
        <v>162</v>
      </c>
      <c r="AU596" s="218" t="s">
        <v>82</v>
      </c>
      <c r="AY596" s="20" t="s">
        <v>155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20" t="s">
        <v>80</v>
      </c>
      <c r="BK596" s="219">
        <f>ROUND(I596*H596,2)</f>
        <v>0</v>
      </c>
      <c r="BL596" s="20" t="s">
        <v>252</v>
      </c>
      <c r="BM596" s="218" t="s">
        <v>756</v>
      </c>
    </row>
    <row r="597" spans="1:47" s="2" customFormat="1" ht="12">
      <c r="A597" s="41"/>
      <c r="B597" s="42"/>
      <c r="C597" s="43"/>
      <c r="D597" s="220" t="s">
        <v>169</v>
      </c>
      <c r="E597" s="43"/>
      <c r="F597" s="221" t="s">
        <v>757</v>
      </c>
      <c r="G597" s="43"/>
      <c r="H597" s="43"/>
      <c r="I597" s="222"/>
      <c r="J597" s="43"/>
      <c r="K597" s="43"/>
      <c r="L597" s="47"/>
      <c r="M597" s="223"/>
      <c r="N597" s="224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169</v>
      </c>
      <c r="AU597" s="20" t="s">
        <v>82</v>
      </c>
    </row>
    <row r="598" spans="1:63" s="12" customFormat="1" ht="25.9" customHeight="1">
      <c r="A598" s="12"/>
      <c r="B598" s="191"/>
      <c r="C598" s="192"/>
      <c r="D598" s="193" t="s">
        <v>71</v>
      </c>
      <c r="E598" s="194" t="s">
        <v>758</v>
      </c>
      <c r="F598" s="194" t="s">
        <v>759</v>
      </c>
      <c r="G598" s="192"/>
      <c r="H598" s="192"/>
      <c r="I598" s="195"/>
      <c r="J598" s="196">
        <f>BK598</f>
        <v>0</v>
      </c>
      <c r="K598" s="192"/>
      <c r="L598" s="197"/>
      <c r="M598" s="198"/>
      <c r="N598" s="199"/>
      <c r="O598" s="199"/>
      <c r="P598" s="200">
        <f>P599+P653+P725+P891+P926+P933+P1147+P1791+P1840+P1995+P2161+P2282+P2389+P2485+P2643</f>
        <v>0</v>
      </c>
      <c r="Q598" s="199"/>
      <c r="R598" s="200">
        <f>R599+R653+R725+R891+R926+R933+R1147+R1791+R1840+R1995+R2161+R2282+R2389+R2485+R2643</f>
        <v>175.69300692999994</v>
      </c>
      <c r="S598" s="199"/>
      <c r="T598" s="201">
        <f>T599+T653+T725+T891+T926+T933+T1147+T1791+T1840+T1995+T2161+T2282+T2389+T2485+T2643</f>
        <v>0.39216127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202" t="s">
        <v>82</v>
      </c>
      <c r="AT598" s="203" t="s">
        <v>71</v>
      </c>
      <c r="AU598" s="203" t="s">
        <v>72</v>
      </c>
      <c r="AY598" s="202" t="s">
        <v>155</v>
      </c>
      <c r="BK598" s="204">
        <f>BK599+BK653+BK725+BK891+BK926+BK933+BK1147+BK1791+BK1840+BK1995+BK2161+BK2282+BK2389+BK2485+BK2643</f>
        <v>0</v>
      </c>
    </row>
    <row r="599" spans="1:63" s="12" customFormat="1" ht="22.8" customHeight="1">
      <c r="A599" s="12"/>
      <c r="B599" s="191"/>
      <c r="C599" s="192"/>
      <c r="D599" s="193" t="s">
        <v>71</v>
      </c>
      <c r="E599" s="205" t="s">
        <v>760</v>
      </c>
      <c r="F599" s="205" t="s">
        <v>761</v>
      </c>
      <c r="G599" s="192"/>
      <c r="H599" s="192"/>
      <c r="I599" s="195"/>
      <c r="J599" s="206">
        <f>BK599</f>
        <v>0</v>
      </c>
      <c r="K599" s="192"/>
      <c r="L599" s="197"/>
      <c r="M599" s="198"/>
      <c r="N599" s="199"/>
      <c r="O599" s="199"/>
      <c r="P599" s="200">
        <f>SUM(P600:P652)</f>
        <v>0</v>
      </c>
      <c r="Q599" s="199"/>
      <c r="R599" s="200">
        <f>SUM(R600:R652)</f>
        <v>0.06997575</v>
      </c>
      <c r="S599" s="199"/>
      <c r="T599" s="201">
        <f>SUM(T600:T652)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02" t="s">
        <v>82</v>
      </c>
      <c r="AT599" s="203" t="s">
        <v>71</v>
      </c>
      <c r="AU599" s="203" t="s">
        <v>80</v>
      </c>
      <c r="AY599" s="202" t="s">
        <v>155</v>
      </c>
      <c r="BK599" s="204">
        <f>SUM(BK600:BK652)</f>
        <v>0</v>
      </c>
    </row>
    <row r="600" spans="1:65" s="2" customFormat="1" ht="33" customHeight="1">
      <c r="A600" s="41"/>
      <c r="B600" s="42"/>
      <c r="C600" s="207" t="s">
        <v>762</v>
      </c>
      <c r="D600" s="207" t="s">
        <v>162</v>
      </c>
      <c r="E600" s="208" t="s">
        <v>763</v>
      </c>
      <c r="F600" s="209" t="s">
        <v>764</v>
      </c>
      <c r="G600" s="210" t="s">
        <v>356</v>
      </c>
      <c r="H600" s="211">
        <v>56.094</v>
      </c>
      <c r="I600" s="212"/>
      <c r="J600" s="213">
        <f>ROUND(I600*H600,2)</f>
        <v>0</v>
      </c>
      <c r="K600" s="209" t="s">
        <v>166</v>
      </c>
      <c r="L600" s="47"/>
      <c r="M600" s="214" t="s">
        <v>19</v>
      </c>
      <c r="N600" s="215" t="s">
        <v>43</v>
      </c>
      <c r="O600" s="87"/>
      <c r="P600" s="216">
        <f>O600*H600</f>
        <v>0</v>
      </c>
      <c r="Q600" s="216">
        <v>0.00064</v>
      </c>
      <c r="R600" s="216">
        <f>Q600*H600</f>
        <v>0.03590016</v>
      </c>
      <c r="S600" s="216">
        <v>0</v>
      </c>
      <c r="T600" s="217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18" t="s">
        <v>196</v>
      </c>
      <c r="AT600" s="218" t="s">
        <v>162</v>
      </c>
      <c r="AU600" s="218" t="s">
        <v>82</v>
      </c>
      <c r="AY600" s="20" t="s">
        <v>155</v>
      </c>
      <c r="BE600" s="219">
        <f>IF(N600="základní",J600,0)</f>
        <v>0</v>
      </c>
      <c r="BF600" s="219">
        <f>IF(N600="snížená",J600,0)</f>
        <v>0</v>
      </c>
      <c r="BG600" s="219">
        <f>IF(N600="zákl. přenesená",J600,0)</f>
        <v>0</v>
      </c>
      <c r="BH600" s="219">
        <f>IF(N600="sníž. přenesená",J600,0)</f>
        <v>0</v>
      </c>
      <c r="BI600" s="219">
        <f>IF(N600="nulová",J600,0)</f>
        <v>0</v>
      </c>
      <c r="BJ600" s="20" t="s">
        <v>80</v>
      </c>
      <c r="BK600" s="219">
        <f>ROUND(I600*H600,2)</f>
        <v>0</v>
      </c>
      <c r="BL600" s="20" t="s">
        <v>196</v>
      </c>
      <c r="BM600" s="218" t="s">
        <v>765</v>
      </c>
    </row>
    <row r="601" spans="1:47" s="2" customFormat="1" ht="12">
      <c r="A601" s="41"/>
      <c r="B601" s="42"/>
      <c r="C601" s="43"/>
      <c r="D601" s="220" t="s">
        <v>169</v>
      </c>
      <c r="E601" s="43"/>
      <c r="F601" s="221" t="s">
        <v>766</v>
      </c>
      <c r="G601" s="43"/>
      <c r="H601" s="43"/>
      <c r="I601" s="222"/>
      <c r="J601" s="43"/>
      <c r="K601" s="43"/>
      <c r="L601" s="47"/>
      <c r="M601" s="223"/>
      <c r="N601" s="224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169</v>
      </c>
      <c r="AU601" s="20" t="s">
        <v>82</v>
      </c>
    </row>
    <row r="602" spans="1:51" s="14" customFormat="1" ht="12">
      <c r="A602" s="14"/>
      <c r="B602" s="236"/>
      <c r="C602" s="237"/>
      <c r="D602" s="227" t="s">
        <v>176</v>
      </c>
      <c r="E602" s="238" t="s">
        <v>19</v>
      </c>
      <c r="F602" s="239" t="s">
        <v>395</v>
      </c>
      <c r="G602" s="237"/>
      <c r="H602" s="240">
        <v>46.979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6" t="s">
        <v>176</v>
      </c>
      <c r="AU602" s="246" t="s">
        <v>82</v>
      </c>
      <c r="AV602" s="14" t="s">
        <v>82</v>
      </c>
      <c r="AW602" s="14" t="s">
        <v>34</v>
      </c>
      <c r="AX602" s="14" t="s">
        <v>72</v>
      </c>
      <c r="AY602" s="246" t="s">
        <v>155</v>
      </c>
    </row>
    <row r="603" spans="1:51" s="14" customFormat="1" ht="12">
      <c r="A603" s="14"/>
      <c r="B603" s="236"/>
      <c r="C603" s="237"/>
      <c r="D603" s="227" t="s">
        <v>176</v>
      </c>
      <c r="E603" s="238" t="s">
        <v>19</v>
      </c>
      <c r="F603" s="239" t="s">
        <v>407</v>
      </c>
      <c r="G603" s="237"/>
      <c r="H603" s="240">
        <v>9.115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6" t="s">
        <v>176</v>
      </c>
      <c r="AU603" s="246" t="s">
        <v>82</v>
      </c>
      <c r="AV603" s="14" t="s">
        <v>82</v>
      </c>
      <c r="AW603" s="14" t="s">
        <v>34</v>
      </c>
      <c r="AX603" s="14" t="s">
        <v>72</v>
      </c>
      <c r="AY603" s="246" t="s">
        <v>155</v>
      </c>
    </row>
    <row r="604" spans="1:51" s="15" customFormat="1" ht="12">
      <c r="A604" s="15"/>
      <c r="B604" s="255"/>
      <c r="C604" s="256"/>
      <c r="D604" s="227" t="s">
        <v>176</v>
      </c>
      <c r="E604" s="257" t="s">
        <v>19</v>
      </c>
      <c r="F604" s="258" t="s">
        <v>502</v>
      </c>
      <c r="G604" s="256"/>
      <c r="H604" s="259">
        <v>56.094</v>
      </c>
      <c r="I604" s="260"/>
      <c r="J604" s="256"/>
      <c r="K604" s="256"/>
      <c r="L604" s="261"/>
      <c r="M604" s="262"/>
      <c r="N604" s="263"/>
      <c r="O604" s="263"/>
      <c r="P604" s="263"/>
      <c r="Q604" s="263"/>
      <c r="R604" s="263"/>
      <c r="S604" s="263"/>
      <c r="T604" s="264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5" t="s">
        <v>176</v>
      </c>
      <c r="AU604" s="265" t="s">
        <v>82</v>
      </c>
      <c r="AV604" s="15" t="s">
        <v>252</v>
      </c>
      <c r="AW604" s="15" t="s">
        <v>34</v>
      </c>
      <c r="AX604" s="15" t="s">
        <v>80</v>
      </c>
      <c r="AY604" s="265" t="s">
        <v>155</v>
      </c>
    </row>
    <row r="605" spans="1:47" s="2" customFormat="1" ht="12">
      <c r="A605" s="41"/>
      <c r="B605" s="42"/>
      <c r="C605" s="43"/>
      <c r="D605" s="227" t="s">
        <v>493</v>
      </c>
      <c r="E605" s="43"/>
      <c r="F605" s="252" t="s">
        <v>588</v>
      </c>
      <c r="G605" s="43"/>
      <c r="H605" s="43"/>
      <c r="I605" s="43"/>
      <c r="J605" s="43"/>
      <c r="K605" s="43"/>
      <c r="L605" s="47"/>
      <c r="M605" s="223"/>
      <c r="N605" s="22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U605" s="20" t="s">
        <v>82</v>
      </c>
    </row>
    <row r="606" spans="1:47" s="2" customFormat="1" ht="12">
      <c r="A606" s="41"/>
      <c r="B606" s="42"/>
      <c r="C606" s="43"/>
      <c r="D606" s="227" t="s">
        <v>493</v>
      </c>
      <c r="E606" s="43"/>
      <c r="F606" s="253" t="s">
        <v>535</v>
      </c>
      <c r="G606" s="43"/>
      <c r="H606" s="254">
        <v>0</v>
      </c>
      <c r="I606" s="43"/>
      <c r="J606" s="43"/>
      <c r="K606" s="43"/>
      <c r="L606" s="47"/>
      <c r="M606" s="223"/>
      <c r="N606" s="224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U606" s="20" t="s">
        <v>82</v>
      </c>
    </row>
    <row r="607" spans="1:47" s="2" customFormat="1" ht="12">
      <c r="A607" s="41"/>
      <c r="B607" s="42"/>
      <c r="C607" s="43"/>
      <c r="D607" s="227" t="s">
        <v>493</v>
      </c>
      <c r="E607" s="43"/>
      <c r="F607" s="253" t="s">
        <v>589</v>
      </c>
      <c r="G607" s="43"/>
      <c r="H607" s="254">
        <v>4.613</v>
      </c>
      <c r="I607" s="43"/>
      <c r="J607" s="43"/>
      <c r="K607" s="43"/>
      <c r="L607" s="47"/>
      <c r="M607" s="223"/>
      <c r="N607" s="224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U607" s="20" t="s">
        <v>82</v>
      </c>
    </row>
    <row r="608" spans="1:47" s="2" customFormat="1" ht="12">
      <c r="A608" s="41"/>
      <c r="B608" s="42"/>
      <c r="C608" s="43"/>
      <c r="D608" s="227" t="s">
        <v>493</v>
      </c>
      <c r="E608" s="43"/>
      <c r="F608" s="253" t="s">
        <v>590</v>
      </c>
      <c r="G608" s="43"/>
      <c r="H608" s="254">
        <v>12.02</v>
      </c>
      <c r="I608" s="43"/>
      <c r="J608" s="43"/>
      <c r="K608" s="43"/>
      <c r="L608" s="47"/>
      <c r="M608" s="223"/>
      <c r="N608" s="224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U608" s="20" t="s">
        <v>82</v>
      </c>
    </row>
    <row r="609" spans="1:47" s="2" customFormat="1" ht="12">
      <c r="A609" s="41"/>
      <c r="B609" s="42"/>
      <c r="C609" s="43"/>
      <c r="D609" s="227" t="s">
        <v>493</v>
      </c>
      <c r="E609" s="43"/>
      <c r="F609" s="253" t="s">
        <v>591</v>
      </c>
      <c r="G609" s="43"/>
      <c r="H609" s="254">
        <v>6</v>
      </c>
      <c r="I609" s="43"/>
      <c r="J609" s="43"/>
      <c r="K609" s="43"/>
      <c r="L609" s="47"/>
      <c r="M609" s="223"/>
      <c r="N609" s="224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U609" s="20" t="s">
        <v>82</v>
      </c>
    </row>
    <row r="610" spans="1:47" s="2" customFormat="1" ht="12">
      <c r="A610" s="41"/>
      <c r="B610" s="42"/>
      <c r="C610" s="43"/>
      <c r="D610" s="227" t="s">
        <v>493</v>
      </c>
      <c r="E610" s="43"/>
      <c r="F610" s="253" t="s">
        <v>592</v>
      </c>
      <c r="G610" s="43"/>
      <c r="H610" s="254">
        <v>1.5</v>
      </c>
      <c r="I610" s="43"/>
      <c r="J610" s="43"/>
      <c r="K610" s="43"/>
      <c r="L610" s="47"/>
      <c r="M610" s="223"/>
      <c r="N610" s="224"/>
      <c r="O610" s="87"/>
      <c r="P610" s="87"/>
      <c r="Q610" s="87"/>
      <c r="R610" s="87"/>
      <c r="S610" s="87"/>
      <c r="T610" s="88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U610" s="20" t="s">
        <v>82</v>
      </c>
    </row>
    <row r="611" spans="1:47" s="2" customFormat="1" ht="12">
      <c r="A611" s="41"/>
      <c r="B611" s="42"/>
      <c r="C611" s="43"/>
      <c r="D611" s="227" t="s">
        <v>493</v>
      </c>
      <c r="E611" s="43"/>
      <c r="F611" s="253" t="s">
        <v>593</v>
      </c>
      <c r="G611" s="43"/>
      <c r="H611" s="254">
        <v>6.115</v>
      </c>
      <c r="I611" s="43"/>
      <c r="J611" s="43"/>
      <c r="K611" s="43"/>
      <c r="L611" s="47"/>
      <c r="M611" s="223"/>
      <c r="N611" s="22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U611" s="20" t="s">
        <v>82</v>
      </c>
    </row>
    <row r="612" spans="1:47" s="2" customFormat="1" ht="12">
      <c r="A612" s="41"/>
      <c r="B612" s="42"/>
      <c r="C612" s="43"/>
      <c r="D612" s="227" t="s">
        <v>493</v>
      </c>
      <c r="E612" s="43"/>
      <c r="F612" s="253" t="s">
        <v>594</v>
      </c>
      <c r="G612" s="43"/>
      <c r="H612" s="254">
        <v>3</v>
      </c>
      <c r="I612" s="43"/>
      <c r="J612" s="43"/>
      <c r="K612" s="43"/>
      <c r="L612" s="47"/>
      <c r="M612" s="223"/>
      <c r="N612" s="224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U612" s="20" t="s">
        <v>82</v>
      </c>
    </row>
    <row r="613" spans="1:47" s="2" customFormat="1" ht="12">
      <c r="A613" s="41"/>
      <c r="B613" s="42"/>
      <c r="C613" s="43"/>
      <c r="D613" s="227" t="s">
        <v>493</v>
      </c>
      <c r="E613" s="43"/>
      <c r="F613" s="253" t="s">
        <v>595</v>
      </c>
      <c r="G613" s="43"/>
      <c r="H613" s="254">
        <v>7.618</v>
      </c>
      <c r="I613" s="43"/>
      <c r="J613" s="43"/>
      <c r="K613" s="43"/>
      <c r="L613" s="47"/>
      <c r="M613" s="223"/>
      <c r="N613" s="224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U613" s="20" t="s">
        <v>82</v>
      </c>
    </row>
    <row r="614" spans="1:47" s="2" customFormat="1" ht="12">
      <c r="A614" s="41"/>
      <c r="B614" s="42"/>
      <c r="C614" s="43"/>
      <c r="D614" s="227" t="s">
        <v>493</v>
      </c>
      <c r="E614" s="43"/>
      <c r="F614" s="253" t="s">
        <v>596</v>
      </c>
      <c r="G614" s="43"/>
      <c r="H614" s="254">
        <v>3.113</v>
      </c>
      <c r="I614" s="43"/>
      <c r="J614" s="43"/>
      <c r="K614" s="43"/>
      <c r="L614" s="47"/>
      <c r="M614" s="223"/>
      <c r="N614" s="224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U614" s="20" t="s">
        <v>82</v>
      </c>
    </row>
    <row r="615" spans="1:47" s="2" customFormat="1" ht="12">
      <c r="A615" s="41"/>
      <c r="B615" s="42"/>
      <c r="C615" s="43"/>
      <c r="D615" s="227" t="s">
        <v>493</v>
      </c>
      <c r="E615" s="43"/>
      <c r="F615" s="253" t="s">
        <v>594</v>
      </c>
      <c r="G615" s="43"/>
      <c r="H615" s="254">
        <v>3</v>
      </c>
      <c r="I615" s="43"/>
      <c r="J615" s="43"/>
      <c r="K615" s="43"/>
      <c r="L615" s="47"/>
      <c r="M615" s="223"/>
      <c r="N615" s="224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U615" s="20" t="s">
        <v>82</v>
      </c>
    </row>
    <row r="616" spans="1:47" s="2" customFormat="1" ht="12">
      <c r="A616" s="41"/>
      <c r="B616" s="42"/>
      <c r="C616" s="43"/>
      <c r="D616" s="227" t="s">
        <v>493</v>
      </c>
      <c r="E616" s="43"/>
      <c r="F616" s="253" t="s">
        <v>502</v>
      </c>
      <c r="G616" s="43"/>
      <c r="H616" s="254">
        <v>46.979</v>
      </c>
      <c r="I616" s="43"/>
      <c r="J616" s="43"/>
      <c r="K616" s="43"/>
      <c r="L616" s="47"/>
      <c r="M616" s="223"/>
      <c r="N616" s="22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U616" s="20" t="s">
        <v>82</v>
      </c>
    </row>
    <row r="617" spans="1:47" s="2" customFormat="1" ht="12">
      <c r="A617" s="41"/>
      <c r="B617" s="42"/>
      <c r="C617" s="43"/>
      <c r="D617" s="227" t="s">
        <v>493</v>
      </c>
      <c r="E617" s="43"/>
      <c r="F617" s="252" t="s">
        <v>618</v>
      </c>
      <c r="G617" s="43"/>
      <c r="H617" s="43"/>
      <c r="I617" s="43"/>
      <c r="J617" s="43"/>
      <c r="K617" s="43"/>
      <c r="L617" s="47"/>
      <c r="M617" s="223"/>
      <c r="N617" s="224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U617" s="20" t="s">
        <v>82</v>
      </c>
    </row>
    <row r="618" spans="1:47" s="2" customFormat="1" ht="12">
      <c r="A618" s="41"/>
      <c r="B618" s="42"/>
      <c r="C618" s="43"/>
      <c r="D618" s="227" t="s">
        <v>493</v>
      </c>
      <c r="E618" s="43"/>
      <c r="F618" s="253" t="s">
        <v>619</v>
      </c>
      <c r="G618" s="43"/>
      <c r="H618" s="254">
        <v>0</v>
      </c>
      <c r="I618" s="43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U618" s="20" t="s">
        <v>82</v>
      </c>
    </row>
    <row r="619" spans="1:47" s="2" customFormat="1" ht="12">
      <c r="A619" s="41"/>
      <c r="B619" s="42"/>
      <c r="C619" s="43"/>
      <c r="D619" s="227" t="s">
        <v>493</v>
      </c>
      <c r="E619" s="43"/>
      <c r="F619" s="253" t="s">
        <v>620</v>
      </c>
      <c r="G619" s="43"/>
      <c r="H619" s="254">
        <v>9.115</v>
      </c>
      <c r="I619" s="43"/>
      <c r="J619" s="43"/>
      <c r="K619" s="43"/>
      <c r="L619" s="47"/>
      <c r="M619" s="223"/>
      <c r="N619" s="224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U619" s="20" t="s">
        <v>82</v>
      </c>
    </row>
    <row r="620" spans="1:65" s="2" customFormat="1" ht="24.15" customHeight="1">
      <c r="A620" s="41"/>
      <c r="B620" s="42"/>
      <c r="C620" s="207" t="s">
        <v>767</v>
      </c>
      <c r="D620" s="207" t="s">
        <v>162</v>
      </c>
      <c r="E620" s="208" t="s">
        <v>768</v>
      </c>
      <c r="F620" s="209" t="s">
        <v>769</v>
      </c>
      <c r="G620" s="210" t="s">
        <v>356</v>
      </c>
      <c r="H620" s="211">
        <v>56.094</v>
      </c>
      <c r="I620" s="212"/>
      <c r="J620" s="213">
        <f>ROUND(I620*H620,2)</f>
        <v>0</v>
      </c>
      <c r="K620" s="209" t="s">
        <v>166</v>
      </c>
      <c r="L620" s="47"/>
      <c r="M620" s="214" t="s">
        <v>19</v>
      </c>
      <c r="N620" s="215" t="s">
        <v>43</v>
      </c>
      <c r="O620" s="87"/>
      <c r="P620" s="216">
        <f>O620*H620</f>
        <v>0</v>
      </c>
      <c r="Q620" s="216">
        <v>0.00031</v>
      </c>
      <c r="R620" s="216">
        <f>Q620*H620</f>
        <v>0.01738914</v>
      </c>
      <c r="S620" s="216">
        <v>0</v>
      </c>
      <c r="T620" s="217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18" t="s">
        <v>196</v>
      </c>
      <c r="AT620" s="218" t="s">
        <v>162</v>
      </c>
      <c r="AU620" s="218" t="s">
        <v>82</v>
      </c>
      <c r="AY620" s="20" t="s">
        <v>155</v>
      </c>
      <c r="BE620" s="219">
        <f>IF(N620="základní",J620,0)</f>
        <v>0</v>
      </c>
      <c r="BF620" s="219">
        <f>IF(N620="snížená",J620,0)</f>
        <v>0</v>
      </c>
      <c r="BG620" s="219">
        <f>IF(N620="zákl. přenesená",J620,0)</f>
        <v>0</v>
      </c>
      <c r="BH620" s="219">
        <f>IF(N620="sníž. přenesená",J620,0)</f>
        <v>0</v>
      </c>
      <c r="BI620" s="219">
        <f>IF(N620="nulová",J620,0)</f>
        <v>0</v>
      </c>
      <c r="BJ620" s="20" t="s">
        <v>80</v>
      </c>
      <c r="BK620" s="219">
        <f>ROUND(I620*H620,2)</f>
        <v>0</v>
      </c>
      <c r="BL620" s="20" t="s">
        <v>196</v>
      </c>
      <c r="BM620" s="218" t="s">
        <v>770</v>
      </c>
    </row>
    <row r="621" spans="1:47" s="2" customFormat="1" ht="12">
      <c r="A621" s="41"/>
      <c r="B621" s="42"/>
      <c r="C621" s="43"/>
      <c r="D621" s="220" t="s">
        <v>169</v>
      </c>
      <c r="E621" s="43"/>
      <c r="F621" s="221" t="s">
        <v>771</v>
      </c>
      <c r="G621" s="43"/>
      <c r="H621" s="43"/>
      <c r="I621" s="222"/>
      <c r="J621" s="43"/>
      <c r="K621" s="43"/>
      <c r="L621" s="47"/>
      <c r="M621" s="223"/>
      <c r="N621" s="22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169</v>
      </c>
      <c r="AU621" s="20" t="s">
        <v>82</v>
      </c>
    </row>
    <row r="622" spans="1:51" s="13" customFormat="1" ht="12">
      <c r="A622" s="13"/>
      <c r="B622" s="225"/>
      <c r="C622" s="226"/>
      <c r="D622" s="227" t="s">
        <v>176</v>
      </c>
      <c r="E622" s="228" t="s">
        <v>19</v>
      </c>
      <c r="F622" s="229" t="s">
        <v>772</v>
      </c>
      <c r="G622" s="226"/>
      <c r="H622" s="228" t="s">
        <v>19</v>
      </c>
      <c r="I622" s="230"/>
      <c r="J622" s="226"/>
      <c r="K622" s="226"/>
      <c r="L622" s="231"/>
      <c r="M622" s="232"/>
      <c r="N622" s="233"/>
      <c r="O622" s="233"/>
      <c r="P622" s="233"/>
      <c r="Q622" s="233"/>
      <c r="R622" s="233"/>
      <c r="S622" s="233"/>
      <c r="T622" s="23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5" t="s">
        <v>176</v>
      </c>
      <c r="AU622" s="235" t="s">
        <v>82</v>
      </c>
      <c r="AV622" s="13" t="s">
        <v>80</v>
      </c>
      <c r="AW622" s="13" t="s">
        <v>34</v>
      </c>
      <c r="AX622" s="13" t="s">
        <v>72</v>
      </c>
      <c r="AY622" s="235" t="s">
        <v>155</v>
      </c>
    </row>
    <row r="623" spans="1:51" s="14" customFormat="1" ht="12">
      <c r="A623" s="14"/>
      <c r="B623" s="236"/>
      <c r="C623" s="237"/>
      <c r="D623" s="227" t="s">
        <v>176</v>
      </c>
      <c r="E623" s="238" t="s">
        <v>19</v>
      </c>
      <c r="F623" s="239" t="s">
        <v>395</v>
      </c>
      <c r="G623" s="237"/>
      <c r="H623" s="240">
        <v>46.979</v>
      </c>
      <c r="I623" s="241"/>
      <c r="J623" s="237"/>
      <c r="K623" s="237"/>
      <c r="L623" s="242"/>
      <c r="M623" s="243"/>
      <c r="N623" s="244"/>
      <c r="O623" s="244"/>
      <c r="P623" s="244"/>
      <c r="Q623" s="244"/>
      <c r="R623" s="244"/>
      <c r="S623" s="244"/>
      <c r="T623" s="24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6" t="s">
        <v>176</v>
      </c>
      <c r="AU623" s="246" t="s">
        <v>82</v>
      </c>
      <c r="AV623" s="14" t="s">
        <v>82</v>
      </c>
      <c r="AW623" s="14" t="s">
        <v>34</v>
      </c>
      <c r="AX623" s="14" t="s">
        <v>72</v>
      </c>
      <c r="AY623" s="246" t="s">
        <v>155</v>
      </c>
    </row>
    <row r="624" spans="1:51" s="14" customFormat="1" ht="12">
      <c r="A624" s="14"/>
      <c r="B624" s="236"/>
      <c r="C624" s="237"/>
      <c r="D624" s="227" t="s">
        <v>176</v>
      </c>
      <c r="E624" s="238" t="s">
        <v>19</v>
      </c>
      <c r="F624" s="239" t="s">
        <v>407</v>
      </c>
      <c r="G624" s="237"/>
      <c r="H624" s="240">
        <v>9.115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6" t="s">
        <v>176</v>
      </c>
      <c r="AU624" s="246" t="s">
        <v>82</v>
      </c>
      <c r="AV624" s="14" t="s">
        <v>82</v>
      </c>
      <c r="AW624" s="14" t="s">
        <v>34</v>
      </c>
      <c r="AX624" s="14" t="s">
        <v>72</v>
      </c>
      <c r="AY624" s="246" t="s">
        <v>155</v>
      </c>
    </row>
    <row r="625" spans="1:51" s="15" customFormat="1" ht="12">
      <c r="A625" s="15"/>
      <c r="B625" s="255"/>
      <c r="C625" s="256"/>
      <c r="D625" s="227" t="s">
        <v>176</v>
      </c>
      <c r="E625" s="257" t="s">
        <v>19</v>
      </c>
      <c r="F625" s="258" t="s">
        <v>502</v>
      </c>
      <c r="G625" s="256"/>
      <c r="H625" s="259">
        <v>56.094</v>
      </c>
      <c r="I625" s="260"/>
      <c r="J625" s="256"/>
      <c r="K625" s="256"/>
      <c r="L625" s="261"/>
      <c r="M625" s="262"/>
      <c r="N625" s="263"/>
      <c r="O625" s="263"/>
      <c r="P625" s="263"/>
      <c r="Q625" s="263"/>
      <c r="R625" s="263"/>
      <c r="S625" s="263"/>
      <c r="T625" s="264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65" t="s">
        <v>176</v>
      </c>
      <c r="AU625" s="265" t="s">
        <v>82</v>
      </c>
      <c r="AV625" s="15" t="s">
        <v>252</v>
      </c>
      <c r="AW625" s="15" t="s">
        <v>34</v>
      </c>
      <c r="AX625" s="15" t="s">
        <v>80</v>
      </c>
      <c r="AY625" s="265" t="s">
        <v>155</v>
      </c>
    </row>
    <row r="626" spans="1:47" s="2" customFormat="1" ht="12">
      <c r="A626" s="41"/>
      <c r="B626" s="42"/>
      <c r="C626" s="43"/>
      <c r="D626" s="227" t="s">
        <v>493</v>
      </c>
      <c r="E626" s="43"/>
      <c r="F626" s="252" t="s">
        <v>588</v>
      </c>
      <c r="G626" s="43"/>
      <c r="H626" s="43"/>
      <c r="I626" s="43"/>
      <c r="J626" s="43"/>
      <c r="K626" s="43"/>
      <c r="L626" s="47"/>
      <c r="M626" s="223"/>
      <c r="N626" s="22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U626" s="20" t="s">
        <v>82</v>
      </c>
    </row>
    <row r="627" spans="1:47" s="2" customFormat="1" ht="12">
      <c r="A627" s="41"/>
      <c r="B627" s="42"/>
      <c r="C627" s="43"/>
      <c r="D627" s="227" t="s">
        <v>493</v>
      </c>
      <c r="E627" s="43"/>
      <c r="F627" s="253" t="s">
        <v>535</v>
      </c>
      <c r="G627" s="43"/>
      <c r="H627" s="254">
        <v>0</v>
      </c>
      <c r="I627" s="43"/>
      <c r="J627" s="43"/>
      <c r="K627" s="43"/>
      <c r="L627" s="47"/>
      <c r="M627" s="223"/>
      <c r="N627" s="224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U627" s="20" t="s">
        <v>82</v>
      </c>
    </row>
    <row r="628" spans="1:47" s="2" customFormat="1" ht="12">
      <c r="A628" s="41"/>
      <c r="B628" s="42"/>
      <c r="C628" s="43"/>
      <c r="D628" s="227" t="s">
        <v>493</v>
      </c>
      <c r="E628" s="43"/>
      <c r="F628" s="253" t="s">
        <v>589</v>
      </c>
      <c r="G628" s="43"/>
      <c r="H628" s="254">
        <v>4.613</v>
      </c>
      <c r="I628" s="43"/>
      <c r="J628" s="43"/>
      <c r="K628" s="43"/>
      <c r="L628" s="47"/>
      <c r="M628" s="223"/>
      <c r="N628" s="224"/>
      <c r="O628" s="87"/>
      <c r="P628" s="87"/>
      <c r="Q628" s="87"/>
      <c r="R628" s="87"/>
      <c r="S628" s="87"/>
      <c r="T628" s="88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U628" s="20" t="s">
        <v>82</v>
      </c>
    </row>
    <row r="629" spans="1:47" s="2" customFormat="1" ht="12">
      <c r="A629" s="41"/>
      <c r="B629" s="42"/>
      <c r="C629" s="43"/>
      <c r="D629" s="227" t="s">
        <v>493</v>
      </c>
      <c r="E629" s="43"/>
      <c r="F629" s="253" t="s">
        <v>590</v>
      </c>
      <c r="G629" s="43"/>
      <c r="H629" s="254">
        <v>12.02</v>
      </c>
      <c r="I629" s="43"/>
      <c r="J629" s="43"/>
      <c r="K629" s="43"/>
      <c r="L629" s="47"/>
      <c r="M629" s="223"/>
      <c r="N629" s="22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U629" s="20" t="s">
        <v>82</v>
      </c>
    </row>
    <row r="630" spans="1:47" s="2" customFormat="1" ht="12">
      <c r="A630" s="41"/>
      <c r="B630" s="42"/>
      <c r="C630" s="43"/>
      <c r="D630" s="227" t="s">
        <v>493</v>
      </c>
      <c r="E630" s="43"/>
      <c r="F630" s="253" t="s">
        <v>591</v>
      </c>
      <c r="G630" s="43"/>
      <c r="H630" s="254">
        <v>6</v>
      </c>
      <c r="I630" s="43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U630" s="20" t="s">
        <v>82</v>
      </c>
    </row>
    <row r="631" spans="1:47" s="2" customFormat="1" ht="12">
      <c r="A631" s="41"/>
      <c r="B631" s="42"/>
      <c r="C631" s="43"/>
      <c r="D631" s="227" t="s">
        <v>493</v>
      </c>
      <c r="E631" s="43"/>
      <c r="F631" s="253" t="s">
        <v>592</v>
      </c>
      <c r="G631" s="43"/>
      <c r="H631" s="254">
        <v>1.5</v>
      </c>
      <c r="I631" s="43"/>
      <c r="J631" s="43"/>
      <c r="K631" s="43"/>
      <c r="L631" s="47"/>
      <c r="M631" s="223"/>
      <c r="N631" s="224"/>
      <c r="O631" s="87"/>
      <c r="P631" s="87"/>
      <c r="Q631" s="87"/>
      <c r="R631" s="87"/>
      <c r="S631" s="87"/>
      <c r="T631" s="88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U631" s="20" t="s">
        <v>82</v>
      </c>
    </row>
    <row r="632" spans="1:47" s="2" customFormat="1" ht="12">
      <c r="A632" s="41"/>
      <c r="B632" s="42"/>
      <c r="C632" s="43"/>
      <c r="D632" s="227" t="s">
        <v>493</v>
      </c>
      <c r="E632" s="43"/>
      <c r="F632" s="253" t="s">
        <v>593</v>
      </c>
      <c r="G632" s="43"/>
      <c r="H632" s="254">
        <v>6.115</v>
      </c>
      <c r="I632" s="43"/>
      <c r="J632" s="43"/>
      <c r="K632" s="43"/>
      <c r="L632" s="47"/>
      <c r="M632" s="223"/>
      <c r="N632" s="224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U632" s="20" t="s">
        <v>82</v>
      </c>
    </row>
    <row r="633" spans="1:47" s="2" customFormat="1" ht="12">
      <c r="A633" s="41"/>
      <c r="B633" s="42"/>
      <c r="C633" s="43"/>
      <c r="D633" s="227" t="s">
        <v>493</v>
      </c>
      <c r="E633" s="43"/>
      <c r="F633" s="253" t="s">
        <v>594</v>
      </c>
      <c r="G633" s="43"/>
      <c r="H633" s="254">
        <v>3</v>
      </c>
      <c r="I633" s="43"/>
      <c r="J633" s="43"/>
      <c r="K633" s="43"/>
      <c r="L633" s="47"/>
      <c r="M633" s="223"/>
      <c r="N633" s="224"/>
      <c r="O633" s="87"/>
      <c r="P633" s="87"/>
      <c r="Q633" s="87"/>
      <c r="R633" s="87"/>
      <c r="S633" s="87"/>
      <c r="T633" s="88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U633" s="20" t="s">
        <v>82</v>
      </c>
    </row>
    <row r="634" spans="1:47" s="2" customFormat="1" ht="12">
      <c r="A634" s="41"/>
      <c r="B634" s="42"/>
      <c r="C634" s="43"/>
      <c r="D634" s="227" t="s">
        <v>493</v>
      </c>
      <c r="E634" s="43"/>
      <c r="F634" s="253" t="s">
        <v>595</v>
      </c>
      <c r="G634" s="43"/>
      <c r="H634" s="254">
        <v>7.618</v>
      </c>
      <c r="I634" s="43"/>
      <c r="J634" s="43"/>
      <c r="K634" s="43"/>
      <c r="L634" s="47"/>
      <c r="M634" s="223"/>
      <c r="N634" s="224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U634" s="20" t="s">
        <v>82</v>
      </c>
    </row>
    <row r="635" spans="1:47" s="2" customFormat="1" ht="12">
      <c r="A635" s="41"/>
      <c r="B635" s="42"/>
      <c r="C635" s="43"/>
      <c r="D635" s="227" t="s">
        <v>493</v>
      </c>
      <c r="E635" s="43"/>
      <c r="F635" s="253" t="s">
        <v>596</v>
      </c>
      <c r="G635" s="43"/>
      <c r="H635" s="254">
        <v>3.113</v>
      </c>
      <c r="I635" s="43"/>
      <c r="J635" s="43"/>
      <c r="K635" s="43"/>
      <c r="L635" s="47"/>
      <c r="M635" s="223"/>
      <c r="N635" s="224"/>
      <c r="O635" s="87"/>
      <c r="P635" s="87"/>
      <c r="Q635" s="87"/>
      <c r="R635" s="87"/>
      <c r="S635" s="87"/>
      <c r="T635" s="88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U635" s="20" t="s">
        <v>82</v>
      </c>
    </row>
    <row r="636" spans="1:47" s="2" customFormat="1" ht="12">
      <c r="A636" s="41"/>
      <c r="B636" s="42"/>
      <c r="C636" s="43"/>
      <c r="D636" s="227" t="s">
        <v>493</v>
      </c>
      <c r="E636" s="43"/>
      <c r="F636" s="253" t="s">
        <v>594</v>
      </c>
      <c r="G636" s="43"/>
      <c r="H636" s="254">
        <v>3</v>
      </c>
      <c r="I636" s="43"/>
      <c r="J636" s="43"/>
      <c r="K636" s="43"/>
      <c r="L636" s="47"/>
      <c r="M636" s="223"/>
      <c r="N636" s="224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U636" s="20" t="s">
        <v>82</v>
      </c>
    </row>
    <row r="637" spans="1:47" s="2" customFormat="1" ht="12">
      <c r="A637" s="41"/>
      <c r="B637" s="42"/>
      <c r="C637" s="43"/>
      <c r="D637" s="227" t="s">
        <v>493</v>
      </c>
      <c r="E637" s="43"/>
      <c r="F637" s="253" t="s">
        <v>502</v>
      </c>
      <c r="G637" s="43"/>
      <c r="H637" s="254">
        <v>46.979</v>
      </c>
      <c r="I637" s="43"/>
      <c r="J637" s="43"/>
      <c r="K637" s="43"/>
      <c r="L637" s="47"/>
      <c r="M637" s="223"/>
      <c r="N637" s="224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U637" s="20" t="s">
        <v>82</v>
      </c>
    </row>
    <row r="638" spans="1:47" s="2" customFormat="1" ht="12">
      <c r="A638" s="41"/>
      <c r="B638" s="42"/>
      <c r="C638" s="43"/>
      <c r="D638" s="227" t="s">
        <v>493</v>
      </c>
      <c r="E638" s="43"/>
      <c r="F638" s="252" t="s">
        <v>618</v>
      </c>
      <c r="G638" s="43"/>
      <c r="H638" s="43"/>
      <c r="I638" s="43"/>
      <c r="J638" s="43"/>
      <c r="K638" s="43"/>
      <c r="L638" s="47"/>
      <c r="M638" s="223"/>
      <c r="N638" s="224"/>
      <c r="O638" s="87"/>
      <c r="P638" s="87"/>
      <c r="Q638" s="87"/>
      <c r="R638" s="87"/>
      <c r="S638" s="87"/>
      <c r="T638" s="88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U638" s="20" t="s">
        <v>82</v>
      </c>
    </row>
    <row r="639" spans="1:47" s="2" customFormat="1" ht="12">
      <c r="A639" s="41"/>
      <c r="B639" s="42"/>
      <c r="C639" s="43"/>
      <c r="D639" s="227" t="s">
        <v>493</v>
      </c>
      <c r="E639" s="43"/>
      <c r="F639" s="253" t="s">
        <v>619</v>
      </c>
      <c r="G639" s="43"/>
      <c r="H639" s="254">
        <v>0</v>
      </c>
      <c r="I639" s="43"/>
      <c r="J639" s="43"/>
      <c r="K639" s="43"/>
      <c r="L639" s="47"/>
      <c r="M639" s="223"/>
      <c r="N639" s="224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U639" s="20" t="s">
        <v>82</v>
      </c>
    </row>
    <row r="640" spans="1:47" s="2" customFormat="1" ht="12">
      <c r="A640" s="41"/>
      <c r="B640" s="42"/>
      <c r="C640" s="43"/>
      <c r="D640" s="227" t="s">
        <v>493</v>
      </c>
      <c r="E640" s="43"/>
      <c r="F640" s="253" t="s">
        <v>620</v>
      </c>
      <c r="G640" s="43"/>
      <c r="H640" s="254">
        <v>9.115</v>
      </c>
      <c r="I640" s="43"/>
      <c r="J640" s="43"/>
      <c r="K640" s="43"/>
      <c r="L640" s="47"/>
      <c r="M640" s="223"/>
      <c r="N640" s="224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U640" s="20" t="s">
        <v>82</v>
      </c>
    </row>
    <row r="641" spans="1:65" s="2" customFormat="1" ht="16.5" customHeight="1">
      <c r="A641" s="41"/>
      <c r="B641" s="42"/>
      <c r="C641" s="266" t="s">
        <v>773</v>
      </c>
      <c r="D641" s="266" t="s">
        <v>560</v>
      </c>
      <c r="E641" s="267" t="s">
        <v>774</v>
      </c>
      <c r="F641" s="268" t="s">
        <v>775</v>
      </c>
      <c r="G641" s="269" t="s">
        <v>356</v>
      </c>
      <c r="H641" s="270">
        <v>66.443</v>
      </c>
      <c r="I641" s="271"/>
      <c r="J641" s="272">
        <f>ROUND(I641*H641,2)</f>
        <v>0</v>
      </c>
      <c r="K641" s="268" t="s">
        <v>166</v>
      </c>
      <c r="L641" s="273"/>
      <c r="M641" s="274" t="s">
        <v>19</v>
      </c>
      <c r="N641" s="275" t="s">
        <v>43</v>
      </c>
      <c r="O641" s="87"/>
      <c r="P641" s="216">
        <f>O641*H641</f>
        <v>0</v>
      </c>
      <c r="Q641" s="216">
        <v>0.00015</v>
      </c>
      <c r="R641" s="216">
        <f>Q641*H641</f>
        <v>0.009966449999999998</v>
      </c>
      <c r="S641" s="216">
        <v>0</v>
      </c>
      <c r="T641" s="217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18" t="s">
        <v>776</v>
      </c>
      <c r="AT641" s="218" t="s">
        <v>560</v>
      </c>
      <c r="AU641" s="218" t="s">
        <v>82</v>
      </c>
      <c r="AY641" s="20" t="s">
        <v>155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20" t="s">
        <v>80</v>
      </c>
      <c r="BK641" s="219">
        <f>ROUND(I641*H641,2)</f>
        <v>0</v>
      </c>
      <c r="BL641" s="20" t="s">
        <v>196</v>
      </c>
      <c r="BM641" s="218" t="s">
        <v>777</v>
      </c>
    </row>
    <row r="642" spans="1:51" s="14" customFormat="1" ht="12">
      <c r="A642" s="14"/>
      <c r="B642" s="236"/>
      <c r="C642" s="237"/>
      <c r="D642" s="227" t="s">
        <v>176</v>
      </c>
      <c r="E642" s="237"/>
      <c r="F642" s="239" t="s">
        <v>778</v>
      </c>
      <c r="G642" s="237"/>
      <c r="H642" s="240">
        <v>66.443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6" t="s">
        <v>176</v>
      </c>
      <c r="AU642" s="246" t="s">
        <v>82</v>
      </c>
      <c r="AV642" s="14" t="s">
        <v>82</v>
      </c>
      <c r="AW642" s="14" t="s">
        <v>4</v>
      </c>
      <c r="AX642" s="14" t="s">
        <v>80</v>
      </c>
      <c r="AY642" s="246" t="s">
        <v>155</v>
      </c>
    </row>
    <row r="643" spans="1:65" s="2" customFormat="1" ht="21.75" customHeight="1">
      <c r="A643" s="41"/>
      <c r="B643" s="42"/>
      <c r="C643" s="207" t="s">
        <v>779</v>
      </c>
      <c r="D643" s="207" t="s">
        <v>162</v>
      </c>
      <c r="E643" s="208" t="s">
        <v>780</v>
      </c>
      <c r="F643" s="209" t="s">
        <v>781</v>
      </c>
      <c r="G643" s="210" t="s">
        <v>356</v>
      </c>
      <c r="H643" s="211">
        <v>2.8</v>
      </c>
      <c r="I643" s="212"/>
      <c r="J643" s="213">
        <f>ROUND(I643*H643,2)</f>
        <v>0</v>
      </c>
      <c r="K643" s="209" t="s">
        <v>166</v>
      </c>
      <c r="L643" s="47"/>
      <c r="M643" s="214" t="s">
        <v>19</v>
      </c>
      <c r="N643" s="215" t="s">
        <v>43</v>
      </c>
      <c r="O643" s="87"/>
      <c r="P643" s="216">
        <f>O643*H643</f>
        <v>0</v>
      </c>
      <c r="Q643" s="216">
        <v>0</v>
      </c>
      <c r="R643" s="216">
        <f>Q643*H643</f>
        <v>0</v>
      </c>
      <c r="S643" s="216">
        <v>0</v>
      </c>
      <c r="T643" s="217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8" t="s">
        <v>196</v>
      </c>
      <c r="AT643" s="218" t="s">
        <v>162</v>
      </c>
      <c r="AU643" s="218" t="s">
        <v>82</v>
      </c>
      <c r="AY643" s="20" t="s">
        <v>155</v>
      </c>
      <c r="BE643" s="219">
        <f>IF(N643="základní",J643,0)</f>
        <v>0</v>
      </c>
      <c r="BF643" s="219">
        <f>IF(N643="snížená",J643,0)</f>
        <v>0</v>
      </c>
      <c r="BG643" s="219">
        <f>IF(N643="zákl. přenesená",J643,0)</f>
        <v>0</v>
      </c>
      <c r="BH643" s="219">
        <f>IF(N643="sníž. přenesená",J643,0)</f>
        <v>0</v>
      </c>
      <c r="BI643" s="219">
        <f>IF(N643="nulová",J643,0)</f>
        <v>0</v>
      </c>
      <c r="BJ643" s="20" t="s">
        <v>80</v>
      </c>
      <c r="BK643" s="219">
        <f>ROUND(I643*H643,2)</f>
        <v>0</v>
      </c>
      <c r="BL643" s="20" t="s">
        <v>196</v>
      </c>
      <c r="BM643" s="218" t="s">
        <v>782</v>
      </c>
    </row>
    <row r="644" spans="1:47" s="2" customFormat="1" ht="12">
      <c r="A644" s="41"/>
      <c r="B644" s="42"/>
      <c r="C644" s="43"/>
      <c r="D644" s="220" t="s">
        <v>169</v>
      </c>
      <c r="E644" s="43"/>
      <c r="F644" s="221" t="s">
        <v>783</v>
      </c>
      <c r="G644" s="43"/>
      <c r="H644" s="43"/>
      <c r="I644" s="222"/>
      <c r="J644" s="43"/>
      <c r="K644" s="43"/>
      <c r="L644" s="47"/>
      <c r="M644" s="223"/>
      <c r="N644" s="224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20" t="s">
        <v>169</v>
      </c>
      <c r="AU644" s="20" t="s">
        <v>82</v>
      </c>
    </row>
    <row r="645" spans="1:51" s="14" customFormat="1" ht="12">
      <c r="A645" s="14"/>
      <c r="B645" s="236"/>
      <c r="C645" s="237"/>
      <c r="D645" s="227" t="s">
        <v>176</v>
      </c>
      <c r="E645" s="238" t="s">
        <v>19</v>
      </c>
      <c r="F645" s="239" t="s">
        <v>454</v>
      </c>
      <c r="G645" s="237"/>
      <c r="H645" s="240">
        <v>2.8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176</v>
      </c>
      <c r="AU645" s="246" t="s">
        <v>82</v>
      </c>
      <c r="AV645" s="14" t="s">
        <v>82</v>
      </c>
      <c r="AW645" s="14" t="s">
        <v>34</v>
      </c>
      <c r="AX645" s="14" t="s">
        <v>80</v>
      </c>
      <c r="AY645" s="246" t="s">
        <v>155</v>
      </c>
    </row>
    <row r="646" spans="1:47" s="2" customFormat="1" ht="12">
      <c r="A646" s="41"/>
      <c r="B646" s="42"/>
      <c r="C646" s="43"/>
      <c r="D646" s="227" t="s">
        <v>493</v>
      </c>
      <c r="E646" s="43"/>
      <c r="F646" s="252" t="s">
        <v>494</v>
      </c>
      <c r="G646" s="43"/>
      <c r="H646" s="43"/>
      <c r="I646" s="43"/>
      <c r="J646" s="43"/>
      <c r="K646" s="43"/>
      <c r="L646" s="47"/>
      <c r="M646" s="223"/>
      <c r="N646" s="22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U646" s="20" t="s">
        <v>82</v>
      </c>
    </row>
    <row r="647" spans="1:47" s="2" customFormat="1" ht="12">
      <c r="A647" s="41"/>
      <c r="B647" s="42"/>
      <c r="C647" s="43"/>
      <c r="D647" s="227" t="s">
        <v>493</v>
      </c>
      <c r="E647" s="43"/>
      <c r="F647" s="253" t="s">
        <v>495</v>
      </c>
      <c r="G647" s="43"/>
      <c r="H647" s="254">
        <v>0</v>
      </c>
      <c r="I647" s="43"/>
      <c r="J647" s="43"/>
      <c r="K647" s="43"/>
      <c r="L647" s="47"/>
      <c r="M647" s="223"/>
      <c r="N647" s="22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U647" s="20" t="s">
        <v>82</v>
      </c>
    </row>
    <row r="648" spans="1:47" s="2" customFormat="1" ht="12">
      <c r="A648" s="41"/>
      <c r="B648" s="42"/>
      <c r="C648" s="43"/>
      <c r="D648" s="227" t="s">
        <v>493</v>
      </c>
      <c r="E648" s="43"/>
      <c r="F648" s="253" t="s">
        <v>456</v>
      </c>
      <c r="G648" s="43"/>
      <c r="H648" s="254">
        <v>2.8</v>
      </c>
      <c r="I648" s="43"/>
      <c r="J648" s="43"/>
      <c r="K648" s="43"/>
      <c r="L648" s="47"/>
      <c r="M648" s="223"/>
      <c r="N648" s="224"/>
      <c r="O648" s="87"/>
      <c r="P648" s="87"/>
      <c r="Q648" s="87"/>
      <c r="R648" s="87"/>
      <c r="S648" s="87"/>
      <c r="T648" s="88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U648" s="20" t="s">
        <v>82</v>
      </c>
    </row>
    <row r="649" spans="1:65" s="2" customFormat="1" ht="16.5" customHeight="1">
      <c r="A649" s="41"/>
      <c r="B649" s="42"/>
      <c r="C649" s="266" t="s">
        <v>784</v>
      </c>
      <c r="D649" s="266" t="s">
        <v>560</v>
      </c>
      <c r="E649" s="267" t="s">
        <v>785</v>
      </c>
      <c r="F649" s="268" t="s">
        <v>786</v>
      </c>
      <c r="G649" s="269" t="s">
        <v>787</v>
      </c>
      <c r="H649" s="270">
        <v>6.72</v>
      </c>
      <c r="I649" s="271"/>
      <c r="J649" s="272">
        <f>ROUND(I649*H649,2)</f>
        <v>0</v>
      </c>
      <c r="K649" s="268" t="s">
        <v>166</v>
      </c>
      <c r="L649" s="273"/>
      <c r="M649" s="274" t="s">
        <v>19</v>
      </c>
      <c r="N649" s="275" t="s">
        <v>43</v>
      </c>
      <c r="O649" s="87"/>
      <c r="P649" s="216">
        <f>O649*H649</f>
        <v>0</v>
      </c>
      <c r="Q649" s="216">
        <v>0.001</v>
      </c>
      <c r="R649" s="216">
        <f>Q649*H649</f>
        <v>0.00672</v>
      </c>
      <c r="S649" s="216">
        <v>0</v>
      </c>
      <c r="T649" s="217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18" t="s">
        <v>776</v>
      </c>
      <c r="AT649" s="218" t="s">
        <v>560</v>
      </c>
      <c r="AU649" s="218" t="s">
        <v>82</v>
      </c>
      <c r="AY649" s="20" t="s">
        <v>155</v>
      </c>
      <c r="BE649" s="219">
        <f>IF(N649="základní",J649,0)</f>
        <v>0</v>
      </c>
      <c r="BF649" s="219">
        <f>IF(N649="snížená",J649,0)</f>
        <v>0</v>
      </c>
      <c r="BG649" s="219">
        <f>IF(N649="zákl. přenesená",J649,0)</f>
        <v>0</v>
      </c>
      <c r="BH649" s="219">
        <f>IF(N649="sníž. přenesená",J649,0)</f>
        <v>0</v>
      </c>
      <c r="BI649" s="219">
        <f>IF(N649="nulová",J649,0)</f>
        <v>0</v>
      </c>
      <c r="BJ649" s="20" t="s">
        <v>80</v>
      </c>
      <c r="BK649" s="219">
        <f>ROUND(I649*H649,2)</f>
        <v>0</v>
      </c>
      <c r="BL649" s="20" t="s">
        <v>196</v>
      </c>
      <c r="BM649" s="218" t="s">
        <v>788</v>
      </c>
    </row>
    <row r="650" spans="1:51" s="14" customFormat="1" ht="12">
      <c r="A650" s="14"/>
      <c r="B650" s="236"/>
      <c r="C650" s="237"/>
      <c r="D650" s="227" t="s">
        <v>176</v>
      </c>
      <c r="E650" s="237"/>
      <c r="F650" s="239" t="s">
        <v>789</v>
      </c>
      <c r="G650" s="237"/>
      <c r="H650" s="240">
        <v>6.72</v>
      </c>
      <c r="I650" s="241"/>
      <c r="J650" s="237"/>
      <c r="K650" s="237"/>
      <c r="L650" s="242"/>
      <c r="M650" s="243"/>
      <c r="N650" s="244"/>
      <c r="O650" s="244"/>
      <c r="P650" s="244"/>
      <c r="Q650" s="244"/>
      <c r="R650" s="244"/>
      <c r="S650" s="244"/>
      <c r="T650" s="24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6" t="s">
        <v>176</v>
      </c>
      <c r="AU650" s="246" t="s">
        <v>82</v>
      </c>
      <c r="AV650" s="14" t="s">
        <v>82</v>
      </c>
      <c r="AW650" s="14" t="s">
        <v>4</v>
      </c>
      <c r="AX650" s="14" t="s">
        <v>80</v>
      </c>
      <c r="AY650" s="246" t="s">
        <v>155</v>
      </c>
    </row>
    <row r="651" spans="1:65" s="2" customFormat="1" ht="24.15" customHeight="1">
      <c r="A651" s="41"/>
      <c r="B651" s="42"/>
      <c r="C651" s="207" t="s">
        <v>790</v>
      </c>
      <c r="D651" s="207" t="s">
        <v>162</v>
      </c>
      <c r="E651" s="208" t="s">
        <v>791</v>
      </c>
      <c r="F651" s="209" t="s">
        <v>792</v>
      </c>
      <c r="G651" s="210" t="s">
        <v>518</v>
      </c>
      <c r="H651" s="211">
        <v>0.07</v>
      </c>
      <c r="I651" s="212"/>
      <c r="J651" s="213">
        <f>ROUND(I651*H651,2)</f>
        <v>0</v>
      </c>
      <c r="K651" s="209" t="s">
        <v>166</v>
      </c>
      <c r="L651" s="47"/>
      <c r="M651" s="214" t="s">
        <v>19</v>
      </c>
      <c r="N651" s="215" t="s">
        <v>43</v>
      </c>
      <c r="O651" s="87"/>
      <c r="P651" s="216">
        <f>O651*H651</f>
        <v>0</v>
      </c>
      <c r="Q651" s="216">
        <v>0</v>
      </c>
      <c r="R651" s="216">
        <f>Q651*H651</f>
        <v>0</v>
      </c>
      <c r="S651" s="216">
        <v>0</v>
      </c>
      <c r="T651" s="217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18" t="s">
        <v>196</v>
      </c>
      <c r="AT651" s="218" t="s">
        <v>162</v>
      </c>
      <c r="AU651" s="218" t="s">
        <v>82</v>
      </c>
      <c r="AY651" s="20" t="s">
        <v>155</v>
      </c>
      <c r="BE651" s="219">
        <f>IF(N651="základní",J651,0)</f>
        <v>0</v>
      </c>
      <c r="BF651" s="219">
        <f>IF(N651="snížená",J651,0)</f>
        <v>0</v>
      </c>
      <c r="BG651" s="219">
        <f>IF(N651="zákl. přenesená",J651,0)</f>
        <v>0</v>
      </c>
      <c r="BH651" s="219">
        <f>IF(N651="sníž. přenesená",J651,0)</f>
        <v>0</v>
      </c>
      <c r="BI651" s="219">
        <f>IF(N651="nulová",J651,0)</f>
        <v>0</v>
      </c>
      <c r="BJ651" s="20" t="s">
        <v>80</v>
      </c>
      <c r="BK651" s="219">
        <f>ROUND(I651*H651,2)</f>
        <v>0</v>
      </c>
      <c r="BL651" s="20" t="s">
        <v>196</v>
      </c>
      <c r="BM651" s="218" t="s">
        <v>793</v>
      </c>
    </row>
    <row r="652" spans="1:47" s="2" customFormat="1" ht="12">
      <c r="A652" s="41"/>
      <c r="B652" s="42"/>
      <c r="C652" s="43"/>
      <c r="D652" s="220" t="s">
        <v>169</v>
      </c>
      <c r="E652" s="43"/>
      <c r="F652" s="221" t="s">
        <v>794</v>
      </c>
      <c r="G652" s="43"/>
      <c r="H652" s="43"/>
      <c r="I652" s="222"/>
      <c r="J652" s="43"/>
      <c r="K652" s="43"/>
      <c r="L652" s="47"/>
      <c r="M652" s="223"/>
      <c r="N652" s="224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20" t="s">
        <v>169</v>
      </c>
      <c r="AU652" s="20" t="s">
        <v>82</v>
      </c>
    </row>
    <row r="653" spans="1:63" s="12" customFormat="1" ht="22.8" customHeight="1">
      <c r="A653" s="12"/>
      <c r="B653" s="191"/>
      <c r="C653" s="192"/>
      <c r="D653" s="193" t="s">
        <v>71</v>
      </c>
      <c r="E653" s="205" t="s">
        <v>795</v>
      </c>
      <c r="F653" s="205" t="s">
        <v>796</v>
      </c>
      <c r="G653" s="192"/>
      <c r="H653" s="192"/>
      <c r="I653" s="195"/>
      <c r="J653" s="206">
        <f>BK653</f>
        <v>0</v>
      </c>
      <c r="K653" s="192"/>
      <c r="L653" s="197"/>
      <c r="M653" s="198"/>
      <c r="N653" s="199"/>
      <c r="O653" s="199"/>
      <c r="P653" s="200">
        <f>SUM(P654:P724)</f>
        <v>0</v>
      </c>
      <c r="Q653" s="199"/>
      <c r="R653" s="200">
        <f>SUM(R654:R724)</f>
        <v>1.51614415</v>
      </c>
      <c r="S653" s="199"/>
      <c r="T653" s="201">
        <f>SUM(T654:T724)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02" t="s">
        <v>82</v>
      </c>
      <c r="AT653" s="203" t="s">
        <v>71</v>
      </c>
      <c r="AU653" s="203" t="s">
        <v>80</v>
      </c>
      <c r="AY653" s="202" t="s">
        <v>155</v>
      </c>
      <c r="BK653" s="204">
        <f>SUM(BK654:BK724)</f>
        <v>0</v>
      </c>
    </row>
    <row r="654" spans="1:65" s="2" customFormat="1" ht="16.5" customHeight="1">
      <c r="A654" s="41"/>
      <c r="B654" s="42"/>
      <c r="C654" s="207" t="s">
        <v>797</v>
      </c>
      <c r="D654" s="207" t="s">
        <v>162</v>
      </c>
      <c r="E654" s="208" t="s">
        <v>798</v>
      </c>
      <c r="F654" s="209" t="s">
        <v>799</v>
      </c>
      <c r="G654" s="210" t="s">
        <v>356</v>
      </c>
      <c r="H654" s="211">
        <v>423.83</v>
      </c>
      <c r="I654" s="212"/>
      <c r="J654" s="213">
        <f>ROUND(I654*H654,2)</f>
        <v>0</v>
      </c>
      <c r="K654" s="209" t="s">
        <v>166</v>
      </c>
      <c r="L654" s="47"/>
      <c r="M654" s="214" t="s">
        <v>19</v>
      </c>
      <c r="N654" s="215" t="s">
        <v>43</v>
      </c>
      <c r="O654" s="87"/>
      <c r="P654" s="216">
        <f>O654*H654</f>
        <v>0</v>
      </c>
      <c r="Q654" s="216">
        <v>3E-05</v>
      </c>
      <c r="R654" s="216">
        <f>Q654*H654</f>
        <v>0.0127149</v>
      </c>
      <c r="S654" s="216">
        <v>0</v>
      </c>
      <c r="T654" s="217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18" t="s">
        <v>196</v>
      </c>
      <c r="AT654" s="218" t="s">
        <v>162</v>
      </c>
      <c r="AU654" s="218" t="s">
        <v>82</v>
      </c>
      <c r="AY654" s="20" t="s">
        <v>155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20" t="s">
        <v>80</v>
      </c>
      <c r="BK654" s="219">
        <f>ROUND(I654*H654,2)</f>
        <v>0</v>
      </c>
      <c r="BL654" s="20" t="s">
        <v>196</v>
      </c>
      <c r="BM654" s="218" t="s">
        <v>800</v>
      </c>
    </row>
    <row r="655" spans="1:47" s="2" customFormat="1" ht="12">
      <c r="A655" s="41"/>
      <c r="B655" s="42"/>
      <c r="C655" s="43"/>
      <c r="D655" s="220" t="s">
        <v>169</v>
      </c>
      <c r="E655" s="43"/>
      <c r="F655" s="221" t="s">
        <v>801</v>
      </c>
      <c r="G655" s="43"/>
      <c r="H655" s="43"/>
      <c r="I655" s="222"/>
      <c r="J655" s="43"/>
      <c r="K655" s="43"/>
      <c r="L655" s="47"/>
      <c r="M655" s="223"/>
      <c r="N655" s="224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20" t="s">
        <v>169</v>
      </c>
      <c r="AU655" s="20" t="s">
        <v>82</v>
      </c>
    </row>
    <row r="656" spans="1:51" s="14" customFormat="1" ht="12">
      <c r="A656" s="14"/>
      <c r="B656" s="236"/>
      <c r="C656" s="237"/>
      <c r="D656" s="227" t="s">
        <v>176</v>
      </c>
      <c r="E656" s="238" t="s">
        <v>19</v>
      </c>
      <c r="F656" s="239" t="s">
        <v>380</v>
      </c>
      <c r="G656" s="237"/>
      <c r="H656" s="240">
        <v>339.23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176</v>
      </c>
      <c r="AU656" s="246" t="s">
        <v>82</v>
      </c>
      <c r="AV656" s="14" t="s">
        <v>82</v>
      </c>
      <c r="AW656" s="14" t="s">
        <v>34</v>
      </c>
      <c r="AX656" s="14" t="s">
        <v>72</v>
      </c>
      <c r="AY656" s="246" t="s">
        <v>155</v>
      </c>
    </row>
    <row r="657" spans="1:51" s="14" customFormat="1" ht="12">
      <c r="A657" s="14"/>
      <c r="B657" s="236"/>
      <c r="C657" s="237"/>
      <c r="D657" s="227" t="s">
        <v>176</v>
      </c>
      <c r="E657" s="238" t="s">
        <v>19</v>
      </c>
      <c r="F657" s="239" t="s">
        <v>383</v>
      </c>
      <c r="G657" s="237"/>
      <c r="H657" s="240">
        <v>49.6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6" t="s">
        <v>176</v>
      </c>
      <c r="AU657" s="246" t="s">
        <v>82</v>
      </c>
      <c r="AV657" s="14" t="s">
        <v>82</v>
      </c>
      <c r="AW657" s="14" t="s">
        <v>34</v>
      </c>
      <c r="AX657" s="14" t="s">
        <v>72</v>
      </c>
      <c r="AY657" s="246" t="s">
        <v>155</v>
      </c>
    </row>
    <row r="658" spans="1:51" s="13" customFormat="1" ht="12">
      <c r="A658" s="13"/>
      <c r="B658" s="225"/>
      <c r="C658" s="226"/>
      <c r="D658" s="227" t="s">
        <v>176</v>
      </c>
      <c r="E658" s="228" t="s">
        <v>19</v>
      </c>
      <c r="F658" s="229" t="s">
        <v>802</v>
      </c>
      <c r="G658" s="226"/>
      <c r="H658" s="228" t="s">
        <v>19</v>
      </c>
      <c r="I658" s="230"/>
      <c r="J658" s="226"/>
      <c r="K658" s="226"/>
      <c r="L658" s="231"/>
      <c r="M658" s="232"/>
      <c r="N658" s="233"/>
      <c r="O658" s="233"/>
      <c r="P658" s="233"/>
      <c r="Q658" s="233"/>
      <c r="R658" s="233"/>
      <c r="S658" s="233"/>
      <c r="T658" s="23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5" t="s">
        <v>176</v>
      </c>
      <c r="AU658" s="235" t="s">
        <v>82</v>
      </c>
      <c r="AV658" s="13" t="s">
        <v>80</v>
      </c>
      <c r="AW658" s="13" t="s">
        <v>34</v>
      </c>
      <c r="AX658" s="13" t="s">
        <v>72</v>
      </c>
      <c r="AY658" s="235" t="s">
        <v>155</v>
      </c>
    </row>
    <row r="659" spans="1:51" s="14" customFormat="1" ht="12">
      <c r="A659" s="14"/>
      <c r="B659" s="236"/>
      <c r="C659" s="237"/>
      <c r="D659" s="227" t="s">
        <v>176</v>
      </c>
      <c r="E659" s="238" t="s">
        <v>19</v>
      </c>
      <c r="F659" s="239" t="s">
        <v>331</v>
      </c>
      <c r="G659" s="237"/>
      <c r="H659" s="240">
        <v>35</v>
      </c>
      <c r="I659" s="241"/>
      <c r="J659" s="237"/>
      <c r="K659" s="237"/>
      <c r="L659" s="242"/>
      <c r="M659" s="243"/>
      <c r="N659" s="244"/>
      <c r="O659" s="244"/>
      <c r="P659" s="244"/>
      <c r="Q659" s="244"/>
      <c r="R659" s="244"/>
      <c r="S659" s="244"/>
      <c r="T659" s="24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6" t="s">
        <v>176</v>
      </c>
      <c r="AU659" s="246" t="s">
        <v>82</v>
      </c>
      <c r="AV659" s="14" t="s">
        <v>82</v>
      </c>
      <c r="AW659" s="14" t="s">
        <v>34</v>
      </c>
      <c r="AX659" s="14" t="s">
        <v>72</v>
      </c>
      <c r="AY659" s="246" t="s">
        <v>155</v>
      </c>
    </row>
    <row r="660" spans="1:51" s="15" customFormat="1" ht="12">
      <c r="A660" s="15"/>
      <c r="B660" s="255"/>
      <c r="C660" s="256"/>
      <c r="D660" s="227" t="s">
        <v>176</v>
      </c>
      <c r="E660" s="257" t="s">
        <v>19</v>
      </c>
      <c r="F660" s="258" t="s">
        <v>502</v>
      </c>
      <c r="G660" s="256"/>
      <c r="H660" s="259">
        <v>423.83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65" t="s">
        <v>176</v>
      </c>
      <c r="AU660" s="265" t="s">
        <v>82</v>
      </c>
      <c r="AV660" s="15" t="s">
        <v>252</v>
      </c>
      <c r="AW660" s="15" t="s">
        <v>34</v>
      </c>
      <c r="AX660" s="15" t="s">
        <v>80</v>
      </c>
      <c r="AY660" s="265" t="s">
        <v>155</v>
      </c>
    </row>
    <row r="661" spans="1:47" s="2" customFormat="1" ht="12">
      <c r="A661" s="41"/>
      <c r="B661" s="42"/>
      <c r="C661" s="43"/>
      <c r="D661" s="227" t="s">
        <v>493</v>
      </c>
      <c r="E661" s="43"/>
      <c r="F661" s="252" t="s">
        <v>803</v>
      </c>
      <c r="G661" s="43"/>
      <c r="H661" s="43"/>
      <c r="I661" s="43"/>
      <c r="J661" s="43"/>
      <c r="K661" s="43"/>
      <c r="L661" s="47"/>
      <c r="M661" s="223"/>
      <c r="N661" s="224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U661" s="20" t="s">
        <v>82</v>
      </c>
    </row>
    <row r="662" spans="1:47" s="2" customFormat="1" ht="12">
      <c r="A662" s="41"/>
      <c r="B662" s="42"/>
      <c r="C662" s="43"/>
      <c r="D662" s="227" t="s">
        <v>493</v>
      </c>
      <c r="E662" s="43"/>
      <c r="F662" s="253" t="s">
        <v>704</v>
      </c>
      <c r="G662" s="43"/>
      <c r="H662" s="254">
        <v>0</v>
      </c>
      <c r="I662" s="43"/>
      <c r="J662" s="43"/>
      <c r="K662" s="43"/>
      <c r="L662" s="47"/>
      <c r="M662" s="223"/>
      <c r="N662" s="224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U662" s="20" t="s">
        <v>82</v>
      </c>
    </row>
    <row r="663" spans="1:47" s="2" customFormat="1" ht="12">
      <c r="A663" s="41"/>
      <c r="B663" s="42"/>
      <c r="C663" s="43"/>
      <c r="D663" s="227" t="s">
        <v>493</v>
      </c>
      <c r="E663" s="43"/>
      <c r="F663" s="253" t="s">
        <v>804</v>
      </c>
      <c r="G663" s="43"/>
      <c r="H663" s="254">
        <v>206.86</v>
      </c>
      <c r="I663" s="43"/>
      <c r="J663" s="43"/>
      <c r="K663" s="43"/>
      <c r="L663" s="47"/>
      <c r="M663" s="223"/>
      <c r="N663" s="224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U663" s="20" t="s">
        <v>82</v>
      </c>
    </row>
    <row r="664" spans="1:47" s="2" customFormat="1" ht="12">
      <c r="A664" s="41"/>
      <c r="B664" s="42"/>
      <c r="C664" s="43"/>
      <c r="D664" s="227" t="s">
        <v>493</v>
      </c>
      <c r="E664" s="43"/>
      <c r="F664" s="253" t="s">
        <v>805</v>
      </c>
      <c r="G664" s="43"/>
      <c r="H664" s="254">
        <v>35.17</v>
      </c>
      <c r="I664" s="43"/>
      <c r="J664" s="43"/>
      <c r="K664" s="43"/>
      <c r="L664" s="47"/>
      <c r="M664" s="223"/>
      <c r="N664" s="224"/>
      <c r="O664" s="87"/>
      <c r="P664" s="87"/>
      <c r="Q664" s="87"/>
      <c r="R664" s="87"/>
      <c r="S664" s="87"/>
      <c r="T664" s="88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U664" s="20" t="s">
        <v>82</v>
      </c>
    </row>
    <row r="665" spans="1:47" s="2" customFormat="1" ht="12">
      <c r="A665" s="41"/>
      <c r="B665" s="42"/>
      <c r="C665" s="43"/>
      <c r="D665" s="227" t="s">
        <v>493</v>
      </c>
      <c r="E665" s="43"/>
      <c r="F665" s="253" t="s">
        <v>806</v>
      </c>
      <c r="G665" s="43"/>
      <c r="H665" s="254">
        <v>97.2</v>
      </c>
      <c r="I665" s="43"/>
      <c r="J665" s="43"/>
      <c r="K665" s="43"/>
      <c r="L665" s="47"/>
      <c r="M665" s="223"/>
      <c r="N665" s="22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U665" s="20" t="s">
        <v>82</v>
      </c>
    </row>
    <row r="666" spans="1:47" s="2" customFormat="1" ht="12">
      <c r="A666" s="41"/>
      <c r="B666" s="42"/>
      <c r="C666" s="43"/>
      <c r="D666" s="227" t="s">
        <v>493</v>
      </c>
      <c r="E666" s="43"/>
      <c r="F666" s="253" t="s">
        <v>502</v>
      </c>
      <c r="G666" s="43"/>
      <c r="H666" s="254">
        <v>339.23</v>
      </c>
      <c r="I666" s="43"/>
      <c r="J666" s="43"/>
      <c r="K666" s="43"/>
      <c r="L666" s="47"/>
      <c r="M666" s="223"/>
      <c r="N666" s="224"/>
      <c r="O666" s="87"/>
      <c r="P666" s="87"/>
      <c r="Q666" s="87"/>
      <c r="R666" s="87"/>
      <c r="S666" s="87"/>
      <c r="T666" s="88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U666" s="20" t="s">
        <v>82</v>
      </c>
    </row>
    <row r="667" spans="1:47" s="2" customFormat="1" ht="12">
      <c r="A667" s="41"/>
      <c r="B667" s="42"/>
      <c r="C667" s="43"/>
      <c r="D667" s="227" t="s">
        <v>493</v>
      </c>
      <c r="E667" s="43"/>
      <c r="F667" s="252" t="s">
        <v>807</v>
      </c>
      <c r="G667" s="43"/>
      <c r="H667" s="43"/>
      <c r="I667" s="43"/>
      <c r="J667" s="43"/>
      <c r="K667" s="43"/>
      <c r="L667" s="47"/>
      <c r="M667" s="223"/>
      <c r="N667" s="224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U667" s="20" t="s">
        <v>82</v>
      </c>
    </row>
    <row r="668" spans="1:47" s="2" customFormat="1" ht="12">
      <c r="A668" s="41"/>
      <c r="B668" s="42"/>
      <c r="C668" s="43"/>
      <c r="D668" s="227" t="s">
        <v>493</v>
      </c>
      <c r="E668" s="43"/>
      <c r="F668" s="253" t="s">
        <v>704</v>
      </c>
      <c r="G668" s="43"/>
      <c r="H668" s="254">
        <v>0</v>
      </c>
      <c r="I668" s="43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U668" s="20" t="s">
        <v>82</v>
      </c>
    </row>
    <row r="669" spans="1:47" s="2" customFormat="1" ht="12">
      <c r="A669" s="41"/>
      <c r="B669" s="42"/>
      <c r="C669" s="43"/>
      <c r="D669" s="227" t="s">
        <v>493</v>
      </c>
      <c r="E669" s="43"/>
      <c r="F669" s="253" t="s">
        <v>385</v>
      </c>
      <c r="G669" s="43"/>
      <c r="H669" s="254">
        <v>49.6</v>
      </c>
      <c r="I669" s="43"/>
      <c r="J669" s="43"/>
      <c r="K669" s="43"/>
      <c r="L669" s="47"/>
      <c r="M669" s="223"/>
      <c r="N669" s="224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U669" s="20" t="s">
        <v>82</v>
      </c>
    </row>
    <row r="670" spans="1:65" s="2" customFormat="1" ht="24.15" customHeight="1">
      <c r="A670" s="41"/>
      <c r="B670" s="42"/>
      <c r="C670" s="207" t="s">
        <v>808</v>
      </c>
      <c r="D670" s="207" t="s">
        <v>162</v>
      </c>
      <c r="E670" s="208" t="s">
        <v>809</v>
      </c>
      <c r="F670" s="209" t="s">
        <v>810</v>
      </c>
      <c r="G670" s="210" t="s">
        <v>356</v>
      </c>
      <c r="H670" s="211">
        <v>17.55</v>
      </c>
      <c r="I670" s="212"/>
      <c r="J670" s="213">
        <f>ROUND(I670*H670,2)</f>
        <v>0</v>
      </c>
      <c r="K670" s="209" t="s">
        <v>166</v>
      </c>
      <c r="L670" s="47"/>
      <c r="M670" s="214" t="s">
        <v>19</v>
      </c>
      <c r="N670" s="215" t="s">
        <v>43</v>
      </c>
      <c r="O670" s="87"/>
      <c r="P670" s="216">
        <f>O670*H670</f>
        <v>0</v>
      </c>
      <c r="Q670" s="216">
        <v>3E-05</v>
      </c>
      <c r="R670" s="216">
        <f>Q670*H670</f>
        <v>0.0005265000000000001</v>
      </c>
      <c r="S670" s="216">
        <v>0</v>
      </c>
      <c r="T670" s="217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18" t="s">
        <v>196</v>
      </c>
      <c r="AT670" s="218" t="s">
        <v>162</v>
      </c>
      <c r="AU670" s="218" t="s">
        <v>82</v>
      </c>
      <c r="AY670" s="20" t="s">
        <v>155</v>
      </c>
      <c r="BE670" s="219">
        <f>IF(N670="základní",J670,0)</f>
        <v>0</v>
      </c>
      <c r="BF670" s="219">
        <f>IF(N670="snížená",J670,0)</f>
        <v>0</v>
      </c>
      <c r="BG670" s="219">
        <f>IF(N670="zákl. přenesená",J670,0)</f>
        <v>0</v>
      </c>
      <c r="BH670" s="219">
        <f>IF(N670="sníž. přenesená",J670,0)</f>
        <v>0</v>
      </c>
      <c r="BI670" s="219">
        <f>IF(N670="nulová",J670,0)</f>
        <v>0</v>
      </c>
      <c r="BJ670" s="20" t="s">
        <v>80</v>
      </c>
      <c r="BK670" s="219">
        <f>ROUND(I670*H670,2)</f>
        <v>0</v>
      </c>
      <c r="BL670" s="20" t="s">
        <v>196</v>
      </c>
      <c r="BM670" s="218" t="s">
        <v>811</v>
      </c>
    </row>
    <row r="671" spans="1:47" s="2" customFormat="1" ht="12">
      <c r="A671" s="41"/>
      <c r="B671" s="42"/>
      <c r="C671" s="43"/>
      <c r="D671" s="220" t="s">
        <v>169</v>
      </c>
      <c r="E671" s="43"/>
      <c r="F671" s="221" t="s">
        <v>812</v>
      </c>
      <c r="G671" s="43"/>
      <c r="H671" s="43"/>
      <c r="I671" s="222"/>
      <c r="J671" s="43"/>
      <c r="K671" s="43"/>
      <c r="L671" s="47"/>
      <c r="M671" s="223"/>
      <c r="N671" s="224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169</v>
      </c>
      <c r="AU671" s="20" t="s">
        <v>82</v>
      </c>
    </row>
    <row r="672" spans="1:51" s="13" customFormat="1" ht="12">
      <c r="A672" s="13"/>
      <c r="B672" s="225"/>
      <c r="C672" s="226"/>
      <c r="D672" s="227" t="s">
        <v>176</v>
      </c>
      <c r="E672" s="228" t="s">
        <v>19</v>
      </c>
      <c r="F672" s="229" t="s">
        <v>813</v>
      </c>
      <c r="G672" s="226"/>
      <c r="H672" s="228" t="s">
        <v>19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5" t="s">
        <v>176</v>
      </c>
      <c r="AU672" s="235" t="s">
        <v>82</v>
      </c>
      <c r="AV672" s="13" t="s">
        <v>80</v>
      </c>
      <c r="AW672" s="13" t="s">
        <v>34</v>
      </c>
      <c r="AX672" s="13" t="s">
        <v>72</v>
      </c>
      <c r="AY672" s="235" t="s">
        <v>155</v>
      </c>
    </row>
    <row r="673" spans="1:51" s="14" customFormat="1" ht="12">
      <c r="A673" s="14"/>
      <c r="B673" s="236"/>
      <c r="C673" s="237"/>
      <c r="D673" s="227" t="s">
        <v>176</v>
      </c>
      <c r="E673" s="238" t="s">
        <v>19</v>
      </c>
      <c r="F673" s="239" t="s">
        <v>814</v>
      </c>
      <c r="G673" s="237"/>
      <c r="H673" s="240">
        <v>65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176</v>
      </c>
      <c r="AU673" s="246" t="s">
        <v>82</v>
      </c>
      <c r="AV673" s="14" t="s">
        <v>82</v>
      </c>
      <c r="AW673" s="14" t="s">
        <v>34</v>
      </c>
      <c r="AX673" s="14" t="s">
        <v>72</v>
      </c>
      <c r="AY673" s="246" t="s">
        <v>155</v>
      </c>
    </row>
    <row r="674" spans="1:51" s="13" customFormat="1" ht="12">
      <c r="A674" s="13"/>
      <c r="B674" s="225"/>
      <c r="C674" s="226"/>
      <c r="D674" s="227" t="s">
        <v>176</v>
      </c>
      <c r="E674" s="228" t="s">
        <v>19</v>
      </c>
      <c r="F674" s="229" t="s">
        <v>815</v>
      </c>
      <c r="G674" s="226"/>
      <c r="H674" s="228" t="s">
        <v>19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5" t="s">
        <v>176</v>
      </c>
      <c r="AU674" s="235" t="s">
        <v>82</v>
      </c>
      <c r="AV674" s="13" t="s">
        <v>80</v>
      </c>
      <c r="AW674" s="13" t="s">
        <v>34</v>
      </c>
      <c r="AX674" s="13" t="s">
        <v>72</v>
      </c>
      <c r="AY674" s="235" t="s">
        <v>155</v>
      </c>
    </row>
    <row r="675" spans="1:51" s="14" customFormat="1" ht="12">
      <c r="A675" s="14"/>
      <c r="B675" s="236"/>
      <c r="C675" s="237"/>
      <c r="D675" s="227" t="s">
        <v>176</v>
      </c>
      <c r="E675" s="238" t="s">
        <v>19</v>
      </c>
      <c r="F675" s="239" t="s">
        <v>816</v>
      </c>
      <c r="G675" s="237"/>
      <c r="H675" s="240">
        <v>17.55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6" t="s">
        <v>176</v>
      </c>
      <c r="AU675" s="246" t="s">
        <v>82</v>
      </c>
      <c r="AV675" s="14" t="s">
        <v>82</v>
      </c>
      <c r="AW675" s="14" t="s">
        <v>34</v>
      </c>
      <c r="AX675" s="14" t="s">
        <v>80</v>
      </c>
      <c r="AY675" s="246" t="s">
        <v>155</v>
      </c>
    </row>
    <row r="676" spans="1:65" s="2" customFormat="1" ht="16.5" customHeight="1">
      <c r="A676" s="41"/>
      <c r="B676" s="42"/>
      <c r="C676" s="266" t="s">
        <v>817</v>
      </c>
      <c r="D676" s="266" t="s">
        <v>560</v>
      </c>
      <c r="E676" s="267" t="s">
        <v>818</v>
      </c>
      <c r="F676" s="268" t="s">
        <v>819</v>
      </c>
      <c r="G676" s="269" t="s">
        <v>356</v>
      </c>
      <c r="H676" s="270">
        <v>514.428</v>
      </c>
      <c r="I676" s="271"/>
      <c r="J676" s="272">
        <f>ROUND(I676*H676,2)</f>
        <v>0</v>
      </c>
      <c r="K676" s="268" t="s">
        <v>166</v>
      </c>
      <c r="L676" s="273"/>
      <c r="M676" s="274" t="s">
        <v>19</v>
      </c>
      <c r="N676" s="275" t="s">
        <v>43</v>
      </c>
      <c r="O676" s="87"/>
      <c r="P676" s="216">
        <f>O676*H676</f>
        <v>0</v>
      </c>
      <c r="Q676" s="216">
        <v>0.0019</v>
      </c>
      <c r="R676" s="216">
        <f>Q676*H676</f>
        <v>0.9774132</v>
      </c>
      <c r="S676" s="216">
        <v>0</v>
      </c>
      <c r="T676" s="21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18" t="s">
        <v>776</v>
      </c>
      <c r="AT676" s="218" t="s">
        <v>560</v>
      </c>
      <c r="AU676" s="218" t="s">
        <v>82</v>
      </c>
      <c r="AY676" s="20" t="s">
        <v>155</v>
      </c>
      <c r="BE676" s="219">
        <f>IF(N676="základní",J676,0)</f>
        <v>0</v>
      </c>
      <c r="BF676" s="219">
        <f>IF(N676="snížená",J676,0)</f>
        <v>0</v>
      </c>
      <c r="BG676" s="219">
        <f>IF(N676="zákl. přenesená",J676,0)</f>
        <v>0</v>
      </c>
      <c r="BH676" s="219">
        <f>IF(N676="sníž. přenesená",J676,0)</f>
        <v>0</v>
      </c>
      <c r="BI676" s="219">
        <f>IF(N676="nulová",J676,0)</f>
        <v>0</v>
      </c>
      <c r="BJ676" s="20" t="s">
        <v>80</v>
      </c>
      <c r="BK676" s="219">
        <f>ROUND(I676*H676,2)</f>
        <v>0</v>
      </c>
      <c r="BL676" s="20" t="s">
        <v>196</v>
      </c>
      <c r="BM676" s="218" t="s">
        <v>820</v>
      </c>
    </row>
    <row r="677" spans="1:51" s="14" customFormat="1" ht="12">
      <c r="A677" s="14"/>
      <c r="B677" s="236"/>
      <c r="C677" s="237"/>
      <c r="D677" s="227" t="s">
        <v>176</v>
      </c>
      <c r="E677" s="237"/>
      <c r="F677" s="239" t="s">
        <v>821</v>
      </c>
      <c r="G677" s="237"/>
      <c r="H677" s="240">
        <v>514.428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176</v>
      </c>
      <c r="AU677" s="246" t="s">
        <v>82</v>
      </c>
      <c r="AV677" s="14" t="s">
        <v>82</v>
      </c>
      <c r="AW677" s="14" t="s">
        <v>4</v>
      </c>
      <c r="AX677" s="14" t="s">
        <v>80</v>
      </c>
      <c r="AY677" s="246" t="s">
        <v>155</v>
      </c>
    </row>
    <row r="678" spans="1:65" s="2" customFormat="1" ht="24.15" customHeight="1">
      <c r="A678" s="41"/>
      <c r="B678" s="42"/>
      <c r="C678" s="207" t="s">
        <v>822</v>
      </c>
      <c r="D678" s="207" t="s">
        <v>162</v>
      </c>
      <c r="E678" s="208" t="s">
        <v>823</v>
      </c>
      <c r="F678" s="209" t="s">
        <v>824</v>
      </c>
      <c r="G678" s="210" t="s">
        <v>356</v>
      </c>
      <c r="H678" s="211">
        <v>441.38</v>
      </c>
      <c r="I678" s="212"/>
      <c r="J678" s="213">
        <f>ROUND(I678*H678,2)</f>
        <v>0</v>
      </c>
      <c r="K678" s="209" t="s">
        <v>166</v>
      </c>
      <c r="L678" s="47"/>
      <c r="M678" s="214" t="s">
        <v>19</v>
      </c>
      <c r="N678" s="215" t="s">
        <v>43</v>
      </c>
      <c r="O678" s="87"/>
      <c r="P678" s="216">
        <f>O678*H678</f>
        <v>0</v>
      </c>
      <c r="Q678" s="216">
        <v>0.0001</v>
      </c>
      <c r="R678" s="216">
        <f>Q678*H678</f>
        <v>0.044138000000000004</v>
      </c>
      <c r="S678" s="216">
        <v>0</v>
      </c>
      <c r="T678" s="21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8" t="s">
        <v>252</v>
      </c>
      <c r="AT678" s="218" t="s">
        <v>162</v>
      </c>
      <c r="AU678" s="218" t="s">
        <v>82</v>
      </c>
      <c r="AY678" s="20" t="s">
        <v>155</v>
      </c>
      <c r="BE678" s="219">
        <f>IF(N678="základní",J678,0)</f>
        <v>0</v>
      </c>
      <c r="BF678" s="219">
        <f>IF(N678="snížená",J678,0)</f>
        <v>0</v>
      </c>
      <c r="BG678" s="219">
        <f>IF(N678="zákl. přenesená",J678,0)</f>
        <v>0</v>
      </c>
      <c r="BH678" s="219">
        <f>IF(N678="sníž. přenesená",J678,0)</f>
        <v>0</v>
      </c>
      <c r="BI678" s="219">
        <f>IF(N678="nulová",J678,0)</f>
        <v>0</v>
      </c>
      <c r="BJ678" s="20" t="s">
        <v>80</v>
      </c>
      <c r="BK678" s="219">
        <f>ROUND(I678*H678,2)</f>
        <v>0</v>
      </c>
      <c r="BL678" s="20" t="s">
        <v>252</v>
      </c>
      <c r="BM678" s="218" t="s">
        <v>825</v>
      </c>
    </row>
    <row r="679" spans="1:47" s="2" customFormat="1" ht="12">
      <c r="A679" s="41"/>
      <c r="B679" s="42"/>
      <c r="C679" s="43"/>
      <c r="D679" s="220" t="s">
        <v>169</v>
      </c>
      <c r="E679" s="43"/>
      <c r="F679" s="221" t="s">
        <v>826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169</v>
      </c>
      <c r="AU679" s="20" t="s">
        <v>82</v>
      </c>
    </row>
    <row r="680" spans="1:65" s="2" customFormat="1" ht="16.5" customHeight="1">
      <c r="A680" s="41"/>
      <c r="B680" s="42"/>
      <c r="C680" s="266" t="s">
        <v>827</v>
      </c>
      <c r="D680" s="266" t="s">
        <v>560</v>
      </c>
      <c r="E680" s="267" t="s">
        <v>828</v>
      </c>
      <c r="F680" s="268" t="s">
        <v>829</v>
      </c>
      <c r="G680" s="269" t="s">
        <v>356</v>
      </c>
      <c r="H680" s="270">
        <v>464.063</v>
      </c>
      <c r="I680" s="271"/>
      <c r="J680" s="272">
        <f>ROUND(I680*H680,2)</f>
        <v>0</v>
      </c>
      <c r="K680" s="268" t="s">
        <v>166</v>
      </c>
      <c r="L680" s="273"/>
      <c r="M680" s="274" t="s">
        <v>19</v>
      </c>
      <c r="N680" s="275" t="s">
        <v>43</v>
      </c>
      <c r="O680" s="87"/>
      <c r="P680" s="216">
        <f>O680*H680</f>
        <v>0</v>
      </c>
      <c r="Q680" s="216">
        <v>0.0003</v>
      </c>
      <c r="R680" s="216">
        <f>Q680*H680</f>
        <v>0.13921889999999998</v>
      </c>
      <c r="S680" s="216">
        <v>0</v>
      </c>
      <c r="T680" s="217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18" t="s">
        <v>776</v>
      </c>
      <c r="AT680" s="218" t="s">
        <v>560</v>
      </c>
      <c r="AU680" s="218" t="s">
        <v>82</v>
      </c>
      <c r="AY680" s="20" t="s">
        <v>155</v>
      </c>
      <c r="BE680" s="219">
        <f>IF(N680="základní",J680,0)</f>
        <v>0</v>
      </c>
      <c r="BF680" s="219">
        <f>IF(N680="snížená",J680,0)</f>
        <v>0</v>
      </c>
      <c r="BG680" s="219">
        <f>IF(N680="zákl. přenesená",J680,0)</f>
        <v>0</v>
      </c>
      <c r="BH680" s="219">
        <f>IF(N680="sníž. přenesená",J680,0)</f>
        <v>0</v>
      </c>
      <c r="BI680" s="219">
        <f>IF(N680="nulová",J680,0)</f>
        <v>0</v>
      </c>
      <c r="BJ680" s="20" t="s">
        <v>80</v>
      </c>
      <c r="BK680" s="219">
        <f>ROUND(I680*H680,2)</f>
        <v>0</v>
      </c>
      <c r="BL680" s="20" t="s">
        <v>196</v>
      </c>
      <c r="BM680" s="218" t="s">
        <v>830</v>
      </c>
    </row>
    <row r="681" spans="1:51" s="14" customFormat="1" ht="12">
      <c r="A681" s="14"/>
      <c r="B681" s="236"/>
      <c r="C681" s="237"/>
      <c r="D681" s="227" t="s">
        <v>176</v>
      </c>
      <c r="E681" s="238" t="s">
        <v>19</v>
      </c>
      <c r="F681" s="239" t="s">
        <v>380</v>
      </c>
      <c r="G681" s="237"/>
      <c r="H681" s="240">
        <v>339.23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176</v>
      </c>
      <c r="AU681" s="246" t="s">
        <v>82</v>
      </c>
      <c r="AV681" s="14" t="s">
        <v>82</v>
      </c>
      <c r="AW681" s="14" t="s">
        <v>34</v>
      </c>
      <c r="AX681" s="14" t="s">
        <v>72</v>
      </c>
      <c r="AY681" s="246" t="s">
        <v>155</v>
      </c>
    </row>
    <row r="682" spans="1:51" s="13" customFormat="1" ht="12">
      <c r="A682" s="13"/>
      <c r="B682" s="225"/>
      <c r="C682" s="226"/>
      <c r="D682" s="227" t="s">
        <v>176</v>
      </c>
      <c r="E682" s="228" t="s">
        <v>19</v>
      </c>
      <c r="F682" s="229" t="s">
        <v>802</v>
      </c>
      <c r="G682" s="226"/>
      <c r="H682" s="228" t="s">
        <v>19</v>
      </c>
      <c r="I682" s="230"/>
      <c r="J682" s="226"/>
      <c r="K682" s="226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176</v>
      </c>
      <c r="AU682" s="235" t="s">
        <v>82</v>
      </c>
      <c r="AV682" s="13" t="s">
        <v>80</v>
      </c>
      <c r="AW682" s="13" t="s">
        <v>34</v>
      </c>
      <c r="AX682" s="13" t="s">
        <v>72</v>
      </c>
      <c r="AY682" s="235" t="s">
        <v>155</v>
      </c>
    </row>
    <row r="683" spans="1:51" s="14" customFormat="1" ht="12">
      <c r="A683" s="14"/>
      <c r="B683" s="236"/>
      <c r="C683" s="237"/>
      <c r="D683" s="227" t="s">
        <v>176</v>
      </c>
      <c r="E683" s="238" t="s">
        <v>19</v>
      </c>
      <c r="F683" s="239" t="s">
        <v>331</v>
      </c>
      <c r="G683" s="237"/>
      <c r="H683" s="240">
        <v>35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6" t="s">
        <v>176</v>
      </c>
      <c r="AU683" s="246" t="s">
        <v>82</v>
      </c>
      <c r="AV683" s="14" t="s">
        <v>82</v>
      </c>
      <c r="AW683" s="14" t="s">
        <v>34</v>
      </c>
      <c r="AX683" s="14" t="s">
        <v>72</v>
      </c>
      <c r="AY683" s="246" t="s">
        <v>155</v>
      </c>
    </row>
    <row r="684" spans="1:51" s="13" customFormat="1" ht="12">
      <c r="A684" s="13"/>
      <c r="B684" s="225"/>
      <c r="C684" s="226"/>
      <c r="D684" s="227" t="s">
        <v>176</v>
      </c>
      <c r="E684" s="228" t="s">
        <v>19</v>
      </c>
      <c r="F684" s="229" t="s">
        <v>831</v>
      </c>
      <c r="G684" s="226"/>
      <c r="H684" s="228" t="s">
        <v>19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176</v>
      </c>
      <c r="AU684" s="235" t="s">
        <v>82</v>
      </c>
      <c r="AV684" s="13" t="s">
        <v>80</v>
      </c>
      <c r="AW684" s="13" t="s">
        <v>34</v>
      </c>
      <c r="AX684" s="13" t="s">
        <v>72</v>
      </c>
      <c r="AY684" s="235" t="s">
        <v>155</v>
      </c>
    </row>
    <row r="685" spans="1:51" s="14" customFormat="1" ht="12">
      <c r="A685" s="14"/>
      <c r="B685" s="236"/>
      <c r="C685" s="237"/>
      <c r="D685" s="227" t="s">
        <v>176</v>
      </c>
      <c r="E685" s="238" t="s">
        <v>19</v>
      </c>
      <c r="F685" s="239" t="s">
        <v>816</v>
      </c>
      <c r="G685" s="237"/>
      <c r="H685" s="240">
        <v>17.55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6" t="s">
        <v>176</v>
      </c>
      <c r="AU685" s="246" t="s">
        <v>82</v>
      </c>
      <c r="AV685" s="14" t="s">
        <v>82</v>
      </c>
      <c r="AW685" s="14" t="s">
        <v>34</v>
      </c>
      <c r="AX685" s="14" t="s">
        <v>72</v>
      </c>
      <c r="AY685" s="246" t="s">
        <v>155</v>
      </c>
    </row>
    <row r="686" spans="1:51" s="15" customFormat="1" ht="12">
      <c r="A686" s="15"/>
      <c r="B686" s="255"/>
      <c r="C686" s="256"/>
      <c r="D686" s="227" t="s">
        <v>176</v>
      </c>
      <c r="E686" s="257" t="s">
        <v>19</v>
      </c>
      <c r="F686" s="258" t="s">
        <v>502</v>
      </c>
      <c r="G686" s="256"/>
      <c r="H686" s="259">
        <v>391.78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5" t="s">
        <v>176</v>
      </c>
      <c r="AU686" s="265" t="s">
        <v>82</v>
      </c>
      <c r="AV686" s="15" t="s">
        <v>252</v>
      </c>
      <c r="AW686" s="15" t="s">
        <v>34</v>
      </c>
      <c r="AX686" s="15" t="s">
        <v>80</v>
      </c>
      <c r="AY686" s="265" t="s">
        <v>155</v>
      </c>
    </row>
    <row r="687" spans="1:47" s="2" customFormat="1" ht="12">
      <c r="A687" s="41"/>
      <c r="B687" s="42"/>
      <c r="C687" s="43"/>
      <c r="D687" s="227" t="s">
        <v>493</v>
      </c>
      <c r="E687" s="43"/>
      <c r="F687" s="252" t="s">
        <v>803</v>
      </c>
      <c r="G687" s="43"/>
      <c r="H687" s="43"/>
      <c r="I687" s="43"/>
      <c r="J687" s="43"/>
      <c r="K687" s="43"/>
      <c r="L687" s="47"/>
      <c r="M687" s="223"/>
      <c r="N687" s="22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U687" s="20" t="s">
        <v>82</v>
      </c>
    </row>
    <row r="688" spans="1:47" s="2" customFormat="1" ht="12">
      <c r="A688" s="41"/>
      <c r="B688" s="42"/>
      <c r="C688" s="43"/>
      <c r="D688" s="227" t="s">
        <v>493</v>
      </c>
      <c r="E688" s="43"/>
      <c r="F688" s="253" t="s">
        <v>704</v>
      </c>
      <c r="G688" s="43"/>
      <c r="H688" s="254">
        <v>0</v>
      </c>
      <c r="I688" s="43"/>
      <c r="J688" s="43"/>
      <c r="K688" s="43"/>
      <c r="L688" s="47"/>
      <c r="M688" s="223"/>
      <c r="N688" s="224"/>
      <c r="O688" s="87"/>
      <c r="P688" s="87"/>
      <c r="Q688" s="87"/>
      <c r="R688" s="87"/>
      <c r="S688" s="87"/>
      <c r="T688" s="88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U688" s="20" t="s">
        <v>82</v>
      </c>
    </row>
    <row r="689" spans="1:47" s="2" customFormat="1" ht="12">
      <c r="A689" s="41"/>
      <c r="B689" s="42"/>
      <c r="C689" s="43"/>
      <c r="D689" s="227" t="s">
        <v>493</v>
      </c>
      <c r="E689" s="43"/>
      <c r="F689" s="253" t="s">
        <v>804</v>
      </c>
      <c r="G689" s="43"/>
      <c r="H689" s="254">
        <v>206.86</v>
      </c>
      <c r="I689" s="43"/>
      <c r="J689" s="43"/>
      <c r="K689" s="43"/>
      <c r="L689" s="47"/>
      <c r="M689" s="223"/>
      <c r="N689" s="22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U689" s="20" t="s">
        <v>82</v>
      </c>
    </row>
    <row r="690" spans="1:47" s="2" customFormat="1" ht="12">
      <c r="A690" s="41"/>
      <c r="B690" s="42"/>
      <c r="C690" s="43"/>
      <c r="D690" s="227" t="s">
        <v>493</v>
      </c>
      <c r="E690" s="43"/>
      <c r="F690" s="253" t="s">
        <v>805</v>
      </c>
      <c r="G690" s="43"/>
      <c r="H690" s="254">
        <v>35.17</v>
      </c>
      <c r="I690" s="43"/>
      <c r="J690" s="43"/>
      <c r="K690" s="43"/>
      <c r="L690" s="47"/>
      <c r="M690" s="223"/>
      <c r="N690" s="224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U690" s="20" t="s">
        <v>82</v>
      </c>
    </row>
    <row r="691" spans="1:47" s="2" customFormat="1" ht="12">
      <c r="A691" s="41"/>
      <c r="B691" s="42"/>
      <c r="C691" s="43"/>
      <c r="D691" s="227" t="s">
        <v>493</v>
      </c>
      <c r="E691" s="43"/>
      <c r="F691" s="253" t="s">
        <v>806</v>
      </c>
      <c r="G691" s="43"/>
      <c r="H691" s="254">
        <v>97.2</v>
      </c>
      <c r="I691" s="43"/>
      <c r="J691" s="43"/>
      <c r="K691" s="43"/>
      <c r="L691" s="47"/>
      <c r="M691" s="223"/>
      <c r="N691" s="224"/>
      <c r="O691" s="87"/>
      <c r="P691" s="87"/>
      <c r="Q691" s="87"/>
      <c r="R691" s="87"/>
      <c r="S691" s="87"/>
      <c r="T691" s="88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U691" s="20" t="s">
        <v>82</v>
      </c>
    </row>
    <row r="692" spans="1:47" s="2" customFormat="1" ht="12">
      <c r="A692" s="41"/>
      <c r="B692" s="42"/>
      <c r="C692" s="43"/>
      <c r="D692" s="227" t="s">
        <v>493</v>
      </c>
      <c r="E692" s="43"/>
      <c r="F692" s="253" t="s">
        <v>502</v>
      </c>
      <c r="G692" s="43"/>
      <c r="H692" s="254">
        <v>339.23</v>
      </c>
      <c r="I692" s="43"/>
      <c r="J692" s="43"/>
      <c r="K692" s="43"/>
      <c r="L692" s="47"/>
      <c r="M692" s="223"/>
      <c r="N692" s="224"/>
      <c r="O692" s="87"/>
      <c r="P692" s="87"/>
      <c r="Q692" s="87"/>
      <c r="R692" s="87"/>
      <c r="S692" s="87"/>
      <c r="T692" s="88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U692" s="20" t="s">
        <v>82</v>
      </c>
    </row>
    <row r="693" spans="1:51" s="14" customFormat="1" ht="12">
      <c r="A693" s="14"/>
      <c r="B693" s="236"/>
      <c r="C693" s="237"/>
      <c r="D693" s="227" t="s">
        <v>176</v>
      </c>
      <c r="E693" s="237"/>
      <c r="F693" s="239" t="s">
        <v>832</v>
      </c>
      <c r="G693" s="237"/>
      <c r="H693" s="240">
        <v>464.063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6" t="s">
        <v>176</v>
      </c>
      <c r="AU693" s="246" t="s">
        <v>82</v>
      </c>
      <c r="AV693" s="14" t="s">
        <v>82</v>
      </c>
      <c r="AW693" s="14" t="s">
        <v>4</v>
      </c>
      <c r="AX693" s="14" t="s">
        <v>80</v>
      </c>
      <c r="AY693" s="246" t="s">
        <v>155</v>
      </c>
    </row>
    <row r="694" spans="1:65" s="2" customFormat="1" ht="16.5" customHeight="1">
      <c r="A694" s="41"/>
      <c r="B694" s="42"/>
      <c r="C694" s="266" t="s">
        <v>833</v>
      </c>
      <c r="D694" s="266" t="s">
        <v>560</v>
      </c>
      <c r="E694" s="267" t="s">
        <v>834</v>
      </c>
      <c r="F694" s="268" t="s">
        <v>835</v>
      </c>
      <c r="G694" s="269" t="s">
        <v>356</v>
      </c>
      <c r="H694" s="270">
        <v>58.751</v>
      </c>
      <c r="I694" s="271"/>
      <c r="J694" s="272">
        <f>ROUND(I694*H694,2)</f>
        <v>0</v>
      </c>
      <c r="K694" s="268" t="s">
        <v>19</v>
      </c>
      <c r="L694" s="273"/>
      <c r="M694" s="274" t="s">
        <v>19</v>
      </c>
      <c r="N694" s="275" t="s">
        <v>43</v>
      </c>
      <c r="O694" s="87"/>
      <c r="P694" s="216">
        <f>O694*H694</f>
        <v>0</v>
      </c>
      <c r="Q694" s="216">
        <v>0.00015</v>
      </c>
      <c r="R694" s="216">
        <f>Q694*H694</f>
        <v>0.008812649999999998</v>
      </c>
      <c r="S694" s="216">
        <v>0</v>
      </c>
      <c r="T694" s="217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18" t="s">
        <v>776</v>
      </c>
      <c r="AT694" s="218" t="s">
        <v>560</v>
      </c>
      <c r="AU694" s="218" t="s">
        <v>82</v>
      </c>
      <c r="AY694" s="20" t="s">
        <v>155</v>
      </c>
      <c r="BE694" s="219">
        <f>IF(N694="základní",J694,0)</f>
        <v>0</v>
      </c>
      <c r="BF694" s="219">
        <f>IF(N694="snížená",J694,0)</f>
        <v>0</v>
      </c>
      <c r="BG694" s="219">
        <f>IF(N694="zákl. přenesená",J694,0)</f>
        <v>0</v>
      </c>
      <c r="BH694" s="219">
        <f>IF(N694="sníž. přenesená",J694,0)</f>
        <v>0</v>
      </c>
      <c r="BI694" s="219">
        <f>IF(N694="nulová",J694,0)</f>
        <v>0</v>
      </c>
      <c r="BJ694" s="20" t="s">
        <v>80</v>
      </c>
      <c r="BK694" s="219">
        <f>ROUND(I694*H694,2)</f>
        <v>0</v>
      </c>
      <c r="BL694" s="20" t="s">
        <v>196</v>
      </c>
      <c r="BM694" s="218" t="s">
        <v>836</v>
      </c>
    </row>
    <row r="695" spans="1:51" s="14" customFormat="1" ht="12">
      <c r="A695" s="14"/>
      <c r="B695" s="236"/>
      <c r="C695" s="237"/>
      <c r="D695" s="227" t="s">
        <v>176</v>
      </c>
      <c r="E695" s="238" t="s">
        <v>19</v>
      </c>
      <c r="F695" s="239" t="s">
        <v>383</v>
      </c>
      <c r="G695" s="237"/>
      <c r="H695" s="240">
        <v>49.6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6" t="s">
        <v>176</v>
      </c>
      <c r="AU695" s="246" t="s">
        <v>82</v>
      </c>
      <c r="AV695" s="14" t="s">
        <v>82</v>
      </c>
      <c r="AW695" s="14" t="s">
        <v>34</v>
      </c>
      <c r="AX695" s="14" t="s">
        <v>80</v>
      </c>
      <c r="AY695" s="246" t="s">
        <v>155</v>
      </c>
    </row>
    <row r="696" spans="1:47" s="2" customFormat="1" ht="12">
      <c r="A696" s="41"/>
      <c r="B696" s="42"/>
      <c r="C696" s="43"/>
      <c r="D696" s="227" t="s">
        <v>493</v>
      </c>
      <c r="E696" s="43"/>
      <c r="F696" s="252" t="s">
        <v>807</v>
      </c>
      <c r="G696" s="43"/>
      <c r="H696" s="43"/>
      <c r="I696" s="43"/>
      <c r="J696" s="43"/>
      <c r="K696" s="43"/>
      <c r="L696" s="47"/>
      <c r="M696" s="223"/>
      <c r="N696" s="224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U696" s="20" t="s">
        <v>82</v>
      </c>
    </row>
    <row r="697" spans="1:47" s="2" customFormat="1" ht="12">
      <c r="A697" s="41"/>
      <c r="B697" s="42"/>
      <c r="C697" s="43"/>
      <c r="D697" s="227" t="s">
        <v>493</v>
      </c>
      <c r="E697" s="43"/>
      <c r="F697" s="253" t="s">
        <v>704</v>
      </c>
      <c r="G697" s="43"/>
      <c r="H697" s="254">
        <v>0</v>
      </c>
      <c r="I697" s="43"/>
      <c r="J697" s="43"/>
      <c r="K697" s="43"/>
      <c r="L697" s="47"/>
      <c r="M697" s="223"/>
      <c r="N697" s="224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U697" s="20" t="s">
        <v>82</v>
      </c>
    </row>
    <row r="698" spans="1:47" s="2" customFormat="1" ht="12">
      <c r="A698" s="41"/>
      <c r="B698" s="42"/>
      <c r="C698" s="43"/>
      <c r="D698" s="227" t="s">
        <v>493</v>
      </c>
      <c r="E698" s="43"/>
      <c r="F698" s="253" t="s">
        <v>385</v>
      </c>
      <c r="G698" s="43"/>
      <c r="H698" s="254">
        <v>49.6</v>
      </c>
      <c r="I698" s="43"/>
      <c r="J698" s="43"/>
      <c r="K698" s="43"/>
      <c r="L698" s="47"/>
      <c r="M698" s="223"/>
      <c r="N698" s="224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U698" s="20" t="s">
        <v>82</v>
      </c>
    </row>
    <row r="699" spans="1:51" s="14" customFormat="1" ht="12">
      <c r="A699" s="14"/>
      <c r="B699" s="236"/>
      <c r="C699" s="237"/>
      <c r="D699" s="227" t="s">
        <v>176</v>
      </c>
      <c r="E699" s="237"/>
      <c r="F699" s="239" t="s">
        <v>837</v>
      </c>
      <c r="G699" s="237"/>
      <c r="H699" s="240">
        <v>58.751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6" t="s">
        <v>176</v>
      </c>
      <c r="AU699" s="246" t="s">
        <v>82</v>
      </c>
      <c r="AV699" s="14" t="s">
        <v>82</v>
      </c>
      <c r="AW699" s="14" t="s">
        <v>4</v>
      </c>
      <c r="AX699" s="14" t="s">
        <v>80</v>
      </c>
      <c r="AY699" s="246" t="s">
        <v>155</v>
      </c>
    </row>
    <row r="700" spans="1:65" s="2" customFormat="1" ht="33" customHeight="1">
      <c r="A700" s="41"/>
      <c r="B700" s="42"/>
      <c r="C700" s="207" t="s">
        <v>838</v>
      </c>
      <c r="D700" s="207" t="s">
        <v>162</v>
      </c>
      <c r="E700" s="208" t="s">
        <v>839</v>
      </c>
      <c r="F700" s="209" t="s">
        <v>840</v>
      </c>
      <c r="G700" s="210" t="s">
        <v>721</v>
      </c>
      <c r="H700" s="211">
        <v>900</v>
      </c>
      <c r="I700" s="212"/>
      <c r="J700" s="213">
        <f>ROUND(I700*H700,2)</f>
        <v>0</v>
      </c>
      <c r="K700" s="209" t="s">
        <v>166</v>
      </c>
      <c r="L700" s="47"/>
      <c r="M700" s="214" t="s">
        <v>19</v>
      </c>
      <c r="N700" s="215" t="s">
        <v>43</v>
      </c>
      <c r="O700" s="87"/>
      <c r="P700" s="216">
        <f>O700*H700</f>
        <v>0</v>
      </c>
      <c r="Q700" s="216">
        <v>0</v>
      </c>
      <c r="R700" s="216">
        <f>Q700*H700</f>
        <v>0</v>
      </c>
      <c r="S700" s="216">
        <v>0</v>
      </c>
      <c r="T700" s="217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18" t="s">
        <v>196</v>
      </c>
      <c r="AT700" s="218" t="s">
        <v>162</v>
      </c>
      <c r="AU700" s="218" t="s">
        <v>82</v>
      </c>
      <c r="AY700" s="20" t="s">
        <v>155</v>
      </c>
      <c r="BE700" s="219">
        <f>IF(N700="základní",J700,0)</f>
        <v>0</v>
      </c>
      <c r="BF700" s="219">
        <f>IF(N700="snížená",J700,0)</f>
        <v>0</v>
      </c>
      <c r="BG700" s="219">
        <f>IF(N700="zákl. přenesená",J700,0)</f>
        <v>0</v>
      </c>
      <c r="BH700" s="219">
        <f>IF(N700="sníž. přenesená",J700,0)</f>
        <v>0</v>
      </c>
      <c r="BI700" s="219">
        <f>IF(N700="nulová",J700,0)</f>
        <v>0</v>
      </c>
      <c r="BJ700" s="20" t="s">
        <v>80</v>
      </c>
      <c r="BK700" s="219">
        <f>ROUND(I700*H700,2)</f>
        <v>0</v>
      </c>
      <c r="BL700" s="20" t="s">
        <v>196</v>
      </c>
      <c r="BM700" s="218" t="s">
        <v>841</v>
      </c>
    </row>
    <row r="701" spans="1:47" s="2" customFormat="1" ht="12">
      <c r="A701" s="41"/>
      <c r="B701" s="42"/>
      <c r="C701" s="43"/>
      <c r="D701" s="220" t="s">
        <v>169</v>
      </c>
      <c r="E701" s="43"/>
      <c r="F701" s="221" t="s">
        <v>842</v>
      </c>
      <c r="G701" s="43"/>
      <c r="H701" s="43"/>
      <c r="I701" s="222"/>
      <c r="J701" s="43"/>
      <c r="K701" s="43"/>
      <c r="L701" s="47"/>
      <c r="M701" s="223"/>
      <c r="N701" s="224"/>
      <c r="O701" s="87"/>
      <c r="P701" s="87"/>
      <c r="Q701" s="87"/>
      <c r="R701" s="87"/>
      <c r="S701" s="87"/>
      <c r="T701" s="88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T701" s="20" t="s">
        <v>169</v>
      </c>
      <c r="AU701" s="20" t="s">
        <v>82</v>
      </c>
    </row>
    <row r="702" spans="1:51" s="14" customFormat="1" ht="12">
      <c r="A702" s="14"/>
      <c r="B702" s="236"/>
      <c r="C702" s="237"/>
      <c r="D702" s="227" t="s">
        <v>176</v>
      </c>
      <c r="E702" s="238" t="s">
        <v>19</v>
      </c>
      <c r="F702" s="239" t="s">
        <v>843</v>
      </c>
      <c r="G702" s="237"/>
      <c r="H702" s="240">
        <v>900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6" t="s">
        <v>176</v>
      </c>
      <c r="AU702" s="246" t="s">
        <v>82</v>
      </c>
      <c r="AV702" s="14" t="s">
        <v>82</v>
      </c>
      <c r="AW702" s="14" t="s">
        <v>34</v>
      </c>
      <c r="AX702" s="14" t="s">
        <v>80</v>
      </c>
      <c r="AY702" s="246" t="s">
        <v>155</v>
      </c>
    </row>
    <row r="703" spans="1:65" s="2" customFormat="1" ht="16.5" customHeight="1">
      <c r="A703" s="41"/>
      <c r="B703" s="42"/>
      <c r="C703" s="266" t="s">
        <v>844</v>
      </c>
      <c r="D703" s="266" t="s">
        <v>560</v>
      </c>
      <c r="E703" s="267" t="s">
        <v>845</v>
      </c>
      <c r="F703" s="268" t="s">
        <v>846</v>
      </c>
      <c r="G703" s="269" t="s">
        <v>721</v>
      </c>
      <c r="H703" s="270">
        <v>945</v>
      </c>
      <c r="I703" s="271"/>
      <c r="J703" s="272">
        <f>ROUND(I703*H703,2)</f>
        <v>0</v>
      </c>
      <c r="K703" s="268" t="s">
        <v>166</v>
      </c>
      <c r="L703" s="273"/>
      <c r="M703" s="274" t="s">
        <v>19</v>
      </c>
      <c r="N703" s="275" t="s">
        <v>43</v>
      </c>
      <c r="O703" s="87"/>
      <c r="P703" s="216">
        <f>O703*H703</f>
        <v>0</v>
      </c>
      <c r="Q703" s="216">
        <v>8E-05</v>
      </c>
      <c r="R703" s="216">
        <f>Q703*H703</f>
        <v>0.0756</v>
      </c>
      <c r="S703" s="216">
        <v>0</v>
      </c>
      <c r="T703" s="217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18" t="s">
        <v>776</v>
      </c>
      <c r="AT703" s="218" t="s">
        <v>560</v>
      </c>
      <c r="AU703" s="218" t="s">
        <v>82</v>
      </c>
      <c r="AY703" s="20" t="s">
        <v>155</v>
      </c>
      <c r="BE703" s="219">
        <f>IF(N703="základní",J703,0)</f>
        <v>0</v>
      </c>
      <c r="BF703" s="219">
        <f>IF(N703="snížená",J703,0)</f>
        <v>0</v>
      </c>
      <c r="BG703" s="219">
        <f>IF(N703="zákl. přenesená",J703,0)</f>
        <v>0</v>
      </c>
      <c r="BH703" s="219">
        <f>IF(N703="sníž. přenesená",J703,0)</f>
        <v>0</v>
      </c>
      <c r="BI703" s="219">
        <f>IF(N703="nulová",J703,0)</f>
        <v>0</v>
      </c>
      <c r="BJ703" s="20" t="s">
        <v>80</v>
      </c>
      <c r="BK703" s="219">
        <f>ROUND(I703*H703,2)</f>
        <v>0</v>
      </c>
      <c r="BL703" s="20" t="s">
        <v>196</v>
      </c>
      <c r="BM703" s="218" t="s">
        <v>847</v>
      </c>
    </row>
    <row r="704" spans="1:51" s="14" customFormat="1" ht="12">
      <c r="A704" s="14"/>
      <c r="B704" s="236"/>
      <c r="C704" s="237"/>
      <c r="D704" s="227" t="s">
        <v>176</v>
      </c>
      <c r="E704" s="237"/>
      <c r="F704" s="239" t="s">
        <v>848</v>
      </c>
      <c r="G704" s="237"/>
      <c r="H704" s="240">
        <v>945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176</v>
      </c>
      <c r="AU704" s="246" t="s">
        <v>82</v>
      </c>
      <c r="AV704" s="14" t="s">
        <v>82</v>
      </c>
      <c r="AW704" s="14" t="s">
        <v>4</v>
      </c>
      <c r="AX704" s="14" t="s">
        <v>80</v>
      </c>
      <c r="AY704" s="246" t="s">
        <v>155</v>
      </c>
    </row>
    <row r="705" spans="1:65" s="2" customFormat="1" ht="33" customHeight="1">
      <c r="A705" s="41"/>
      <c r="B705" s="42"/>
      <c r="C705" s="207" t="s">
        <v>849</v>
      </c>
      <c r="D705" s="207" t="s">
        <v>162</v>
      </c>
      <c r="E705" s="208" t="s">
        <v>850</v>
      </c>
      <c r="F705" s="209" t="s">
        <v>851</v>
      </c>
      <c r="G705" s="210" t="s">
        <v>721</v>
      </c>
      <c r="H705" s="211">
        <v>15</v>
      </c>
      <c r="I705" s="212"/>
      <c r="J705" s="213">
        <f>ROUND(I705*H705,2)</f>
        <v>0</v>
      </c>
      <c r="K705" s="209" t="s">
        <v>166</v>
      </c>
      <c r="L705" s="47"/>
      <c r="M705" s="214" t="s">
        <v>19</v>
      </c>
      <c r="N705" s="215" t="s">
        <v>43</v>
      </c>
      <c r="O705" s="87"/>
      <c r="P705" s="216">
        <f>O705*H705</f>
        <v>0</v>
      </c>
      <c r="Q705" s="216">
        <v>0.0075</v>
      </c>
      <c r="R705" s="216">
        <f>Q705*H705</f>
        <v>0.11249999999999999</v>
      </c>
      <c r="S705" s="216">
        <v>0</v>
      </c>
      <c r="T705" s="21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18" t="s">
        <v>196</v>
      </c>
      <c r="AT705" s="218" t="s">
        <v>162</v>
      </c>
      <c r="AU705" s="218" t="s">
        <v>82</v>
      </c>
      <c r="AY705" s="20" t="s">
        <v>155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20" t="s">
        <v>80</v>
      </c>
      <c r="BK705" s="219">
        <f>ROUND(I705*H705,2)</f>
        <v>0</v>
      </c>
      <c r="BL705" s="20" t="s">
        <v>196</v>
      </c>
      <c r="BM705" s="218" t="s">
        <v>852</v>
      </c>
    </row>
    <row r="706" spans="1:47" s="2" customFormat="1" ht="12">
      <c r="A706" s="41"/>
      <c r="B706" s="42"/>
      <c r="C706" s="43"/>
      <c r="D706" s="220" t="s">
        <v>169</v>
      </c>
      <c r="E706" s="43"/>
      <c r="F706" s="221" t="s">
        <v>853</v>
      </c>
      <c r="G706" s="43"/>
      <c r="H706" s="43"/>
      <c r="I706" s="222"/>
      <c r="J706" s="43"/>
      <c r="K706" s="43"/>
      <c r="L706" s="47"/>
      <c r="M706" s="223"/>
      <c r="N706" s="22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169</v>
      </c>
      <c r="AU706" s="20" t="s">
        <v>82</v>
      </c>
    </row>
    <row r="707" spans="1:51" s="13" customFormat="1" ht="12">
      <c r="A707" s="13"/>
      <c r="B707" s="225"/>
      <c r="C707" s="226"/>
      <c r="D707" s="227" t="s">
        <v>176</v>
      </c>
      <c r="E707" s="228" t="s">
        <v>19</v>
      </c>
      <c r="F707" s="229" t="s">
        <v>854</v>
      </c>
      <c r="G707" s="226"/>
      <c r="H707" s="228" t="s">
        <v>19</v>
      </c>
      <c r="I707" s="230"/>
      <c r="J707" s="226"/>
      <c r="K707" s="226"/>
      <c r="L707" s="231"/>
      <c r="M707" s="232"/>
      <c r="N707" s="233"/>
      <c r="O707" s="233"/>
      <c r="P707" s="233"/>
      <c r="Q707" s="233"/>
      <c r="R707" s="233"/>
      <c r="S707" s="233"/>
      <c r="T707" s="23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5" t="s">
        <v>176</v>
      </c>
      <c r="AU707" s="235" t="s">
        <v>82</v>
      </c>
      <c r="AV707" s="13" t="s">
        <v>80</v>
      </c>
      <c r="AW707" s="13" t="s">
        <v>34</v>
      </c>
      <c r="AX707" s="13" t="s">
        <v>72</v>
      </c>
      <c r="AY707" s="235" t="s">
        <v>155</v>
      </c>
    </row>
    <row r="708" spans="1:51" s="14" customFormat="1" ht="12">
      <c r="A708" s="14"/>
      <c r="B708" s="236"/>
      <c r="C708" s="237"/>
      <c r="D708" s="227" t="s">
        <v>176</v>
      </c>
      <c r="E708" s="238" t="s">
        <v>19</v>
      </c>
      <c r="F708" s="239" t="s">
        <v>190</v>
      </c>
      <c r="G708" s="237"/>
      <c r="H708" s="240">
        <v>15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6" t="s">
        <v>176</v>
      </c>
      <c r="AU708" s="246" t="s">
        <v>82</v>
      </c>
      <c r="AV708" s="14" t="s">
        <v>82</v>
      </c>
      <c r="AW708" s="14" t="s">
        <v>34</v>
      </c>
      <c r="AX708" s="14" t="s">
        <v>80</v>
      </c>
      <c r="AY708" s="246" t="s">
        <v>155</v>
      </c>
    </row>
    <row r="709" spans="1:65" s="2" customFormat="1" ht="16.5" customHeight="1">
      <c r="A709" s="41"/>
      <c r="B709" s="42"/>
      <c r="C709" s="266" t="s">
        <v>855</v>
      </c>
      <c r="D709" s="266" t="s">
        <v>560</v>
      </c>
      <c r="E709" s="267" t="s">
        <v>856</v>
      </c>
      <c r="F709" s="268" t="s">
        <v>857</v>
      </c>
      <c r="G709" s="269" t="s">
        <v>721</v>
      </c>
      <c r="H709" s="270">
        <v>15</v>
      </c>
      <c r="I709" s="271"/>
      <c r="J709" s="272">
        <f>ROUND(I709*H709,2)</f>
        <v>0</v>
      </c>
      <c r="K709" s="268" t="s">
        <v>166</v>
      </c>
      <c r="L709" s="273"/>
      <c r="M709" s="274" t="s">
        <v>19</v>
      </c>
      <c r="N709" s="275" t="s">
        <v>43</v>
      </c>
      <c r="O709" s="87"/>
      <c r="P709" s="216">
        <f>O709*H709</f>
        <v>0</v>
      </c>
      <c r="Q709" s="216">
        <v>0.00139</v>
      </c>
      <c r="R709" s="216">
        <f>Q709*H709</f>
        <v>0.02085</v>
      </c>
      <c r="S709" s="216">
        <v>0</v>
      </c>
      <c r="T709" s="217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18" t="s">
        <v>776</v>
      </c>
      <c r="AT709" s="218" t="s">
        <v>560</v>
      </c>
      <c r="AU709" s="218" t="s">
        <v>82</v>
      </c>
      <c r="AY709" s="20" t="s">
        <v>155</v>
      </c>
      <c r="BE709" s="219">
        <f>IF(N709="základní",J709,0)</f>
        <v>0</v>
      </c>
      <c r="BF709" s="219">
        <f>IF(N709="snížená",J709,0)</f>
        <v>0</v>
      </c>
      <c r="BG709" s="219">
        <f>IF(N709="zákl. přenesená",J709,0)</f>
        <v>0</v>
      </c>
      <c r="BH709" s="219">
        <f>IF(N709="sníž. přenesená",J709,0)</f>
        <v>0</v>
      </c>
      <c r="BI709" s="219">
        <f>IF(N709="nulová",J709,0)</f>
        <v>0</v>
      </c>
      <c r="BJ709" s="20" t="s">
        <v>80</v>
      </c>
      <c r="BK709" s="219">
        <f>ROUND(I709*H709,2)</f>
        <v>0</v>
      </c>
      <c r="BL709" s="20" t="s">
        <v>196</v>
      </c>
      <c r="BM709" s="218" t="s">
        <v>858</v>
      </c>
    </row>
    <row r="710" spans="1:65" s="2" customFormat="1" ht="33" customHeight="1">
      <c r="A710" s="41"/>
      <c r="B710" s="42"/>
      <c r="C710" s="207" t="s">
        <v>859</v>
      </c>
      <c r="D710" s="207" t="s">
        <v>162</v>
      </c>
      <c r="E710" s="208" t="s">
        <v>860</v>
      </c>
      <c r="F710" s="209" t="s">
        <v>861</v>
      </c>
      <c r="G710" s="210" t="s">
        <v>721</v>
      </c>
      <c r="H710" s="211">
        <v>6</v>
      </c>
      <c r="I710" s="212"/>
      <c r="J710" s="213">
        <f>ROUND(I710*H710,2)</f>
        <v>0</v>
      </c>
      <c r="K710" s="209" t="s">
        <v>166</v>
      </c>
      <c r="L710" s="47"/>
      <c r="M710" s="214" t="s">
        <v>19</v>
      </c>
      <c r="N710" s="215" t="s">
        <v>43</v>
      </c>
      <c r="O710" s="87"/>
      <c r="P710" s="216">
        <f>O710*H710</f>
        <v>0</v>
      </c>
      <c r="Q710" s="216">
        <v>0.01875</v>
      </c>
      <c r="R710" s="216">
        <f>Q710*H710</f>
        <v>0.11249999999999999</v>
      </c>
      <c r="S710" s="216">
        <v>0</v>
      </c>
      <c r="T710" s="217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18" t="s">
        <v>196</v>
      </c>
      <c r="AT710" s="218" t="s">
        <v>162</v>
      </c>
      <c r="AU710" s="218" t="s">
        <v>82</v>
      </c>
      <c r="AY710" s="20" t="s">
        <v>155</v>
      </c>
      <c r="BE710" s="219">
        <f>IF(N710="základní",J710,0)</f>
        <v>0</v>
      </c>
      <c r="BF710" s="219">
        <f>IF(N710="snížená",J710,0)</f>
        <v>0</v>
      </c>
      <c r="BG710" s="219">
        <f>IF(N710="zákl. přenesená",J710,0)</f>
        <v>0</v>
      </c>
      <c r="BH710" s="219">
        <f>IF(N710="sníž. přenesená",J710,0)</f>
        <v>0</v>
      </c>
      <c r="BI710" s="219">
        <f>IF(N710="nulová",J710,0)</f>
        <v>0</v>
      </c>
      <c r="BJ710" s="20" t="s">
        <v>80</v>
      </c>
      <c r="BK710" s="219">
        <f>ROUND(I710*H710,2)</f>
        <v>0</v>
      </c>
      <c r="BL710" s="20" t="s">
        <v>196</v>
      </c>
      <c r="BM710" s="218" t="s">
        <v>862</v>
      </c>
    </row>
    <row r="711" spans="1:47" s="2" customFormat="1" ht="12">
      <c r="A711" s="41"/>
      <c r="B711" s="42"/>
      <c r="C711" s="43"/>
      <c r="D711" s="220" t="s">
        <v>169</v>
      </c>
      <c r="E711" s="43"/>
      <c r="F711" s="221" t="s">
        <v>863</v>
      </c>
      <c r="G711" s="43"/>
      <c r="H711" s="43"/>
      <c r="I711" s="222"/>
      <c r="J711" s="43"/>
      <c r="K711" s="43"/>
      <c r="L711" s="47"/>
      <c r="M711" s="223"/>
      <c r="N711" s="224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20" t="s">
        <v>169</v>
      </c>
      <c r="AU711" s="20" t="s">
        <v>82</v>
      </c>
    </row>
    <row r="712" spans="1:51" s="13" customFormat="1" ht="12">
      <c r="A712" s="13"/>
      <c r="B712" s="225"/>
      <c r="C712" s="226"/>
      <c r="D712" s="227" t="s">
        <v>176</v>
      </c>
      <c r="E712" s="228" t="s">
        <v>19</v>
      </c>
      <c r="F712" s="229" t="s">
        <v>864</v>
      </c>
      <c r="G712" s="226"/>
      <c r="H712" s="228" t="s">
        <v>19</v>
      </c>
      <c r="I712" s="230"/>
      <c r="J712" s="226"/>
      <c r="K712" s="226"/>
      <c r="L712" s="231"/>
      <c r="M712" s="232"/>
      <c r="N712" s="233"/>
      <c r="O712" s="233"/>
      <c r="P712" s="233"/>
      <c r="Q712" s="233"/>
      <c r="R712" s="233"/>
      <c r="S712" s="233"/>
      <c r="T712" s="23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5" t="s">
        <v>176</v>
      </c>
      <c r="AU712" s="235" t="s">
        <v>82</v>
      </c>
      <c r="AV712" s="13" t="s">
        <v>80</v>
      </c>
      <c r="AW712" s="13" t="s">
        <v>34</v>
      </c>
      <c r="AX712" s="13" t="s">
        <v>72</v>
      </c>
      <c r="AY712" s="235" t="s">
        <v>155</v>
      </c>
    </row>
    <row r="713" spans="1:51" s="14" customFormat="1" ht="12">
      <c r="A713" s="14"/>
      <c r="B713" s="236"/>
      <c r="C713" s="237"/>
      <c r="D713" s="227" t="s">
        <v>176</v>
      </c>
      <c r="E713" s="238" t="s">
        <v>19</v>
      </c>
      <c r="F713" s="239" t="s">
        <v>522</v>
      </c>
      <c r="G713" s="237"/>
      <c r="H713" s="240">
        <v>6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176</v>
      </c>
      <c r="AU713" s="246" t="s">
        <v>82</v>
      </c>
      <c r="AV713" s="14" t="s">
        <v>82</v>
      </c>
      <c r="AW713" s="14" t="s">
        <v>34</v>
      </c>
      <c r="AX713" s="14" t="s">
        <v>80</v>
      </c>
      <c r="AY713" s="246" t="s">
        <v>155</v>
      </c>
    </row>
    <row r="714" spans="1:65" s="2" customFormat="1" ht="16.5" customHeight="1">
      <c r="A714" s="41"/>
      <c r="B714" s="42"/>
      <c r="C714" s="266" t="s">
        <v>865</v>
      </c>
      <c r="D714" s="266" t="s">
        <v>560</v>
      </c>
      <c r="E714" s="267" t="s">
        <v>866</v>
      </c>
      <c r="F714" s="268" t="s">
        <v>867</v>
      </c>
      <c r="G714" s="269" t="s">
        <v>356</v>
      </c>
      <c r="H714" s="270">
        <v>3.3</v>
      </c>
      <c r="I714" s="271"/>
      <c r="J714" s="272">
        <f>ROUND(I714*H714,2)</f>
        <v>0</v>
      </c>
      <c r="K714" s="268" t="s">
        <v>166</v>
      </c>
      <c r="L714" s="273"/>
      <c r="M714" s="274" t="s">
        <v>19</v>
      </c>
      <c r="N714" s="275" t="s">
        <v>43</v>
      </c>
      <c r="O714" s="87"/>
      <c r="P714" s="216">
        <f>O714*H714</f>
        <v>0</v>
      </c>
      <c r="Q714" s="216">
        <v>0.0019</v>
      </c>
      <c r="R714" s="216">
        <f>Q714*H714</f>
        <v>0.0062699999999999995</v>
      </c>
      <c r="S714" s="216">
        <v>0</v>
      </c>
      <c r="T714" s="217">
        <f>S714*H714</f>
        <v>0</v>
      </c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R714" s="218" t="s">
        <v>776</v>
      </c>
      <c r="AT714" s="218" t="s">
        <v>560</v>
      </c>
      <c r="AU714" s="218" t="s">
        <v>82</v>
      </c>
      <c r="AY714" s="20" t="s">
        <v>155</v>
      </c>
      <c r="BE714" s="219">
        <f>IF(N714="základní",J714,0)</f>
        <v>0</v>
      </c>
      <c r="BF714" s="219">
        <f>IF(N714="snížená",J714,0)</f>
        <v>0</v>
      </c>
      <c r="BG714" s="219">
        <f>IF(N714="zákl. přenesená",J714,0)</f>
        <v>0</v>
      </c>
      <c r="BH714" s="219">
        <f>IF(N714="sníž. přenesená",J714,0)</f>
        <v>0</v>
      </c>
      <c r="BI714" s="219">
        <f>IF(N714="nulová",J714,0)</f>
        <v>0</v>
      </c>
      <c r="BJ714" s="20" t="s">
        <v>80</v>
      </c>
      <c r="BK714" s="219">
        <f>ROUND(I714*H714,2)</f>
        <v>0</v>
      </c>
      <c r="BL714" s="20" t="s">
        <v>196</v>
      </c>
      <c r="BM714" s="218" t="s">
        <v>868</v>
      </c>
    </row>
    <row r="715" spans="1:51" s="14" customFormat="1" ht="12">
      <c r="A715" s="14"/>
      <c r="B715" s="236"/>
      <c r="C715" s="237"/>
      <c r="D715" s="227" t="s">
        <v>176</v>
      </c>
      <c r="E715" s="238" t="s">
        <v>19</v>
      </c>
      <c r="F715" s="239" t="s">
        <v>594</v>
      </c>
      <c r="G715" s="237"/>
      <c r="H715" s="240">
        <v>3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6" t="s">
        <v>176</v>
      </c>
      <c r="AU715" s="246" t="s">
        <v>82</v>
      </c>
      <c r="AV715" s="14" t="s">
        <v>82</v>
      </c>
      <c r="AW715" s="14" t="s">
        <v>34</v>
      </c>
      <c r="AX715" s="14" t="s">
        <v>80</v>
      </c>
      <c r="AY715" s="246" t="s">
        <v>155</v>
      </c>
    </row>
    <row r="716" spans="1:51" s="14" customFormat="1" ht="12">
      <c r="A716" s="14"/>
      <c r="B716" s="236"/>
      <c r="C716" s="237"/>
      <c r="D716" s="227" t="s">
        <v>176</v>
      </c>
      <c r="E716" s="237"/>
      <c r="F716" s="239" t="s">
        <v>869</v>
      </c>
      <c r="G716" s="237"/>
      <c r="H716" s="240">
        <v>3.3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176</v>
      </c>
      <c r="AU716" s="246" t="s">
        <v>82</v>
      </c>
      <c r="AV716" s="14" t="s">
        <v>82</v>
      </c>
      <c r="AW716" s="14" t="s">
        <v>4</v>
      </c>
      <c r="AX716" s="14" t="s">
        <v>80</v>
      </c>
      <c r="AY716" s="246" t="s">
        <v>155</v>
      </c>
    </row>
    <row r="717" spans="1:65" s="2" customFormat="1" ht="37.8" customHeight="1">
      <c r="A717" s="41"/>
      <c r="B717" s="42"/>
      <c r="C717" s="207" t="s">
        <v>870</v>
      </c>
      <c r="D717" s="207" t="s">
        <v>162</v>
      </c>
      <c r="E717" s="208" t="s">
        <v>871</v>
      </c>
      <c r="F717" s="209" t="s">
        <v>872</v>
      </c>
      <c r="G717" s="210" t="s">
        <v>721</v>
      </c>
      <c r="H717" s="211">
        <v>28</v>
      </c>
      <c r="I717" s="212"/>
      <c r="J717" s="213">
        <f>ROUND(I717*H717,2)</f>
        <v>0</v>
      </c>
      <c r="K717" s="209" t="s">
        <v>166</v>
      </c>
      <c r="L717" s="47"/>
      <c r="M717" s="214" t="s">
        <v>19</v>
      </c>
      <c r="N717" s="215" t="s">
        <v>43</v>
      </c>
      <c r="O717" s="87"/>
      <c r="P717" s="216">
        <f>O717*H717</f>
        <v>0</v>
      </c>
      <c r="Q717" s="216">
        <v>0</v>
      </c>
      <c r="R717" s="216">
        <f>Q717*H717</f>
        <v>0</v>
      </c>
      <c r="S717" s="216">
        <v>0</v>
      </c>
      <c r="T717" s="217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18" t="s">
        <v>196</v>
      </c>
      <c r="AT717" s="218" t="s">
        <v>162</v>
      </c>
      <c r="AU717" s="218" t="s">
        <v>82</v>
      </c>
      <c r="AY717" s="20" t="s">
        <v>155</v>
      </c>
      <c r="BE717" s="219">
        <f>IF(N717="základní",J717,0)</f>
        <v>0</v>
      </c>
      <c r="BF717" s="219">
        <f>IF(N717="snížená",J717,0)</f>
        <v>0</v>
      </c>
      <c r="BG717" s="219">
        <f>IF(N717="zákl. přenesená",J717,0)</f>
        <v>0</v>
      </c>
      <c r="BH717" s="219">
        <f>IF(N717="sníž. přenesená",J717,0)</f>
        <v>0</v>
      </c>
      <c r="BI717" s="219">
        <f>IF(N717="nulová",J717,0)</f>
        <v>0</v>
      </c>
      <c r="BJ717" s="20" t="s">
        <v>80</v>
      </c>
      <c r="BK717" s="219">
        <f>ROUND(I717*H717,2)</f>
        <v>0</v>
      </c>
      <c r="BL717" s="20" t="s">
        <v>196</v>
      </c>
      <c r="BM717" s="218" t="s">
        <v>873</v>
      </c>
    </row>
    <row r="718" spans="1:47" s="2" customFormat="1" ht="12">
      <c r="A718" s="41"/>
      <c r="B718" s="42"/>
      <c r="C718" s="43"/>
      <c r="D718" s="220" t="s">
        <v>169</v>
      </c>
      <c r="E718" s="43"/>
      <c r="F718" s="221" t="s">
        <v>874</v>
      </c>
      <c r="G718" s="43"/>
      <c r="H718" s="43"/>
      <c r="I718" s="222"/>
      <c r="J718" s="43"/>
      <c r="K718" s="43"/>
      <c r="L718" s="47"/>
      <c r="M718" s="223"/>
      <c r="N718" s="22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169</v>
      </c>
      <c r="AU718" s="20" t="s">
        <v>82</v>
      </c>
    </row>
    <row r="719" spans="1:65" s="2" customFormat="1" ht="16.5" customHeight="1">
      <c r="A719" s="41"/>
      <c r="B719" s="42"/>
      <c r="C719" s="266" t="s">
        <v>875</v>
      </c>
      <c r="D719" s="266" t="s">
        <v>560</v>
      </c>
      <c r="E719" s="267" t="s">
        <v>876</v>
      </c>
      <c r="F719" s="268" t="s">
        <v>877</v>
      </c>
      <c r="G719" s="269" t="s">
        <v>721</v>
      </c>
      <c r="H719" s="270">
        <v>6</v>
      </c>
      <c r="I719" s="271"/>
      <c r="J719" s="272">
        <f>ROUND(I719*H719,2)</f>
        <v>0</v>
      </c>
      <c r="K719" s="268" t="s">
        <v>166</v>
      </c>
      <c r="L719" s="273"/>
      <c r="M719" s="274" t="s">
        <v>19</v>
      </c>
      <c r="N719" s="275" t="s">
        <v>43</v>
      </c>
      <c r="O719" s="87"/>
      <c r="P719" s="216">
        <f>O719*H719</f>
        <v>0</v>
      </c>
      <c r="Q719" s="216">
        <v>0.0002</v>
      </c>
      <c r="R719" s="216">
        <f>Q719*H719</f>
        <v>0.0012000000000000001</v>
      </c>
      <c r="S719" s="216">
        <v>0</v>
      </c>
      <c r="T719" s="217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18" t="s">
        <v>776</v>
      </c>
      <c r="AT719" s="218" t="s">
        <v>560</v>
      </c>
      <c r="AU719" s="218" t="s">
        <v>82</v>
      </c>
      <c r="AY719" s="20" t="s">
        <v>155</v>
      </c>
      <c r="BE719" s="219">
        <f>IF(N719="základní",J719,0)</f>
        <v>0</v>
      </c>
      <c r="BF719" s="219">
        <f>IF(N719="snížená",J719,0)</f>
        <v>0</v>
      </c>
      <c r="BG719" s="219">
        <f>IF(N719="zákl. přenesená",J719,0)</f>
        <v>0</v>
      </c>
      <c r="BH719" s="219">
        <f>IF(N719="sníž. přenesená",J719,0)</f>
        <v>0</v>
      </c>
      <c r="BI719" s="219">
        <f>IF(N719="nulová",J719,0)</f>
        <v>0</v>
      </c>
      <c r="BJ719" s="20" t="s">
        <v>80</v>
      </c>
      <c r="BK719" s="219">
        <f>ROUND(I719*H719,2)</f>
        <v>0</v>
      </c>
      <c r="BL719" s="20" t="s">
        <v>196</v>
      </c>
      <c r="BM719" s="218" t="s">
        <v>878</v>
      </c>
    </row>
    <row r="720" spans="1:51" s="14" customFormat="1" ht="12">
      <c r="A720" s="14"/>
      <c r="B720" s="236"/>
      <c r="C720" s="237"/>
      <c r="D720" s="227" t="s">
        <v>176</v>
      </c>
      <c r="E720" s="238" t="s">
        <v>19</v>
      </c>
      <c r="F720" s="239" t="s">
        <v>522</v>
      </c>
      <c r="G720" s="237"/>
      <c r="H720" s="240">
        <v>6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6" t="s">
        <v>176</v>
      </c>
      <c r="AU720" s="246" t="s">
        <v>82</v>
      </c>
      <c r="AV720" s="14" t="s">
        <v>82</v>
      </c>
      <c r="AW720" s="14" t="s">
        <v>34</v>
      </c>
      <c r="AX720" s="14" t="s">
        <v>80</v>
      </c>
      <c r="AY720" s="246" t="s">
        <v>155</v>
      </c>
    </row>
    <row r="721" spans="1:65" s="2" customFormat="1" ht="16.5" customHeight="1">
      <c r="A721" s="41"/>
      <c r="B721" s="42"/>
      <c r="C721" s="266" t="s">
        <v>879</v>
      </c>
      <c r="D721" s="266" t="s">
        <v>560</v>
      </c>
      <c r="E721" s="267" t="s">
        <v>880</v>
      </c>
      <c r="F721" s="268" t="s">
        <v>881</v>
      </c>
      <c r="G721" s="269" t="s">
        <v>721</v>
      </c>
      <c r="H721" s="270">
        <v>22</v>
      </c>
      <c r="I721" s="271"/>
      <c r="J721" s="272">
        <f>ROUND(I721*H721,2)</f>
        <v>0</v>
      </c>
      <c r="K721" s="268" t="s">
        <v>166</v>
      </c>
      <c r="L721" s="273"/>
      <c r="M721" s="274" t="s">
        <v>19</v>
      </c>
      <c r="N721" s="275" t="s">
        <v>43</v>
      </c>
      <c r="O721" s="87"/>
      <c r="P721" s="216">
        <f>O721*H721</f>
        <v>0</v>
      </c>
      <c r="Q721" s="216">
        <v>0.0002</v>
      </c>
      <c r="R721" s="216">
        <f>Q721*H721</f>
        <v>0.0044</v>
      </c>
      <c r="S721" s="216">
        <v>0</v>
      </c>
      <c r="T721" s="217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18" t="s">
        <v>776</v>
      </c>
      <c r="AT721" s="218" t="s">
        <v>560</v>
      </c>
      <c r="AU721" s="218" t="s">
        <v>82</v>
      </c>
      <c r="AY721" s="20" t="s">
        <v>155</v>
      </c>
      <c r="BE721" s="219">
        <f>IF(N721="základní",J721,0)</f>
        <v>0</v>
      </c>
      <c r="BF721" s="219">
        <f>IF(N721="snížená",J721,0)</f>
        <v>0</v>
      </c>
      <c r="BG721" s="219">
        <f>IF(N721="zákl. přenesená",J721,0)</f>
        <v>0</v>
      </c>
      <c r="BH721" s="219">
        <f>IF(N721="sníž. přenesená",J721,0)</f>
        <v>0</v>
      </c>
      <c r="BI721" s="219">
        <f>IF(N721="nulová",J721,0)</f>
        <v>0</v>
      </c>
      <c r="BJ721" s="20" t="s">
        <v>80</v>
      </c>
      <c r="BK721" s="219">
        <f>ROUND(I721*H721,2)</f>
        <v>0</v>
      </c>
      <c r="BL721" s="20" t="s">
        <v>196</v>
      </c>
      <c r="BM721" s="218" t="s">
        <v>882</v>
      </c>
    </row>
    <row r="722" spans="1:51" s="14" customFormat="1" ht="12">
      <c r="A722" s="14"/>
      <c r="B722" s="236"/>
      <c r="C722" s="237"/>
      <c r="D722" s="227" t="s">
        <v>176</v>
      </c>
      <c r="E722" s="238" t="s">
        <v>19</v>
      </c>
      <c r="F722" s="239" t="s">
        <v>310</v>
      </c>
      <c r="G722" s="237"/>
      <c r="H722" s="240">
        <v>22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6" t="s">
        <v>176</v>
      </c>
      <c r="AU722" s="246" t="s">
        <v>82</v>
      </c>
      <c r="AV722" s="14" t="s">
        <v>82</v>
      </c>
      <c r="AW722" s="14" t="s">
        <v>34</v>
      </c>
      <c r="AX722" s="14" t="s">
        <v>80</v>
      </c>
      <c r="AY722" s="246" t="s">
        <v>155</v>
      </c>
    </row>
    <row r="723" spans="1:65" s="2" customFormat="1" ht="24.15" customHeight="1">
      <c r="A723" s="41"/>
      <c r="B723" s="42"/>
      <c r="C723" s="207" t="s">
        <v>883</v>
      </c>
      <c r="D723" s="207" t="s">
        <v>162</v>
      </c>
      <c r="E723" s="208" t="s">
        <v>884</v>
      </c>
      <c r="F723" s="209" t="s">
        <v>885</v>
      </c>
      <c r="G723" s="210" t="s">
        <v>518</v>
      </c>
      <c r="H723" s="211">
        <v>1.472</v>
      </c>
      <c r="I723" s="212"/>
      <c r="J723" s="213">
        <f>ROUND(I723*H723,2)</f>
        <v>0</v>
      </c>
      <c r="K723" s="209" t="s">
        <v>166</v>
      </c>
      <c r="L723" s="47"/>
      <c r="M723" s="214" t="s">
        <v>19</v>
      </c>
      <c r="N723" s="215" t="s">
        <v>43</v>
      </c>
      <c r="O723" s="87"/>
      <c r="P723" s="216">
        <f>O723*H723</f>
        <v>0</v>
      </c>
      <c r="Q723" s="216">
        <v>0</v>
      </c>
      <c r="R723" s="216">
        <f>Q723*H723</f>
        <v>0</v>
      </c>
      <c r="S723" s="216">
        <v>0</v>
      </c>
      <c r="T723" s="217">
        <f>S723*H723</f>
        <v>0</v>
      </c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R723" s="218" t="s">
        <v>196</v>
      </c>
      <c r="AT723" s="218" t="s">
        <v>162</v>
      </c>
      <c r="AU723" s="218" t="s">
        <v>82</v>
      </c>
      <c r="AY723" s="20" t="s">
        <v>155</v>
      </c>
      <c r="BE723" s="219">
        <f>IF(N723="základní",J723,0)</f>
        <v>0</v>
      </c>
      <c r="BF723" s="219">
        <f>IF(N723="snížená",J723,0)</f>
        <v>0</v>
      </c>
      <c r="BG723" s="219">
        <f>IF(N723="zákl. přenesená",J723,0)</f>
        <v>0</v>
      </c>
      <c r="BH723" s="219">
        <f>IF(N723="sníž. přenesená",J723,0)</f>
        <v>0</v>
      </c>
      <c r="BI723" s="219">
        <f>IF(N723="nulová",J723,0)</f>
        <v>0</v>
      </c>
      <c r="BJ723" s="20" t="s">
        <v>80</v>
      </c>
      <c r="BK723" s="219">
        <f>ROUND(I723*H723,2)</f>
        <v>0</v>
      </c>
      <c r="BL723" s="20" t="s">
        <v>196</v>
      </c>
      <c r="BM723" s="218" t="s">
        <v>886</v>
      </c>
    </row>
    <row r="724" spans="1:47" s="2" customFormat="1" ht="12">
      <c r="A724" s="41"/>
      <c r="B724" s="42"/>
      <c r="C724" s="43"/>
      <c r="D724" s="220" t="s">
        <v>169</v>
      </c>
      <c r="E724" s="43"/>
      <c r="F724" s="221" t="s">
        <v>887</v>
      </c>
      <c r="G724" s="43"/>
      <c r="H724" s="43"/>
      <c r="I724" s="222"/>
      <c r="J724" s="43"/>
      <c r="K724" s="43"/>
      <c r="L724" s="47"/>
      <c r="M724" s="223"/>
      <c r="N724" s="224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169</v>
      </c>
      <c r="AU724" s="20" t="s">
        <v>82</v>
      </c>
    </row>
    <row r="725" spans="1:63" s="12" customFormat="1" ht="22.8" customHeight="1">
      <c r="A725" s="12"/>
      <c r="B725" s="191"/>
      <c r="C725" s="192"/>
      <c r="D725" s="193" t="s">
        <v>71</v>
      </c>
      <c r="E725" s="205" t="s">
        <v>888</v>
      </c>
      <c r="F725" s="205" t="s">
        <v>889</v>
      </c>
      <c r="G725" s="192"/>
      <c r="H725" s="192"/>
      <c r="I725" s="195"/>
      <c r="J725" s="206">
        <f>BK725</f>
        <v>0</v>
      </c>
      <c r="K725" s="192"/>
      <c r="L725" s="197"/>
      <c r="M725" s="198"/>
      <c r="N725" s="199"/>
      <c r="O725" s="199"/>
      <c r="P725" s="200">
        <f>SUM(P726:P890)</f>
        <v>0</v>
      </c>
      <c r="Q725" s="199"/>
      <c r="R725" s="200">
        <f>SUM(R726:R890)</f>
        <v>3.3356407200000002</v>
      </c>
      <c r="S725" s="199"/>
      <c r="T725" s="201">
        <f>SUM(T726:T890)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202" t="s">
        <v>82</v>
      </c>
      <c r="AT725" s="203" t="s">
        <v>71</v>
      </c>
      <c r="AU725" s="203" t="s">
        <v>80</v>
      </c>
      <c r="AY725" s="202" t="s">
        <v>155</v>
      </c>
      <c r="BK725" s="204">
        <f>SUM(BK726:BK890)</f>
        <v>0</v>
      </c>
    </row>
    <row r="726" spans="1:65" s="2" customFormat="1" ht="24.15" customHeight="1">
      <c r="A726" s="41"/>
      <c r="B726" s="42"/>
      <c r="C726" s="207" t="s">
        <v>890</v>
      </c>
      <c r="D726" s="207" t="s">
        <v>162</v>
      </c>
      <c r="E726" s="208" t="s">
        <v>891</v>
      </c>
      <c r="F726" s="209" t="s">
        <v>892</v>
      </c>
      <c r="G726" s="210" t="s">
        <v>356</v>
      </c>
      <c r="H726" s="211">
        <v>719.64</v>
      </c>
      <c r="I726" s="212"/>
      <c r="J726" s="213">
        <f>ROUND(I726*H726,2)</f>
        <v>0</v>
      </c>
      <c r="K726" s="209" t="s">
        <v>166</v>
      </c>
      <c r="L726" s="47"/>
      <c r="M726" s="214" t="s">
        <v>19</v>
      </c>
      <c r="N726" s="215" t="s">
        <v>43</v>
      </c>
      <c r="O726" s="87"/>
      <c r="P726" s="216">
        <f>O726*H726</f>
        <v>0</v>
      </c>
      <c r="Q726" s="216">
        <v>0</v>
      </c>
      <c r="R726" s="216">
        <f>Q726*H726</f>
        <v>0</v>
      </c>
      <c r="S726" s="216">
        <v>0</v>
      </c>
      <c r="T726" s="217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18" t="s">
        <v>196</v>
      </c>
      <c r="AT726" s="218" t="s">
        <v>162</v>
      </c>
      <c r="AU726" s="218" t="s">
        <v>82</v>
      </c>
      <c r="AY726" s="20" t="s">
        <v>155</v>
      </c>
      <c r="BE726" s="219">
        <f>IF(N726="základní",J726,0)</f>
        <v>0</v>
      </c>
      <c r="BF726" s="219">
        <f>IF(N726="snížená",J726,0)</f>
        <v>0</v>
      </c>
      <c r="BG726" s="219">
        <f>IF(N726="zákl. přenesená",J726,0)</f>
        <v>0</v>
      </c>
      <c r="BH726" s="219">
        <f>IF(N726="sníž. přenesená",J726,0)</f>
        <v>0</v>
      </c>
      <c r="BI726" s="219">
        <f>IF(N726="nulová",J726,0)</f>
        <v>0</v>
      </c>
      <c r="BJ726" s="20" t="s">
        <v>80</v>
      </c>
      <c r="BK726" s="219">
        <f>ROUND(I726*H726,2)</f>
        <v>0</v>
      </c>
      <c r="BL726" s="20" t="s">
        <v>196</v>
      </c>
      <c r="BM726" s="218" t="s">
        <v>893</v>
      </c>
    </row>
    <row r="727" spans="1:47" s="2" customFormat="1" ht="12">
      <c r="A727" s="41"/>
      <c r="B727" s="42"/>
      <c r="C727" s="43"/>
      <c r="D727" s="220" t="s">
        <v>169</v>
      </c>
      <c r="E727" s="43"/>
      <c r="F727" s="221" t="s">
        <v>894</v>
      </c>
      <c r="G727" s="43"/>
      <c r="H727" s="43"/>
      <c r="I727" s="222"/>
      <c r="J727" s="43"/>
      <c r="K727" s="43"/>
      <c r="L727" s="47"/>
      <c r="M727" s="223"/>
      <c r="N727" s="224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20" t="s">
        <v>169</v>
      </c>
      <c r="AU727" s="20" t="s">
        <v>82</v>
      </c>
    </row>
    <row r="728" spans="1:65" s="2" customFormat="1" ht="16.5" customHeight="1">
      <c r="A728" s="41"/>
      <c r="B728" s="42"/>
      <c r="C728" s="266" t="s">
        <v>895</v>
      </c>
      <c r="D728" s="266" t="s">
        <v>560</v>
      </c>
      <c r="E728" s="267" t="s">
        <v>896</v>
      </c>
      <c r="F728" s="268" t="s">
        <v>897</v>
      </c>
      <c r="G728" s="269" t="s">
        <v>356</v>
      </c>
      <c r="H728" s="270">
        <v>0</v>
      </c>
      <c r="I728" s="271"/>
      <c r="J728" s="272">
        <f>ROUND(I728*H728,2)</f>
        <v>0</v>
      </c>
      <c r="K728" s="268" t="s">
        <v>166</v>
      </c>
      <c r="L728" s="273"/>
      <c r="M728" s="274" t="s">
        <v>19</v>
      </c>
      <c r="N728" s="275" t="s">
        <v>43</v>
      </c>
      <c r="O728" s="87"/>
      <c r="P728" s="216">
        <f>O728*H728</f>
        <v>0</v>
      </c>
      <c r="Q728" s="216">
        <v>0.0011</v>
      </c>
      <c r="R728" s="216">
        <f>Q728*H728</f>
        <v>0</v>
      </c>
      <c r="S728" s="216">
        <v>0</v>
      </c>
      <c r="T728" s="217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18" t="s">
        <v>898</v>
      </c>
      <c r="AT728" s="218" t="s">
        <v>560</v>
      </c>
      <c r="AU728" s="218" t="s">
        <v>82</v>
      </c>
      <c r="AY728" s="20" t="s">
        <v>155</v>
      </c>
      <c r="BE728" s="219">
        <f>IF(N728="základní",J728,0)</f>
        <v>0</v>
      </c>
      <c r="BF728" s="219">
        <f>IF(N728="snížená",J728,0)</f>
        <v>0</v>
      </c>
      <c r="BG728" s="219">
        <f>IF(N728="zákl. přenesená",J728,0)</f>
        <v>0</v>
      </c>
      <c r="BH728" s="219">
        <f>IF(N728="sníž. přenesená",J728,0)</f>
        <v>0</v>
      </c>
      <c r="BI728" s="219">
        <f>IF(N728="nulová",J728,0)</f>
        <v>0</v>
      </c>
      <c r="BJ728" s="20" t="s">
        <v>80</v>
      </c>
      <c r="BK728" s="219">
        <f>ROUND(I728*H728,2)</f>
        <v>0</v>
      </c>
      <c r="BL728" s="20" t="s">
        <v>898</v>
      </c>
      <c r="BM728" s="218" t="s">
        <v>899</v>
      </c>
    </row>
    <row r="729" spans="1:51" s="13" customFormat="1" ht="12">
      <c r="A729" s="13"/>
      <c r="B729" s="225"/>
      <c r="C729" s="226"/>
      <c r="D729" s="227" t="s">
        <v>176</v>
      </c>
      <c r="E729" s="228" t="s">
        <v>19</v>
      </c>
      <c r="F729" s="229" t="s">
        <v>900</v>
      </c>
      <c r="G729" s="226"/>
      <c r="H729" s="228" t="s">
        <v>19</v>
      </c>
      <c r="I729" s="230"/>
      <c r="J729" s="226"/>
      <c r="K729" s="226"/>
      <c r="L729" s="231"/>
      <c r="M729" s="232"/>
      <c r="N729" s="233"/>
      <c r="O729" s="233"/>
      <c r="P729" s="233"/>
      <c r="Q729" s="233"/>
      <c r="R729" s="233"/>
      <c r="S729" s="233"/>
      <c r="T729" s="23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5" t="s">
        <v>176</v>
      </c>
      <c r="AU729" s="235" t="s">
        <v>82</v>
      </c>
      <c r="AV729" s="13" t="s">
        <v>80</v>
      </c>
      <c r="AW729" s="13" t="s">
        <v>34</v>
      </c>
      <c r="AX729" s="13" t="s">
        <v>72</v>
      </c>
      <c r="AY729" s="235" t="s">
        <v>155</v>
      </c>
    </row>
    <row r="730" spans="1:51" s="14" customFormat="1" ht="12">
      <c r="A730" s="14"/>
      <c r="B730" s="236"/>
      <c r="C730" s="237"/>
      <c r="D730" s="227" t="s">
        <v>176</v>
      </c>
      <c r="E730" s="238" t="s">
        <v>19</v>
      </c>
      <c r="F730" s="239" t="s">
        <v>72</v>
      </c>
      <c r="G730" s="237"/>
      <c r="H730" s="240">
        <v>0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6" t="s">
        <v>176</v>
      </c>
      <c r="AU730" s="246" t="s">
        <v>82</v>
      </c>
      <c r="AV730" s="14" t="s">
        <v>82</v>
      </c>
      <c r="AW730" s="14" t="s">
        <v>34</v>
      </c>
      <c r="AX730" s="14" t="s">
        <v>80</v>
      </c>
      <c r="AY730" s="246" t="s">
        <v>155</v>
      </c>
    </row>
    <row r="731" spans="1:51" s="14" customFormat="1" ht="12">
      <c r="A731" s="14"/>
      <c r="B731" s="236"/>
      <c r="C731" s="237"/>
      <c r="D731" s="227" t="s">
        <v>176</v>
      </c>
      <c r="E731" s="237"/>
      <c r="F731" s="239" t="s">
        <v>901</v>
      </c>
      <c r="G731" s="237"/>
      <c r="H731" s="240">
        <v>0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6" t="s">
        <v>176</v>
      </c>
      <c r="AU731" s="246" t="s">
        <v>82</v>
      </c>
      <c r="AV731" s="14" t="s">
        <v>82</v>
      </c>
      <c r="AW731" s="14" t="s">
        <v>4</v>
      </c>
      <c r="AX731" s="14" t="s">
        <v>80</v>
      </c>
      <c r="AY731" s="246" t="s">
        <v>155</v>
      </c>
    </row>
    <row r="732" spans="1:65" s="2" customFormat="1" ht="16.5" customHeight="1">
      <c r="A732" s="41"/>
      <c r="B732" s="42"/>
      <c r="C732" s="266" t="s">
        <v>902</v>
      </c>
      <c r="D732" s="266" t="s">
        <v>560</v>
      </c>
      <c r="E732" s="267" t="s">
        <v>903</v>
      </c>
      <c r="F732" s="268" t="s">
        <v>904</v>
      </c>
      <c r="G732" s="269" t="s">
        <v>356</v>
      </c>
      <c r="H732" s="270">
        <v>755.622</v>
      </c>
      <c r="I732" s="271"/>
      <c r="J732" s="272">
        <f>ROUND(I732*H732,2)</f>
        <v>0</v>
      </c>
      <c r="K732" s="268" t="s">
        <v>166</v>
      </c>
      <c r="L732" s="273"/>
      <c r="M732" s="274" t="s">
        <v>19</v>
      </c>
      <c r="N732" s="275" t="s">
        <v>43</v>
      </c>
      <c r="O732" s="87"/>
      <c r="P732" s="216">
        <f>O732*H732</f>
        <v>0</v>
      </c>
      <c r="Q732" s="216">
        <v>0.00026</v>
      </c>
      <c r="R732" s="216">
        <f>Q732*H732</f>
        <v>0.19646171999999998</v>
      </c>
      <c r="S732" s="216">
        <v>0</v>
      </c>
      <c r="T732" s="217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18" t="s">
        <v>776</v>
      </c>
      <c r="AT732" s="218" t="s">
        <v>560</v>
      </c>
      <c r="AU732" s="218" t="s">
        <v>82</v>
      </c>
      <c r="AY732" s="20" t="s">
        <v>155</v>
      </c>
      <c r="BE732" s="219">
        <f>IF(N732="základní",J732,0)</f>
        <v>0</v>
      </c>
      <c r="BF732" s="219">
        <f>IF(N732="snížená",J732,0)</f>
        <v>0</v>
      </c>
      <c r="BG732" s="219">
        <f>IF(N732="zákl. přenesená",J732,0)</f>
        <v>0</v>
      </c>
      <c r="BH732" s="219">
        <f>IF(N732="sníž. přenesená",J732,0)</f>
        <v>0</v>
      </c>
      <c r="BI732" s="219">
        <f>IF(N732="nulová",J732,0)</f>
        <v>0</v>
      </c>
      <c r="BJ732" s="20" t="s">
        <v>80</v>
      </c>
      <c r="BK732" s="219">
        <f>ROUND(I732*H732,2)</f>
        <v>0</v>
      </c>
      <c r="BL732" s="20" t="s">
        <v>196</v>
      </c>
      <c r="BM732" s="218" t="s">
        <v>905</v>
      </c>
    </row>
    <row r="733" spans="1:51" s="14" customFormat="1" ht="12">
      <c r="A733" s="14"/>
      <c r="B733" s="236"/>
      <c r="C733" s="237"/>
      <c r="D733" s="227" t="s">
        <v>176</v>
      </c>
      <c r="E733" s="238" t="s">
        <v>19</v>
      </c>
      <c r="F733" s="239" t="s">
        <v>354</v>
      </c>
      <c r="G733" s="237"/>
      <c r="H733" s="240">
        <v>58.13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6" t="s">
        <v>176</v>
      </c>
      <c r="AU733" s="246" t="s">
        <v>82</v>
      </c>
      <c r="AV733" s="14" t="s">
        <v>82</v>
      </c>
      <c r="AW733" s="14" t="s">
        <v>34</v>
      </c>
      <c r="AX733" s="14" t="s">
        <v>72</v>
      </c>
      <c r="AY733" s="246" t="s">
        <v>155</v>
      </c>
    </row>
    <row r="734" spans="1:51" s="14" customFormat="1" ht="12">
      <c r="A734" s="14"/>
      <c r="B734" s="236"/>
      <c r="C734" s="237"/>
      <c r="D734" s="227" t="s">
        <v>176</v>
      </c>
      <c r="E734" s="238" t="s">
        <v>19</v>
      </c>
      <c r="F734" s="239" t="s">
        <v>358</v>
      </c>
      <c r="G734" s="237"/>
      <c r="H734" s="240">
        <v>237.21</v>
      </c>
      <c r="I734" s="241"/>
      <c r="J734" s="237"/>
      <c r="K734" s="237"/>
      <c r="L734" s="242"/>
      <c r="M734" s="243"/>
      <c r="N734" s="244"/>
      <c r="O734" s="244"/>
      <c r="P734" s="244"/>
      <c r="Q734" s="244"/>
      <c r="R734" s="244"/>
      <c r="S734" s="244"/>
      <c r="T734" s="24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6" t="s">
        <v>176</v>
      </c>
      <c r="AU734" s="246" t="s">
        <v>82</v>
      </c>
      <c r="AV734" s="14" t="s">
        <v>82</v>
      </c>
      <c r="AW734" s="14" t="s">
        <v>34</v>
      </c>
      <c r="AX734" s="14" t="s">
        <v>72</v>
      </c>
      <c r="AY734" s="246" t="s">
        <v>155</v>
      </c>
    </row>
    <row r="735" spans="1:51" s="14" customFormat="1" ht="12">
      <c r="A735" s="14"/>
      <c r="B735" s="236"/>
      <c r="C735" s="237"/>
      <c r="D735" s="227" t="s">
        <v>176</v>
      </c>
      <c r="E735" s="238" t="s">
        <v>19</v>
      </c>
      <c r="F735" s="239" t="s">
        <v>361</v>
      </c>
      <c r="G735" s="237"/>
      <c r="H735" s="240">
        <v>238.47</v>
      </c>
      <c r="I735" s="241"/>
      <c r="J735" s="237"/>
      <c r="K735" s="237"/>
      <c r="L735" s="242"/>
      <c r="M735" s="243"/>
      <c r="N735" s="244"/>
      <c r="O735" s="244"/>
      <c r="P735" s="244"/>
      <c r="Q735" s="244"/>
      <c r="R735" s="244"/>
      <c r="S735" s="244"/>
      <c r="T735" s="24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6" t="s">
        <v>176</v>
      </c>
      <c r="AU735" s="246" t="s">
        <v>82</v>
      </c>
      <c r="AV735" s="14" t="s">
        <v>82</v>
      </c>
      <c r="AW735" s="14" t="s">
        <v>34</v>
      </c>
      <c r="AX735" s="14" t="s">
        <v>72</v>
      </c>
      <c r="AY735" s="246" t="s">
        <v>155</v>
      </c>
    </row>
    <row r="736" spans="1:51" s="14" customFormat="1" ht="12">
      <c r="A736" s="14"/>
      <c r="B736" s="236"/>
      <c r="C736" s="237"/>
      <c r="D736" s="227" t="s">
        <v>176</v>
      </c>
      <c r="E736" s="238" t="s">
        <v>19</v>
      </c>
      <c r="F736" s="239" t="s">
        <v>364</v>
      </c>
      <c r="G736" s="237"/>
      <c r="H736" s="240">
        <v>45.44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6" t="s">
        <v>176</v>
      </c>
      <c r="AU736" s="246" t="s">
        <v>82</v>
      </c>
      <c r="AV736" s="14" t="s">
        <v>82</v>
      </c>
      <c r="AW736" s="14" t="s">
        <v>34</v>
      </c>
      <c r="AX736" s="14" t="s">
        <v>72</v>
      </c>
      <c r="AY736" s="246" t="s">
        <v>155</v>
      </c>
    </row>
    <row r="737" spans="1:51" s="14" customFormat="1" ht="12">
      <c r="A737" s="14"/>
      <c r="B737" s="236"/>
      <c r="C737" s="237"/>
      <c r="D737" s="227" t="s">
        <v>176</v>
      </c>
      <c r="E737" s="238" t="s">
        <v>19</v>
      </c>
      <c r="F737" s="239" t="s">
        <v>367</v>
      </c>
      <c r="G737" s="237"/>
      <c r="H737" s="240">
        <v>60.67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6" t="s">
        <v>176</v>
      </c>
      <c r="AU737" s="246" t="s">
        <v>82</v>
      </c>
      <c r="AV737" s="14" t="s">
        <v>82</v>
      </c>
      <c r="AW737" s="14" t="s">
        <v>34</v>
      </c>
      <c r="AX737" s="14" t="s">
        <v>72</v>
      </c>
      <c r="AY737" s="246" t="s">
        <v>155</v>
      </c>
    </row>
    <row r="738" spans="1:51" s="14" customFormat="1" ht="12">
      <c r="A738" s="14"/>
      <c r="B738" s="236"/>
      <c r="C738" s="237"/>
      <c r="D738" s="227" t="s">
        <v>176</v>
      </c>
      <c r="E738" s="238" t="s">
        <v>19</v>
      </c>
      <c r="F738" s="239" t="s">
        <v>373</v>
      </c>
      <c r="G738" s="237"/>
      <c r="H738" s="240">
        <v>34.72</v>
      </c>
      <c r="I738" s="241"/>
      <c r="J738" s="237"/>
      <c r="K738" s="237"/>
      <c r="L738" s="242"/>
      <c r="M738" s="243"/>
      <c r="N738" s="244"/>
      <c r="O738" s="244"/>
      <c r="P738" s="244"/>
      <c r="Q738" s="244"/>
      <c r="R738" s="244"/>
      <c r="S738" s="244"/>
      <c r="T738" s="24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6" t="s">
        <v>176</v>
      </c>
      <c r="AU738" s="246" t="s">
        <v>82</v>
      </c>
      <c r="AV738" s="14" t="s">
        <v>82</v>
      </c>
      <c r="AW738" s="14" t="s">
        <v>34</v>
      </c>
      <c r="AX738" s="14" t="s">
        <v>72</v>
      </c>
      <c r="AY738" s="246" t="s">
        <v>155</v>
      </c>
    </row>
    <row r="739" spans="1:51" s="13" customFormat="1" ht="12">
      <c r="A739" s="13"/>
      <c r="B739" s="225"/>
      <c r="C739" s="226"/>
      <c r="D739" s="227" t="s">
        <v>176</v>
      </c>
      <c r="E739" s="228" t="s">
        <v>19</v>
      </c>
      <c r="F739" s="229" t="s">
        <v>717</v>
      </c>
      <c r="G739" s="226"/>
      <c r="H739" s="228" t="s">
        <v>19</v>
      </c>
      <c r="I739" s="230"/>
      <c r="J739" s="226"/>
      <c r="K739" s="226"/>
      <c r="L739" s="231"/>
      <c r="M739" s="232"/>
      <c r="N739" s="233"/>
      <c r="O739" s="233"/>
      <c r="P739" s="233"/>
      <c r="Q739" s="233"/>
      <c r="R739" s="233"/>
      <c r="S739" s="233"/>
      <c r="T739" s="23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5" t="s">
        <v>176</v>
      </c>
      <c r="AU739" s="235" t="s">
        <v>82</v>
      </c>
      <c r="AV739" s="13" t="s">
        <v>80</v>
      </c>
      <c r="AW739" s="13" t="s">
        <v>34</v>
      </c>
      <c r="AX739" s="13" t="s">
        <v>72</v>
      </c>
      <c r="AY739" s="235" t="s">
        <v>155</v>
      </c>
    </row>
    <row r="740" spans="1:51" s="14" customFormat="1" ht="12">
      <c r="A740" s="14"/>
      <c r="B740" s="236"/>
      <c r="C740" s="237"/>
      <c r="D740" s="227" t="s">
        <v>176</v>
      </c>
      <c r="E740" s="238" t="s">
        <v>19</v>
      </c>
      <c r="F740" s="239" t="s">
        <v>231</v>
      </c>
      <c r="G740" s="237"/>
      <c r="H740" s="240">
        <v>45</v>
      </c>
      <c r="I740" s="241"/>
      <c r="J740" s="237"/>
      <c r="K740" s="237"/>
      <c r="L740" s="242"/>
      <c r="M740" s="243"/>
      <c r="N740" s="244"/>
      <c r="O740" s="244"/>
      <c r="P740" s="244"/>
      <c r="Q740" s="244"/>
      <c r="R740" s="244"/>
      <c r="S740" s="244"/>
      <c r="T740" s="24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6" t="s">
        <v>176</v>
      </c>
      <c r="AU740" s="246" t="s">
        <v>82</v>
      </c>
      <c r="AV740" s="14" t="s">
        <v>82</v>
      </c>
      <c r="AW740" s="14" t="s">
        <v>34</v>
      </c>
      <c r="AX740" s="14" t="s">
        <v>72</v>
      </c>
      <c r="AY740" s="246" t="s">
        <v>155</v>
      </c>
    </row>
    <row r="741" spans="1:51" s="15" customFormat="1" ht="12">
      <c r="A741" s="15"/>
      <c r="B741" s="255"/>
      <c r="C741" s="256"/>
      <c r="D741" s="227" t="s">
        <v>176</v>
      </c>
      <c r="E741" s="257" t="s">
        <v>19</v>
      </c>
      <c r="F741" s="258" t="s">
        <v>502</v>
      </c>
      <c r="G741" s="256"/>
      <c r="H741" s="259">
        <v>719.64</v>
      </c>
      <c r="I741" s="260"/>
      <c r="J741" s="256"/>
      <c r="K741" s="256"/>
      <c r="L741" s="261"/>
      <c r="M741" s="262"/>
      <c r="N741" s="263"/>
      <c r="O741" s="263"/>
      <c r="P741" s="263"/>
      <c r="Q741" s="263"/>
      <c r="R741" s="263"/>
      <c r="S741" s="263"/>
      <c r="T741" s="264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65" t="s">
        <v>176</v>
      </c>
      <c r="AU741" s="265" t="s">
        <v>82</v>
      </c>
      <c r="AV741" s="15" t="s">
        <v>252</v>
      </c>
      <c r="AW741" s="15" t="s">
        <v>34</v>
      </c>
      <c r="AX741" s="15" t="s">
        <v>80</v>
      </c>
      <c r="AY741" s="265" t="s">
        <v>155</v>
      </c>
    </row>
    <row r="742" spans="1:47" s="2" customFormat="1" ht="12">
      <c r="A742" s="41"/>
      <c r="B742" s="42"/>
      <c r="C742" s="43"/>
      <c r="D742" s="227" t="s">
        <v>493</v>
      </c>
      <c r="E742" s="43"/>
      <c r="F742" s="252" t="s">
        <v>678</v>
      </c>
      <c r="G742" s="43"/>
      <c r="H742" s="43"/>
      <c r="I742" s="43"/>
      <c r="J742" s="43"/>
      <c r="K742" s="43"/>
      <c r="L742" s="47"/>
      <c r="M742" s="223"/>
      <c r="N742" s="224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U742" s="20" t="s">
        <v>82</v>
      </c>
    </row>
    <row r="743" spans="1:47" s="2" customFormat="1" ht="12">
      <c r="A743" s="41"/>
      <c r="B743" s="42"/>
      <c r="C743" s="43"/>
      <c r="D743" s="227" t="s">
        <v>493</v>
      </c>
      <c r="E743" s="43"/>
      <c r="F743" s="253" t="s">
        <v>679</v>
      </c>
      <c r="G743" s="43"/>
      <c r="H743" s="254">
        <v>0</v>
      </c>
      <c r="I743" s="43"/>
      <c r="J743" s="43"/>
      <c r="K743" s="43"/>
      <c r="L743" s="47"/>
      <c r="M743" s="223"/>
      <c r="N743" s="224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U743" s="20" t="s">
        <v>82</v>
      </c>
    </row>
    <row r="744" spans="1:47" s="2" customFormat="1" ht="12">
      <c r="A744" s="41"/>
      <c r="B744" s="42"/>
      <c r="C744" s="43"/>
      <c r="D744" s="227" t="s">
        <v>493</v>
      </c>
      <c r="E744" s="43"/>
      <c r="F744" s="253" t="s">
        <v>680</v>
      </c>
      <c r="G744" s="43"/>
      <c r="H744" s="254">
        <v>31.29</v>
      </c>
      <c r="I744" s="43"/>
      <c r="J744" s="43"/>
      <c r="K744" s="43"/>
      <c r="L744" s="47"/>
      <c r="M744" s="223"/>
      <c r="N744" s="22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U744" s="20" t="s">
        <v>82</v>
      </c>
    </row>
    <row r="745" spans="1:47" s="2" customFormat="1" ht="12">
      <c r="A745" s="41"/>
      <c r="B745" s="42"/>
      <c r="C745" s="43"/>
      <c r="D745" s="227" t="s">
        <v>493</v>
      </c>
      <c r="E745" s="43"/>
      <c r="F745" s="253" t="s">
        <v>681</v>
      </c>
      <c r="G745" s="43"/>
      <c r="H745" s="254">
        <v>4.06</v>
      </c>
      <c r="I745" s="43"/>
      <c r="J745" s="43"/>
      <c r="K745" s="43"/>
      <c r="L745" s="47"/>
      <c r="M745" s="223"/>
      <c r="N745" s="22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U745" s="20" t="s">
        <v>82</v>
      </c>
    </row>
    <row r="746" spans="1:47" s="2" customFormat="1" ht="12">
      <c r="A746" s="41"/>
      <c r="B746" s="42"/>
      <c r="C746" s="43"/>
      <c r="D746" s="227" t="s">
        <v>493</v>
      </c>
      <c r="E746" s="43"/>
      <c r="F746" s="253" t="s">
        <v>682</v>
      </c>
      <c r="G746" s="43"/>
      <c r="H746" s="254">
        <v>1.14</v>
      </c>
      <c r="I746" s="43"/>
      <c r="J746" s="43"/>
      <c r="K746" s="43"/>
      <c r="L746" s="47"/>
      <c r="M746" s="223"/>
      <c r="N746" s="22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U746" s="20" t="s">
        <v>82</v>
      </c>
    </row>
    <row r="747" spans="1:47" s="2" customFormat="1" ht="12">
      <c r="A747" s="41"/>
      <c r="B747" s="42"/>
      <c r="C747" s="43"/>
      <c r="D747" s="227" t="s">
        <v>493</v>
      </c>
      <c r="E747" s="43"/>
      <c r="F747" s="253" t="s">
        <v>682</v>
      </c>
      <c r="G747" s="43"/>
      <c r="H747" s="254">
        <v>1.14</v>
      </c>
      <c r="I747" s="43"/>
      <c r="J747" s="43"/>
      <c r="K747" s="43"/>
      <c r="L747" s="47"/>
      <c r="M747" s="223"/>
      <c r="N747" s="224"/>
      <c r="O747" s="87"/>
      <c r="P747" s="87"/>
      <c r="Q747" s="87"/>
      <c r="R747" s="87"/>
      <c r="S747" s="87"/>
      <c r="T747" s="88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U747" s="20" t="s">
        <v>82</v>
      </c>
    </row>
    <row r="748" spans="1:47" s="2" customFormat="1" ht="12">
      <c r="A748" s="41"/>
      <c r="B748" s="42"/>
      <c r="C748" s="43"/>
      <c r="D748" s="227" t="s">
        <v>493</v>
      </c>
      <c r="E748" s="43"/>
      <c r="F748" s="253" t="s">
        <v>682</v>
      </c>
      <c r="G748" s="43"/>
      <c r="H748" s="254">
        <v>1.14</v>
      </c>
      <c r="I748" s="43"/>
      <c r="J748" s="43"/>
      <c r="K748" s="43"/>
      <c r="L748" s="47"/>
      <c r="M748" s="223"/>
      <c r="N748" s="224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U748" s="20" t="s">
        <v>82</v>
      </c>
    </row>
    <row r="749" spans="1:47" s="2" customFormat="1" ht="12">
      <c r="A749" s="41"/>
      <c r="B749" s="42"/>
      <c r="C749" s="43"/>
      <c r="D749" s="227" t="s">
        <v>493</v>
      </c>
      <c r="E749" s="43"/>
      <c r="F749" s="253" t="s">
        <v>683</v>
      </c>
      <c r="G749" s="43"/>
      <c r="H749" s="254">
        <v>5.7</v>
      </c>
      <c r="I749" s="43"/>
      <c r="J749" s="43"/>
      <c r="K749" s="43"/>
      <c r="L749" s="47"/>
      <c r="M749" s="223"/>
      <c r="N749" s="224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U749" s="20" t="s">
        <v>82</v>
      </c>
    </row>
    <row r="750" spans="1:47" s="2" customFormat="1" ht="12">
      <c r="A750" s="41"/>
      <c r="B750" s="42"/>
      <c r="C750" s="43"/>
      <c r="D750" s="227" t="s">
        <v>493</v>
      </c>
      <c r="E750" s="43"/>
      <c r="F750" s="253" t="s">
        <v>684</v>
      </c>
      <c r="G750" s="43"/>
      <c r="H750" s="254">
        <v>3.73</v>
      </c>
      <c r="I750" s="43"/>
      <c r="J750" s="43"/>
      <c r="K750" s="43"/>
      <c r="L750" s="47"/>
      <c r="M750" s="223"/>
      <c r="N750" s="22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U750" s="20" t="s">
        <v>82</v>
      </c>
    </row>
    <row r="751" spans="1:47" s="2" customFormat="1" ht="12">
      <c r="A751" s="41"/>
      <c r="B751" s="42"/>
      <c r="C751" s="43"/>
      <c r="D751" s="227" t="s">
        <v>493</v>
      </c>
      <c r="E751" s="43"/>
      <c r="F751" s="253" t="s">
        <v>685</v>
      </c>
      <c r="G751" s="43"/>
      <c r="H751" s="254">
        <v>1.2</v>
      </c>
      <c r="I751" s="43"/>
      <c r="J751" s="43"/>
      <c r="K751" s="43"/>
      <c r="L751" s="47"/>
      <c r="M751" s="223"/>
      <c r="N751" s="224"/>
      <c r="O751" s="87"/>
      <c r="P751" s="87"/>
      <c r="Q751" s="87"/>
      <c r="R751" s="87"/>
      <c r="S751" s="87"/>
      <c r="T751" s="88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U751" s="20" t="s">
        <v>82</v>
      </c>
    </row>
    <row r="752" spans="1:47" s="2" customFormat="1" ht="12">
      <c r="A752" s="41"/>
      <c r="B752" s="42"/>
      <c r="C752" s="43"/>
      <c r="D752" s="227" t="s">
        <v>493</v>
      </c>
      <c r="E752" s="43"/>
      <c r="F752" s="253" t="s">
        <v>686</v>
      </c>
      <c r="G752" s="43"/>
      <c r="H752" s="254">
        <v>1.25</v>
      </c>
      <c r="I752" s="43"/>
      <c r="J752" s="43"/>
      <c r="K752" s="43"/>
      <c r="L752" s="47"/>
      <c r="M752" s="223"/>
      <c r="N752" s="224"/>
      <c r="O752" s="87"/>
      <c r="P752" s="87"/>
      <c r="Q752" s="87"/>
      <c r="R752" s="87"/>
      <c r="S752" s="87"/>
      <c r="T752" s="88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U752" s="20" t="s">
        <v>82</v>
      </c>
    </row>
    <row r="753" spans="1:47" s="2" customFormat="1" ht="12">
      <c r="A753" s="41"/>
      <c r="B753" s="42"/>
      <c r="C753" s="43"/>
      <c r="D753" s="227" t="s">
        <v>493</v>
      </c>
      <c r="E753" s="43"/>
      <c r="F753" s="253" t="s">
        <v>681</v>
      </c>
      <c r="G753" s="43"/>
      <c r="H753" s="254">
        <v>4.06</v>
      </c>
      <c r="I753" s="43"/>
      <c r="J753" s="43"/>
      <c r="K753" s="43"/>
      <c r="L753" s="47"/>
      <c r="M753" s="223"/>
      <c r="N753" s="224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U753" s="20" t="s">
        <v>82</v>
      </c>
    </row>
    <row r="754" spans="1:47" s="2" customFormat="1" ht="12">
      <c r="A754" s="41"/>
      <c r="B754" s="42"/>
      <c r="C754" s="43"/>
      <c r="D754" s="227" t="s">
        <v>493</v>
      </c>
      <c r="E754" s="43"/>
      <c r="F754" s="253" t="s">
        <v>687</v>
      </c>
      <c r="G754" s="43"/>
      <c r="H754" s="254">
        <v>2.28</v>
      </c>
      <c r="I754" s="43"/>
      <c r="J754" s="43"/>
      <c r="K754" s="43"/>
      <c r="L754" s="47"/>
      <c r="M754" s="223"/>
      <c r="N754" s="22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U754" s="20" t="s">
        <v>82</v>
      </c>
    </row>
    <row r="755" spans="1:47" s="2" customFormat="1" ht="12">
      <c r="A755" s="41"/>
      <c r="B755" s="42"/>
      <c r="C755" s="43"/>
      <c r="D755" s="227" t="s">
        <v>493</v>
      </c>
      <c r="E755" s="43"/>
      <c r="F755" s="253" t="s">
        <v>682</v>
      </c>
      <c r="G755" s="43"/>
      <c r="H755" s="254">
        <v>1.14</v>
      </c>
      <c r="I755" s="43"/>
      <c r="J755" s="43"/>
      <c r="K755" s="43"/>
      <c r="L755" s="47"/>
      <c r="M755" s="223"/>
      <c r="N755" s="22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U755" s="20" t="s">
        <v>82</v>
      </c>
    </row>
    <row r="756" spans="1:47" s="2" customFormat="1" ht="12">
      <c r="A756" s="41"/>
      <c r="B756" s="42"/>
      <c r="C756" s="43"/>
      <c r="D756" s="227" t="s">
        <v>493</v>
      </c>
      <c r="E756" s="43"/>
      <c r="F756" s="253" t="s">
        <v>502</v>
      </c>
      <c r="G756" s="43"/>
      <c r="H756" s="254">
        <v>58.13</v>
      </c>
      <c r="I756" s="43"/>
      <c r="J756" s="43"/>
      <c r="K756" s="43"/>
      <c r="L756" s="47"/>
      <c r="M756" s="223"/>
      <c r="N756" s="224"/>
      <c r="O756" s="87"/>
      <c r="P756" s="87"/>
      <c r="Q756" s="87"/>
      <c r="R756" s="87"/>
      <c r="S756" s="87"/>
      <c r="T756" s="88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U756" s="20" t="s">
        <v>82</v>
      </c>
    </row>
    <row r="757" spans="1:47" s="2" customFormat="1" ht="12">
      <c r="A757" s="41"/>
      <c r="B757" s="42"/>
      <c r="C757" s="43"/>
      <c r="D757" s="227" t="s">
        <v>493</v>
      </c>
      <c r="E757" s="43"/>
      <c r="F757" s="252" t="s">
        <v>688</v>
      </c>
      <c r="G757" s="43"/>
      <c r="H757" s="43"/>
      <c r="I757" s="43"/>
      <c r="J757" s="43"/>
      <c r="K757" s="43"/>
      <c r="L757" s="47"/>
      <c r="M757" s="223"/>
      <c r="N757" s="224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U757" s="20" t="s">
        <v>82</v>
      </c>
    </row>
    <row r="758" spans="1:47" s="2" customFormat="1" ht="12">
      <c r="A758" s="41"/>
      <c r="B758" s="42"/>
      <c r="C758" s="43"/>
      <c r="D758" s="227" t="s">
        <v>493</v>
      </c>
      <c r="E758" s="43"/>
      <c r="F758" s="253" t="s">
        <v>679</v>
      </c>
      <c r="G758" s="43"/>
      <c r="H758" s="254">
        <v>0</v>
      </c>
      <c r="I758" s="43"/>
      <c r="J758" s="43"/>
      <c r="K758" s="43"/>
      <c r="L758" s="47"/>
      <c r="M758" s="223"/>
      <c r="N758" s="224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U758" s="20" t="s">
        <v>82</v>
      </c>
    </row>
    <row r="759" spans="1:47" s="2" customFormat="1" ht="12">
      <c r="A759" s="41"/>
      <c r="B759" s="42"/>
      <c r="C759" s="43"/>
      <c r="D759" s="227" t="s">
        <v>493</v>
      </c>
      <c r="E759" s="43"/>
      <c r="F759" s="253" t="s">
        <v>689</v>
      </c>
      <c r="G759" s="43"/>
      <c r="H759" s="254">
        <v>81.7</v>
      </c>
      <c r="I759" s="43"/>
      <c r="J759" s="43"/>
      <c r="K759" s="43"/>
      <c r="L759" s="47"/>
      <c r="M759" s="223"/>
      <c r="N759" s="224"/>
      <c r="O759" s="87"/>
      <c r="P759" s="87"/>
      <c r="Q759" s="87"/>
      <c r="R759" s="87"/>
      <c r="S759" s="87"/>
      <c r="T759" s="88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U759" s="20" t="s">
        <v>82</v>
      </c>
    </row>
    <row r="760" spans="1:47" s="2" customFormat="1" ht="12">
      <c r="A760" s="41"/>
      <c r="B760" s="42"/>
      <c r="C760" s="43"/>
      <c r="D760" s="227" t="s">
        <v>493</v>
      </c>
      <c r="E760" s="43"/>
      <c r="F760" s="253" t="s">
        <v>690</v>
      </c>
      <c r="G760" s="43"/>
      <c r="H760" s="254">
        <v>10.64</v>
      </c>
      <c r="I760" s="43"/>
      <c r="J760" s="43"/>
      <c r="K760" s="43"/>
      <c r="L760" s="47"/>
      <c r="M760" s="223"/>
      <c r="N760" s="22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U760" s="20" t="s">
        <v>82</v>
      </c>
    </row>
    <row r="761" spans="1:47" s="2" customFormat="1" ht="12">
      <c r="A761" s="41"/>
      <c r="B761" s="42"/>
      <c r="C761" s="43"/>
      <c r="D761" s="227" t="s">
        <v>493</v>
      </c>
      <c r="E761" s="43"/>
      <c r="F761" s="253" t="s">
        <v>685</v>
      </c>
      <c r="G761" s="43"/>
      <c r="H761" s="254">
        <v>1.2</v>
      </c>
      <c r="I761" s="43"/>
      <c r="J761" s="43"/>
      <c r="K761" s="43"/>
      <c r="L761" s="47"/>
      <c r="M761" s="223"/>
      <c r="N761" s="224"/>
      <c r="O761" s="87"/>
      <c r="P761" s="87"/>
      <c r="Q761" s="87"/>
      <c r="R761" s="87"/>
      <c r="S761" s="87"/>
      <c r="T761" s="88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U761" s="20" t="s">
        <v>82</v>
      </c>
    </row>
    <row r="762" spans="1:47" s="2" customFormat="1" ht="12">
      <c r="A762" s="41"/>
      <c r="B762" s="42"/>
      <c r="C762" s="43"/>
      <c r="D762" s="227" t="s">
        <v>493</v>
      </c>
      <c r="E762" s="43"/>
      <c r="F762" s="253" t="s">
        <v>691</v>
      </c>
      <c r="G762" s="43"/>
      <c r="H762" s="254">
        <v>33.2</v>
      </c>
      <c r="I762" s="43"/>
      <c r="J762" s="43"/>
      <c r="K762" s="43"/>
      <c r="L762" s="47"/>
      <c r="M762" s="223"/>
      <c r="N762" s="224"/>
      <c r="O762" s="87"/>
      <c r="P762" s="87"/>
      <c r="Q762" s="87"/>
      <c r="R762" s="87"/>
      <c r="S762" s="87"/>
      <c r="T762" s="88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U762" s="20" t="s">
        <v>82</v>
      </c>
    </row>
    <row r="763" spans="1:47" s="2" customFormat="1" ht="12">
      <c r="A763" s="41"/>
      <c r="B763" s="42"/>
      <c r="C763" s="43"/>
      <c r="D763" s="227" t="s">
        <v>493</v>
      </c>
      <c r="E763" s="43"/>
      <c r="F763" s="253" t="s">
        <v>692</v>
      </c>
      <c r="G763" s="43"/>
      <c r="H763" s="254">
        <v>33.38</v>
      </c>
      <c r="I763" s="43"/>
      <c r="J763" s="43"/>
      <c r="K763" s="43"/>
      <c r="L763" s="47"/>
      <c r="M763" s="223"/>
      <c r="N763" s="224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U763" s="20" t="s">
        <v>82</v>
      </c>
    </row>
    <row r="764" spans="1:47" s="2" customFormat="1" ht="12">
      <c r="A764" s="41"/>
      <c r="B764" s="42"/>
      <c r="C764" s="43"/>
      <c r="D764" s="227" t="s">
        <v>493</v>
      </c>
      <c r="E764" s="43"/>
      <c r="F764" s="253" t="s">
        <v>693</v>
      </c>
      <c r="G764" s="43"/>
      <c r="H764" s="254">
        <v>33.2</v>
      </c>
      <c r="I764" s="43"/>
      <c r="J764" s="43"/>
      <c r="K764" s="43"/>
      <c r="L764" s="47"/>
      <c r="M764" s="223"/>
      <c r="N764" s="224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U764" s="20" t="s">
        <v>82</v>
      </c>
    </row>
    <row r="765" spans="1:47" s="2" customFormat="1" ht="12">
      <c r="A765" s="41"/>
      <c r="B765" s="42"/>
      <c r="C765" s="43"/>
      <c r="D765" s="227" t="s">
        <v>493</v>
      </c>
      <c r="E765" s="43"/>
      <c r="F765" s="253" t="s">
        <v>694</v>
      </c>
      <c r="G765" s="43"/>
      <c r="H765" s="254">
        <v>32.84</v>
      </c>
      <c r="I765" s="43"/>
      <c r="J765" s="43"/>
      <c r="K765" s="43"/>
      <c r="L765" s="47"/>
      <c r="M765" s="223"/>
      <c r="N765" s="224"/>
      <c r="O765" s="87"/>
      <c r="P765" s="87"/>
      <c r="Q765" s="87"/>
      <c r="R765" s="87"/>
      <c r="S765" s="87"/>
      <c r="T765" s="88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U765" s="20" t="s">
        <v>82</v>
      </c>
    </row>
    <row r="766" spans="1:47" s="2" customFormat="1" ht="12">
      <c r="A766" s="41"/>
      <c r="B766" s="42"/>
      <c r="C766" s="43"/>
      <c r="D766" s="227" t="s">
        <v>493</v>
      </c>
      <c r="E766" s="43"/>
      <c r="F766" s="253" t="s">
        <v>695</v>
      </c>
      <c r="G766" s="43"/>
      <c r="H766" s="254">
        <v>11.05</v>
      </c>
      <c r="I766" s="43"/>
      <c r="J766" s="43"/>
      <c r="K766" s="43"/>
      <c r="L766" s="47"/>
      <c r="M766" s="223"/>
      <c r="N766" s="224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U766" s="20" t="s">
        <v>82</v>
      </c>
    </row>
    <row r="767" spans="1:47" s="2" customFormat="1" ht="12">
      <c r="A767" s="41"/>
      <c r="B767" s="42"/>
      <c r="C767" s="43"/>
      <c r="D767" s="227" t="s">
        <v>493</v>
      </c>
      <c r="E767" s="43"/>
      <c r="F767" s="253" t="s">
        <v>502</v>
      </c>
      <c r="G767" s="43"/>
      <c r="H767" s="254">
        <v>237.21</v>
      </c>
      <c r="I767" s="43"/>
      <c r="J767" s="43"/>
      <c r="K767" s="43"/>
      <c r="L767" s="47"/>
      <c r="M767" s="223"/>
      <c r="N767" s="22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U767" s="20" t="s">
        <v>82</v>
      </c>
    </row>
    <row r="768" spans="1:47" s="2" customFormat="1" ht="12">
      <c r="A768" s="41"/>
      <c r="B768" s="42"/>
      <c r="C768" s="43"/>
      <c r="D768" s="227" t="s">
        <v>493</v>
      </c>
      <c r="E768" s="43"/>
      <c r="F768" s="252" t="s">
        <v>696</v>
      </c>
      <c r="G768" s="43"/>
      <c r="H768" s="43"/>
      <c r="I768" s="43"/>
      <c r="J768" s="43"/>
      <c r="K768" s="43"/>
      <c r="L768" s="47"/>
      <c r="M768" s="223"/>
      <c r="N768" s="224"/>
      <c r="O768" s="87"/>
      <c r="P768" s="87"/>
      <c r="Q768" s="87"/>
      <c r="R768" s="87"/>
      <c r="S768" s="87"/>
      <c r="T768" s="88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U768" s="20" t="s">
        <v>82</v>
      </c>
    </row>
    <row r="769" spans="1:47" s="2" customFormat="1" ht="12">
      <c r="A769" s="41"/>
      <c r="B769" s="42"/>
      <c r="C769" s="43"/>
      <c r="D769" s="227" t="s">
        <v>493</v>
      </c>
      <c r="E769" s="43"/>
      <c r="F769" s="253" t="s">
        <v>697</v>
      </c>
      <c r="G769" s="43"/>
      <c r="H769" s="254">
        <v>0</v>
      </c>
      <c r="I769" s="43"/>
      <c r="J769" s="43"/>
      <c r="K769" s="43"/>
      <c r="L769" s="47"/>
      <c r="M769" s="223"/>
      <c r="N769" s="224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U769" s="20" t="s">
        <v>82</v>
      </c>
    </row>
    <row r="770" spans="1:47" s="2" customFormat="1" ht="12">
      <c r="A770" s="41"/>
      <c r="B770" s="42"/>
      <c r="C770" s="43"/>
      <c r="D770" s="227" t="s">
        <v>493</v>
      </c>
      <c r="E770" s="43"/>
      <c r="F770" s="253" t="s">
        <v>698</v>
      </c>
      <c r="G770" s="43"/>
      <c r="H770" s="254">
        <v>82.96</v>
      </c>
      <c r="I770" s="43"/>
      <c r="J770" s="43"/>
      <c r="K770" s="43"/>
      <c r="L770" s="47"/>
      <c r="M770" s="223"/>
      <c r="N770" s="22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U770" s="20" t="s">
        <v>82</v>
      </c>
    </row>
    <row r="771" spans="1:47" s="2" customFormat="1" ht="12">
      <c r="A771" s="41"/>
      <c r="B771" s="42"/>
      <c r="C771" s="43"/>
      <c r="D771" s="227" t="s">
        <v>493</v>
      </c>
      <c r="E771" s="43"/>
      <c r="F771" s="253" t="s">
        <v>690</v>
      </c>
      <c r="G771" s="43"/>
      <c r="H771" s="254">
        <v>10.64</v>
      </c>
      <c r="I771" s="43"/>
      <c r="J771" s="43"/>
      <c r="K771" s="43"/>
      <c r="L771" s="47"/>
      <c r="M771" s="223"/>
      <c r="N771" s="224"/>
      <c r="O771" s="87"/>
      <c r="P771" s="87"/>
      <c r="Q771" s="87"/>
      <c r="R771" s="87"/>
      <c r="S771" s="87"/>
      <c r="T771" s="88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U771" s="20" t="s">
        <v>82</v>
      </c>
    </row>
    <row r="772" spans="1:47" s="2" customFormat="1" ht="12">
      <c r="A772" s="41"/>
      <c r="B772" s="42"/>
      <c r="C772" s="43"/>
      <c r="D772" s="227" t="s">
        <v>493</v>
      </c>
      <c r="E772" s="43"/>
      <c r="F772" s="253" t="s">
        <v>685</v>
      </c>
      <c r="G772" s="43"/>
      <c r="H772" s="254">
        <v>1.2</v>
      </c>
      <c r="I772" s="43"/>
      <c r="J772" s="43"/>
      <c r="K772" s="43"/>
      <c r="L772" s="47"/>
      <c r="M772" s="223"/>
      <c r="N772" s="224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U772" s="20" t="s">
        <v>82</v>
      </c>
    </row>
    <row r="773" spans="1:47" s="2" customFormat="1" ht="12">
      <c r="A773" s="41"/>
      <c r="B773" s="42"/>
      <c r="C773" s="43"/>
      <c r="D773" s="227" t="s">
        <v>493</v>
      </c>
      <c r="E773" s="43"/>
      <c r="F773" s="253" t="s">
        <v>691</v>
      </c>
      <c r="G773" s="43"/>
      <c r="H773" s="254">
        <v>33.2</v>
      </c>
      <c r="I773" s="43"/>
      <c r="J773" s="43"/>
      <c r="K773" s="43"/>
      <c r="L773" s="47"/>
      <c r="M773" s="223"/>
      <c r="N773" s="224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U773" s="20" t="s">
        <v>82</v>
      </c>
    </row>
    <row r="774" spans="1:47" s="2" customFormat="1" ht="12">
      <c r="A774" s="41"/>
      <c r="B774" s="42"/>
      <c r="C774" s="43"/>
      <c r="D774" s="227" t="s">
        <v>493</v>
      </c>
      <c r="E774" s="43"/>
      <c r="F774" s="253" t="s">
        <v>692</v>
      </c>
      <c r="G774" s="43"/>
      <c r="H774" s="254">
        <v>33.38</v>
      </c>
      <c r="I774" s="43"/>
      <c r="J774" s="43"/>
      <c r="K774" s="43"/>
      <c r="L774" s="47"/>
      <c r="M774" s="223"/>
      <c r="N774" s="224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U774" s="20" t="s">
        <v>82</v>
      </c>
    </row>
    <row r="775" spans="1:47" s="2" customFormat="1" ht="12">
      <c r="A775" s="41"/>
      <c r="B775" s="42"/>
      <c r="C775" s="43"/>
      <c r="D775" s="227" t="s">
        <v>493</v>
      </c>
      <c r="E775" s="43"/>
      <c r="F775" s="253" t="s">
        <v>693</v>
      </c>
      <c r="G775" s="43"/>
      <c r="H775" s="254">
        <v>33.2</v>
      </c>
      <c r="I775" s="43"/>
      <c r="J775" s="43"/>
      <c r="K775" s="43"/>
      <c r="L775" s="47"/>
      <c r="M775" s="223"/>
      <c r="N775" s="224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U775" s="20" t="s">
        <v>82</v>
      </c>
    </row>
    <row r="776" spans="1:47" s="2" customFormat="1" ht="12">
      <c r="A776" s="41"/>
      <c r="B776" s="42"/>
      <c r="C776" s="43"/>
      <c r="D776" s="227" t="s">
        <v>493</v>
      </c>
      <c r="E776" s="43"/>
      <c r="F776" s="253" t="s">
        <v>694</v>
      </c>
      <c r="G776" s="43"/>
      <c r="H776" s="254">
        <v>32.84</v>
      </c>
      <c r="I776" s="43"/>
      <c r="J776" s="43"/>
      <c r="K776" s="43"/>
      <c r="L776" s="47"/>
      <c r="M776" s="223"/>
      <c r="N776" s="224"/>
      <c r="O776" s="87"/>
      <c r="P776" s="87"/>
      <c r="Q776" s="87"/>
      <c r="R776" s="87"/>
      <c r="S776" s="87"/>
      <c r="T776" s="88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U776" s="20" t="s">
        <v>82</v>
      </c>
    </row>
    <row r="777" spans="1:47" s="2" customFormat="1" ht="12">
      <c r="A777" s="41"/>
      <c r="B777" s="42"/>
      <c r="C777" s="43"/>
      <c r="D777" s="227" t="s">
        <v>493</v>
      </c>
      <c r="E777" s="43"/>
      <c r="F777" s="253" t="s">
        <v>695</v>
      </c>
      <c r="G777" s="43"/>
      <c r="H777" s="254">
        <v>11.05</v>
      </c>
      <c r="I777" s="43"/>
      <c r="J777" s="43"/>
      <c r="K777" s="43"/>
      <c r="L777" s="47"/>
      <c r="M777" s="223"/>
      <c r="N777" s="224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U777" s="20" t="s">
        <v>82</v>
      </c>
    </row>
    <row r="778" spans="1:47" s="2" customFormat="1" ht="12">
      <c r="A778" s="41"/>
      <c r="B778" s="42"/>
      <c r="C778" s="43"/>
      <c r="D778" s="227" t="s">
        <v>493</v>
      </c>
      <c r="E778" s="43"/>
      <c r="F778" s="253" t="s">
        <v>502</v>
      </c>
      <c r="G778" s="43"/>
      <c r="H778" s="254">
        <v>238.47</v>
      </c>
      <c r="I778" s="43"/>
      <c r="J778" s="43"/>
      <c r="K778" s="43"/>
      <c r="L778" s="47"/>
      <c r="M778" s="223"/>
      <c r="N778" s="224"/>
      <c r="O778" s="87"/>
      <c r="P778" s="87"/>
      <c r="Q778" s="87"/>
      <c r="R778" s="87"/>
      <c r="S778" s="87"/>
      <c r="T778" s="88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U778" s="20" t="s">
        <v>82</v>
      </c>
    </row>
    <row r="779" spans="1:47" s="2" customFormat="1" ht="12">
      <c r="A779" s="41"/>
      <c r="B779" s="42"/>
      <c r="C779" s="43"/>
      <c r="D779" s="227" t="s">
        <v>493</v>
      </c>
      <c r="E779" s="43"/>
      <c r="F779" s="252" t="s">
        <v>699</v>
      </c>
      <c r="G779" s="43"/>
      <c r="H779" s="43"/>
      <c r="I779" s="43"/>
      <c r="J779" s="43"/>
      <c r="K779" s="43"/>
      <c r="L779" s="47"/>
      <c r="M779" s="223"/>
      <c r="N779" s="224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U779" s="20" t="s">
        <v>82</v>
      </c>
    </row>
    <row r="780" spans="1:47" s="2" customFormat="1" ht="12">
      <c r="A780" s="41"/>
      <c r="B780" s="42"/>
      <c r="C780" s="43"/>
      <c r="D780" s="227" t="s">
        <v>493</v>
      </c>
      <c r="E780" s="43"/>
      <c r="F780" s="253" t="s">
        <v>697</v>
      </c>
      <c r="G780" s="43"/>
      <c r="H780" s="254">
        <v>0</v>
      </c>
      <c r="I780" s="43"/>
      <c r="J780" s="43"/>
      <c r="K780" s="43"/>
      <c r="L780" s="47"/>
      <c r="M780" s="223"/>
      <c r="N780" s="224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U780" s="20" t="s">
        <v>82</v>
      </c>
    </row>
    <row r="781" spans="1:47" s="2" customFormat="1" ht="12">
      <c r="A781" s="41"/>
      <c r="B781" s="42"/>
      <c r="C781" s="43"/>
      <c r="D781" s="227" t="s">
        <v>493</v>
      </c>
      <c r="E781" s="43"/>
      <c r="F781" s="253" t="s">
        <v>681</v>
      </c>
      <c r="G781" s="43"/>
      <c r="H781" s="254">
        <v>4.06</v>
      </c>
      <c r="I781" s="43"/>
      <c r="J781" s="43"/>
      <c r="K781" s="43"/>
      <c r="L781" s="47"/>
      <c r="M781" s="223"/>
      <c r="N781" s="224"/>
      <c r="O781" s="87"/>
      <c r="P781" s="87"/>
      <c r="Q781" s="87"/>
      <c r="R781" s="87"/>
      <c r="S781" s="87"/>
      <c r="T781" s="88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U781" s="20" t="s">
        <v>82</v>
      </c>
    </row>
    <row r="782" spans="1:47" s="2" customFormat="1" ht="12">
      <c r="A782" s="41"/>
      <c r="B782" s="42"/>
      <c r="C782" s="43"/>
      <c r="D782" s="227" t="s">
        <v>493</v>
      </c>
      <c r="E782" s="43"/>
      <c r="F782" s="253" t="s">
        <v>682</v>
      </c>
      <c r="G782" s="43"/>
      <c r="H782" s="254">
        <v>1.14</v>
      </c>
      <c r="I782" s="43"/>
      <c r="J782" s="43"/>
      <c r="K782" s="43"/>
      <c r="L782" s="47"/>
      <c r="M782" s="223"/>
      <c r="N782" s="224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U782" s="20" t="s">
        <v>82</v>
      </c>
    </row>
    <row r="783" spans="1:47" s="2" customFormat="1" ht="12">
      <c r="A783" s="41"/>
      <c r="B783" s="42"/>
      <c r="C783" s="43"/>
      <c r="D783" s="227" t="s">
        <v>493</v>
      </c>
      <c r="E783" s="43"/>
      <c r="F783" s="253" t="s">
        <v>682</v>
      </c>
      <c r="G783" s="43"/>
      <c r="H783" s="254">
        <v>1.14</v>
      </c>
      <c r="I783" s="43"/>
      <c r="J783" s="43"/>
      <c r="K783" s="43"/>
      <c r="L783" s="47"/>
      <c r="M783" s="223"/>
      <c r="N783" s="224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U783" s="20" t="s">
        <v>82</v>
      </c>
    </row>
    <row r="784" spans="1:47" s="2" customFormat="1" ht="12">
      <c r="A784" s="41"/>
      <c r="B784" s="42"/>
      <c r="C784" s="43"/>
      <c r="D784" s="227" t="s">
        <v>493</v>
      </c>
      <c r="E784" s="43"/>
      <c r="F784" s="253" t="s">
        <v>682</v>
      </c>
      <c r="G784" s="43"/>
      <c r="H784" s="254">
        <v>1.14</v>
      </c>
      <c r="I784" s="43"/>
      <c r="J784" s="43"/>
      <c r="K784" s="43"/>
      <c r="L784" s="47"/>
      <c r="M784" s="223"/>
      <c r="N784" s="22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U784" s="20" t="s">
        <v>82</v>
      </c>
    </row>
    <row r="785" spans="1:47" s="2" customFormat="1" ht="12">
      <c r="A785" s="41"/>
      <c r="B785" s="42"/>
      <c r="C785" s="43"/>
      <c r="D785" s="227" t="s">
        <v>493</v>
      </c>
      <c r="E785" s="43"/>
      <c r="F785" s="253" t="s">
        <v>683</v>
      </c>
      <c r="G785" s="43"/>
      <c r="H785" s="254">
        <v>5.7</v>
      </c>
      <c r="I785" s="43"/>
      <c r="J785" s="43"/>
      <c r="K785" s="43"/>
      <c r="L785" s="47"/>
      <c r="M785" s="223"/>
      <c r="N785" s="22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U785" s="20" t="s">
        <v>82</v>
      </c>
    </row>
    <row r="786" spans="1:47" s="2" customFormat="1" ht="12">
      <c r="A786" s="41"/>
      <c r="B786" s="42"/>
      <c r="C786" s="43"/>
      <c r="D786" s="227" t="s">
        <v>493</v>
      </c>
      <c r="E786" s="43"/>
      <c r="F786" s="253" t="s">
        <v>684</v>
      </c>
      <c r="G786" s="43"/>
      <c r="H786" s="254">
        <v>3.73</v>
      </c>
      <c r="I786" s="43"/>
      <c r="J786" s="43"/>
      <c r="K786" s="43"/>
      <c r="L786" s="47"/>
      <c r="M786" s="223"/>
      <c r="N786" s="224"/>
      <c r="O786" s="87"/>
      <c r="P786" s="87"/>
      <c r="Q786" s="87"/>
      <c r="R786" s="87"/>
      <c r="S786" s="87"/>
      <c r="T786" s="88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U786" s="20" t="s">
        <v>82</v>
      </c>
    </row>
    <row r="787" spans="1:47" s="2" customFormat="1" ht="12">
      <c r="A787" s="41"/>
      <c r="B787" s="42"/>
      <c r="C787" s="43"/>
      <c r="D787" s="227" t="s">
        <v>493</v>
      </c>
      <c r="E787" s="43"/>
      <c r="F787" s="253" t="s">
        <v>685</v>
      </c>
      <c r="G787" s="43"/>
      <c r="H787" s="254">
        <v>1.2</v>
      </c>
      <c r="I787" s="43"/>
      <c r="J787" s="43"/>
      <c r="K787" s="43"/>
      <c r="L787" s="47"/>
      <c r="M787" s="223"/>
      <c r="N787" s="224"/>
      <c r="O787" s="87"/>
      <c r="P787" s="87"/>
      <c r="Q787" s="87"/>
      <c r="R787" s="87"/>
      <c r="S787" s="87"/>
      <c r="T787" s="88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U787" s="20" t="s">
        <v>82</v>
      </c>
    </row>
    <row r="788" spans="1:47" s="2" customFormat="1" ht="12">
      <c r="A788" s="41"/>
      <c r="B788" s="42"/>
      <c r="C788" s="43"/>
      <c r="D788" s="227" t="s">
        <v>493</v>
      </c>
      <c r="E788" s="43"/>
      <c r="F788" s="253" t="s">
        <v>686</v>
      </c>
      <c r="G788" s="43"/>
      <c r="H788" s="254">
        <v>1.25</v>
      </c>
      <c r="I788" s="43"/>
      <c r="J788" s="43"/>
      <c r="K788" s="43"/>
      <c r="L788" s="47"/>
      <c r="M788" s="223"/>
      <c r="N788" s="224"/>
      <c r="O788" s="87"/>
      <c r="P788" s="87"/>
      <c r="Q788" s="87"/>
      <c r="R788" s="87"/>
      <c r="S788" s="87"/>
      <c r="T788" s="88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U788" s="20" t="s">
        <v>82</v>
      </c>
    </row>
    <row r="789" spans="1:47" s="2" customFormat="1" ht="12">
      <c r="A789" s="41"/>
      <c r="B789" s="42"/>
      <c r="C789" s="43"/>
      <c r="D789" s="227" t="s">
        <v>493</v>
      </c>
      <c r="E789" s="43"/>
      <c r="F789" s="253" t="s">
        <v>681</v>
      </c>
      <c r="G789" s="43"/>
      <c r="H789" s="254">
        <v>4.06</v>
      </c>
      <c r="I789" s="43"/>
      <c r="J789" s="43"/>
      <c r="K789" s="43"/>
      <c r="L789" s="47"/>
      <c r="M789" s="223"/>
      <c r="N789" s="224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U789" s="20" t="s">
        <v>82</v>
      </c>
    </row>
    <row r="790" spans="1:47" s="2" customFormat="1" ht="12">
      <c r="A790" s="41"/>
      <c r="B790" s="42"/>
      <c r="C790" s="43"/>
      <c r="D790" s="227" t="s">
        <v>493</v>
      </c>
      <c r="E790" s="43"/>
      <c r="F790" s="253" t="s">
        <v>687</v>
      </c>
      <c r="G790" s="43"/>
      <c r="H790" s="254">
        <v>2.28</v>
      </c>
      <c r="I790" s="43"/>
      <c r="J790" s="43"/>
      <c r="K790" s="43"/>
      <c r="L790" s="47"/>
      <c r="M790" s="223"/>
      <c r="N790" s="224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U790" s="20" t="s">
        <v>82</v>
      </c>
    </row>
    <row r="791" spans="1:47" s="2" customFormat="1" ht="12">
      <c r="A791" s="41"/>
      <c r="B791" s="42"/>
      <c r="C791" s="43"/>
      <c r="D791" s="227" t="s">
        <v>493</v>
      </c>
      <c r="E791" s="43"/>
      <c r="F791" s="253" t="s">
        <v>682</v>
      </c>
      <c r="G791" s="43"/>
      <c r="H791" s="254">
        <v>1.14</v>
      </c>
      <c r="I791" s="43"/>
      <c r="J791" s="43"/>
      <c r="K791" s="43"/>
      <c r="L791" s="47"/>
      <c r="M791" s="223"/>
      <c r="N791" s="224"/>
      <c r="O791" s="87"/>
      <c r="P791" s="87"/>
      <c r="Q791" s="87"/>
      <c r="R791" s="87"/>
      <c r="S791" s="87"/>
      <c r="T791" s="88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U791" s="20" t="s">
        <v>82</v>
      </c>
    </row>
    <row r="792" spans="1:47" s="2" customFormat="1" ht="12">
      <c r="A792" s="41"/>
      <c r="B792" s="42"/>
      <c r="C792" s="43"/>
      <c r="D792" s="227" t="s">
        <v>493</v>
      </c>
      <c r="E792" s="43"/>
      <c r="F792" s="253" t="s">
        <v>700</v>
      </c>
      <c r="G792" s="43"/>
      <c r="H792" s="254">
        <v>18.6</v>
      </c>
      <c r="I792" s="43"/>
      <c r="J792" s="43"/>
      <c r="K792" s="43"/>
      <c r="L792" s="47"/>
      <c r="M792" s="223"/>
      <c r="N792" s="224"/>
      <c r="O792" s="87"/>
      <c r="P792" s="87"/>
      <c r="Q792" s="87"/>
      <c r="R792" s="87"/>
      <c r="S792" s="87"/>
      <c r="T792" s="88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U792" s="20" t="s">
        <v>82</v>
      </c>
    </row>
    <row r="793" spans="1:47" s="2" customFormat="1" ht="12">
      <c r="A793" s="41"/>
      <c r="B793" s="42"/>
      <c r="C793" s="43"/>
      <c r="D793" s="227" t="s">
        <v>493</v>
      </c>
      <c r="E793" s="43"/>
      <c r="F793" s="253" t="s">
        <v>502</v>
      </c>
      <c r="G793" s="43"/>
      <c r="H793" s="254">
        <v>45.44</v>
      </c>
      <c r="I793" s="43"/>
      <c r="J793" s="43"/>
      <c r="K793" s="43"/>
      <c r="L793" s="47"/>
      <c r="M793" s="223"/>
      <c r="N793" s="224"/>
      <c r="O793" s="87"/>
      <c r="P793" s="87"/>
      <c r="Q793" s="87"/>
      <c r="R793" s="87"/>
      <c r="S793" s="87"/>
      <c r="T793" s="88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U793" s="20" t="s">
        <v>82</v>
      </c>
    </row>
    <row r="794" spans="1:47" s="2" customFormat="1" ht="12">
      <c r="A794" s="41"/>
      <c r="B794" s="42"/>
      <c r="C794" s="43"/>
      <c r="D794" s="227" t="s">
        <v>493</v>
      </c>
      <c r="E794" s="43"/>
      <c r="F794" s="252" t="s">
        <v>701</v>
      </c>
      <c r="G794" s="43"/>
      <c r="H794" s="43"/>
      <c r="I794" s="43"/>
      <c r="J794" s="43"/>
      <c r="K794" s="43"/>
      <c r="L794" s="47"/>
      <c r="M794" s="223"/>
      <c r="N794" s="22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U794" s="20" t="s">
        <v>82</v>
      </c>
    </row>
    <row r="795" spans="1:47" s="2" customFormat="1" ht="12">
      <c r="A795" s="41"/>
      <c r="B795" s="42"/>
      <c r="C795" s="43"/>
      <c r="D795" s="227" t="s">
        <v>493</v>
      </c>
      <c r="E795" s="43"/>
      <c r="F795" s="253" t="s">
        <v>697</v>
      </c>
      <c r="G795" s="43"/>
      <c r="H795" s="254">
        <v>0</v>
      </c>
      <c r="I795" s="43"/>
      <c r="J795" s="43"/>
      <c r="K795" s="43"/>
      <c r="L795" s="47"/>
      <c r="M795" s="223"/>
      <c r="N795" s="224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U795" s="20" t="s">
        <v>82</v>
      </c>
    </row>
    <row r="796" spans="1:47" s="2" customFormat="1" ht="12">
      <c r="A796" s="41"/>
      <c r="B796" s="42"/>
      <c r="C796" s="43"/>
      <c r="D796" s="227" t="s">
        <v>493</v>
      </c>
      <c r="E796" s="43"/>
      <c r="F796" s="253" t="s">
        <v>369</v>
      </c>
      <c r="G796" s="43"/>
      <c r="H796" s="254">
        <v>60.67</v>
      </c>
      <c r="I796" s="43"/>
      <c r="J796" s="43"/>
      <c r="K796" s="43"/>
      <c r="L796" s="47"/>
      <c r="M796" s="223"/>
      <c r="N796" s="224"/>
      <c r="O796" s="87"/>
      <c r="P796" s="87"/>
      <c r="Q796" s="87"/>
      <c r="R796" s="87"/>
      <c r="S796" s="87"/>
      <c r="T796" s="88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U796" s="20" t="s">
        <v>82</v>
      </c>
    </row>
    <row r="797" spans="1:47" s="2" customFormat="1" ht="12">
      <c r="A797" s="41"/>
      <c r="B797" s="42"/>
      <c r="C797" s="43"/>
      <c r="D797" s="227" t="s">
        <v>493</v>
      </c>
      <c r="E797" s="43"/>
      <c r="F797" s="252" t="s">
        <v>703</v>
      </c>
      <c r="G797" s="43"/>
      <c r="H797" s="43"/>
      <c r="I797" s="43"/>
      <c r="J797" s="43"/>
      <c r="K797" s="43"/>
      <c r="L797" s="47"/>
      <c r="M797" s="223"/>
      <c r="N797" s="224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U797" s="20" t="s">
        <v>82</v>
      </c>
    </row>
    <row r="798" spans="1:47" s="2" customFormat="1" ht="12">
      <c r="A798" s="41"/>
      <c r="B798" s="42"/>
      <c r="C798" s="43"/>
      <c r="D798" s="227" t="s">
        <v>493</v>
      </c>
      <c r="E798" s="43"/>
      <c r="F798" s="253" t="s">
        <v>704</v>
      </c>
      <c r="G798" s="43"/>
      <c r="H798" s="254">
        <v>0</v>
      </c>
      <c r="I798" s="43"/>
      <c r="J798" s="43"/>
      <c r="K798" s="43"/>
      <c r="L798" s="47"/>
      <c r="M798" s="223"/>
      <c r="N798" s="224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U798" s="20" t="s">
        <v>82</v>
      </c>
    </row>
    <row r="799" spans="1:47" s="2" customFormat="1" ht="12">
      <c r="A799" s="41"/>
      <c r="B799" s="42"/>
      <c r="C799" s="43"/>
      <c r="D799" s="227" t="s">
        <v>493</v>
      </c>
      <c r="E799" s="43"/>
      <c r="F799" s="253" t="s">
        <v>705</v>
      </c>
      <c r="G799" s="43"/>
      <c r="H799" s="254">
        <v>4.36</v>
      </c>
      <c r="I799" s="43"/>
      <c r="J799" s="43"/>
      <c r="K799" s="43"/>
      <c r="L799" s="47"/>
      <c r="M799" s="223"/>
      <c r="N799" s="22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U799" s="20" t="s">
        <v>82</v>
      </c>
    </row>
    <row r="800" spans="1:47" s="2" customFormat="1" ht="12">
      <c r="A800" s="41"/>
      <c r="B800" s="42"/>
      <c r="C800" s="43"/>
      <c r="D800" s="227" t="s">
        <v>493</v>
      </c>
      <c r="E800" s="43"/>
      <c r="F800" s="253" t="s">
        <v>706</v>
      </c>
      <c r="G800" s="43"/>
      <c r="H800" s="254">
        <v>16.66</v>
      </c>
      <c r="I800" s="43"/>
      <c r="J800" s="43"/>
      <c r="K800" s="43"/>
      <c r="L800" s="47"/>
      <c r="M800" s="223"/>
      <c r="N800" s="224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U800" s="20" t="s">
        <v>82</v>
      </c>
    </row>
    <row r="801" spans="1:47" s="2" customFormat="1" ht="12">
      <c r="A801" s="41"/>
      <c r="B801" s="42"/>
      <c r="C801" s="43"/>
      <c r="D801" s="227" t="s">
        <v>493</v>
      </c>
      <c r="E801" s="43"/>
      <c r="F801" s="253" t="s">
        <v>707</v>
      </c>
      <c r="G801" s="43"/>
      <c r="H801" s="254">
        <v>13.7</v>
      </c>
      <c r="I801" s="43"/>
      <c r="J801" s="43"/>
      <c r="K801" s="43"/>
      <c r="L801" s="47"/>
      <c r="M801" s="223"/>
      <c r="N801" s="22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U801" s="20" t="s">
        <v>82</v>
      </c>
    </row>
    <row r="802" spans="1:47" s="2" customFormat="1" ht="12">
      <c r="A802" s="41"/>
      <c r="B802" s="42"/>
      <c r="C802" s="43"/>
      <c r="D802" s="227" t="s">
        <v>493</v>
      </c>
      <c r="E802" s="43"/>
      <c r="F802" s="253" t="s">
        <v>502</v>
      </c>
      <c r="G802" s="43"/>
      <c r="H802" s="254">
        <v>34.72</v>
      </c>
      <c r="I802" s="43"/>
      <c r="J802" s="43"/>
      <c r="K802" s="43"/>
      <c r="L802" s="47"/>
      <c r="M802" s="223"/>
      <c r="N802" s="224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U802" s="20" t="s">
        <v>82</v>
      </c>
    </row>
    <row r="803" spans="1:51" s="14" customFormat="1" ht="12">
      <c r="A803" s="14"/>
      <c r="B803" s="236"/>
      <c r="C803" s="237"/>
      <c r="D803" s="227" t="s">
        <v>176</v>
      </c>
      <c r="E803" s="237"/>
      <c r="F803" s="239" t="s">
        <v>906</v>
      </c>
      <c r="G803" s="237"/>
      <c r="H803" s="240">
        <v>755.622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6" t="s">
        <v>176</v>
      </c>
      <c r="AU803" s="246" t="s">
        <v>82</v>
      </c>
      <c r="AV803" s="14" t="s">
        <v>82</v>
      </c>
      <c r="AW803" s="14" t="s">
        <v>4</v>
      </c>
      <c r="AX803" s="14" t="s">
        <v>80</v>
      </c>
      <c r="AY803" s="246" t="s">
        <v>155</v>
      </c>
    </row>
    <row r="804" spans="1:65" s="2" customFormat="1" ht="24.15" customHeight="1">
      <c r="A804" s="41"/>
      <c r="B804" s="42"/>
      <c r="C804" s="207" t="s">
        <v>907</v>
      </c>
      <c r="D804" s="207" t="s">
        <v>162</v>
      </c>
      <c r="E804" s="208" t="s">
        <v>908</v>
      </c>
      <c r="F804" s="209" t="s">
        <v>909</v>
      </c>
      <c r="G804" s="210" t="s">
        <v>356</v>
      </c>
      <c r="H804" s="211">
        <v>56.094</v>
      </c>
      <c r="I804" s="212"/>
      <c r="J804" s="213">
        <f>ROUND(I804*H804,2)</f>
        <v>0</v>
      </c>
      <c r="K804" s="209" t="s">
        <v>166</v>
      </c>
      <c r="L804" s="47"/>
      <c r="M804" s="214" t="s">
        <v>19</v>
      </c>
      <c r="N804" s="215" t="s">
        <v>43</v>
      </c>
      <c r="O804" s="87"/>
      <c r="P804" s="216">
        <f>O804*H804</f>
        <v>0</v>
      </c>
      <c r="Q804" s="216">
        <v>5E-05</v>
      </c>
      <c r="R804" s="216">
        <f>Q804*H804</f>
        <v>0.0028047000000000002</v>
      </c>
      <c r="S804" s="216">
        <v>0</v>
      </c>
      <c r="T804" s="217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18" t="s">
        <v>196</v>
      </c>
      <c r="AT804" s="218" t="s">
        <v>162</v>
      </c>
      <c r="AU804" s="218" t="s">
        <v>82</v>
      </c>
      <c r="AY804" s="20" t="s">
        <v>155</v>
      </c>
      <c r="BE804" s="219">
        <f>IF(N804="základní",J804,0)</f>
        <v>0</v>
      </c>
      <c r="BF804" s="219">
        <f>IF(N804="snížená",J804,0)</f>
        <v>0</v>
      </c>
      <c r="BG804" s="219">
        <f>IF(N804="zákl. přenesená",J804,0)</f>
        <v>0</v>
      </c>
      <c r="BH804" s="219">
        <f>IF(N804="sníž. přenesená",J804,0)</f>
        <v>0</v>
      </c>
      <c r="BI804" s="219">
        <f>IF(N804="nulová",J804,0)</f>
        <v>0</v>
      </c>
      <c r="BJ804" s="20" t="s">
        <v>80</v>
      </c>
      <c r="BK804" s="219">
        <f>ROUND(I804*H804,2)</f>
        <v>0</v>
      </c>
      <c r="BL804" s="20" t="s">
        <v>196</v>
      </c>
      <c r="BM804" s="218" t="s">
        <v>910</v>
      </c>
    </row>
    <row r="805" spans="1:47" s="2" customFormat="1" ht="12">
      <c r="A805" s="41"/>
      <c r="B805" s="42"/>
      <c r="C805" s="43"/>
      <c r="D805" s="220" t="s">
        <v>169</v>
      </c>
      <c r="E805" s="43"/>
      <c r="F805" s="221" t="s">
        <v>911</v>
      </c>
      <c r="G805" s="43"/>
      <c r="H805" s="43"/>
      <c r="I805" s="222"/>
      <c r="J805" s="43"/>
      <c r="K805" s="43"/>
      <c r="L805" s="47"/>
      <c r="M805" s="223"/>
      <c r="N805" s="224"/>
      <c r="O805" s="87"/>
      <c r="P805" s="87"/>
      <c r="Q805" s="87"/>
      <c r="R805" s="87"/>
      <c r="S805" s="87"/>
      <c r="T805" s="88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T805" s="20" t="s">
        <v>169</v>
      </c>
      <c r="AU805" s="20" t="s">
        <v>82</v>
      </c>
    </row>
    <row r="806" spans="1:51" s="13" customFormat="1" ht="12">
      <c r="A806" s="13"/>
      <c r="B806" s="225"/>
      <c r="C806" s="226"/>
      <c r="D806" s="227" t="s">
        <v>176</v>
      </c>
      <c r="E806" s="228" t="s">
        <v>19</v>
      </c>
      <c r="F806" s="229" t="s">
        <v>408</v>
      </c>
      <c r="G806" s="226"/>
      <c r="H806" s="228" t="s">
        <v>19</v>
      </c>
      <c r="I806" s="230"/>
      <c r="J806" s="226"/>
      <c r="K806" s="226"/>
      <c r="L806" s="231"/>
      <c r="M806" s="232"/>
      <c r="N806" s="233"/>
      <c r="O806" s="233"/>
      <c r="P806" s="233"/>
      <c r="Q806" s="233"/>
      <c r="R806" s="233"/>
      <c r="S806" s="233"/>
      <c r="T806" s="23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5" t="s">
        <v>176</v>
      </c>
      <c r="AU806" s="235" t="s">
        <v>82</v>
      </c>
      <c r="AV806" s="13" t="s">
        <v>80</v>
      </c>
      <c r="AW806" s="13" t="s">
        <v>34</v>
      </c>
      <c r="AX806" s="13" t="s">
        <v>72</v>
      </c>
      <c r="AY806" s="235" t="s">
        <v>155</v>
      </c>
    </row>
    <row r="807" spans="1:51" s="14" customFormat="1" ht="12">
      <c r="A807" s="14"/>
      <c r="B807" s="236"/>
      <c r="C807" s="237"/>
      <c r="D807" s="227" t="s">
        <v>176</v>
      </c>
      <c r="E807" s="238" t="s">
        <v>19</v>
      </c>
      <c r="F807" s="239" t="s">
        <v>395</v>
      </c>
      <c r="G807" s="237"/>
      <c r="H807" s="240">
        <v>46.979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6" t="s">
        <v>176</v>
      </c>
      <c r="AU807" s="246" t="s">
        <v>82</v>
      </c>
      <c r="AV807" s="14" t="s">
        <v>82</v>
      </c>
      <c r="AW807" s="14" t="s">
        <v>34</v>
      </c>
      <c r="AX807" s="14" t="s">
        <v>72</v>
      </c>
      <c r="AY807" s="246" t="s">
        <v>155</v>
      </c>
    </row>
    <row r="808" spans="1:51" s="14" customFormat="1" ht="12">
      <c r="A808" s="14"/>
      <c r="B808" s="236"/>
      <c r="C808" s="237"/>
      <c r="D808" s="227" t="s">
        <v>176</v>
      </c>
      <c r="E808" s="238" t="s">
        <v>19</v>
      </c>
      <c r="F808" s="239" t="s">
        <v>407</v>
      </c>
      <c r="G808" s="237"/>
      <c r="H808" s="240">
        <v>9.115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6" t="s">
        <v>176</v>
      </c>
      <c r="AU808" s="246" t="s">
        <v>82</v>
      </c>
      <c r="AV808" s="14" t="s">
        <v>82</v>
      </c>
      <c r="AW808" s="14" t="s">
        <v>34</v>
      </c>
      <c r="AX808" s="14" t="s">
        <v>72</v>
      </c>
      <c r="AY808" s="246" t="s">
        <v>155</v>
      </c>
    </row>
    <row r="809" spans="1:51" s="15" customFormat="1" ht="12">
      <c r="A809" s="15"/>
      <c r="B809" s="255"/>
      <c r="C809" s="256"/>
      <c r="D809" s="227" t="s">
        <v>176</v>
      </c>
      <c r="E809" s="257" t="s">
        <v>19</v>
      </c>
      <c r="F809" s="258" t="s">
        <v>502</v>
      </c>
      <c r="G809" s="256"/>
      <c r="H809" s="259">
        <v>56.094</v>
      </c>
      <c r="I809" s="260"/>
      <c r="J809" s="256"/>
      <c r="K809" s="256"/>
      <c r="L809" s="261"/>
      <c r="M809" s="262"/>
      <c r="N809" s="263"/>
      <c r="O809" s="263"/>
      <c r="P809" s="263"/>
      <c r="Q809" s="263"/>
      <c r="R809" s="263"/>
      <c r="S809" s="263"/>
      <c r="T809" s="264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5" t="s">
        <v>176</v>
      </c>
      <c r="AU809" s="265" t="s">
        <v>82</v>
      </c>
      <c r="AV809" s="15" t="s">
        <v>252</v>
      </c>
      <c r="AW809" s="15" t="s">
        <v>34</v>
      </c>
      <c r="AX809" s="15" t="s">
        <v>80</v>
      </c>
      <c r="AY809" s="265" t="s">
        <v>155</v>
      </c>
    </row>
    <row r="810" spans="1:47" s="2" customFormat="1" ht="12">
      <c r="A810" s="41"/>
      <c r="B810" s="42"/>
      <c r="C810" s="43"/>
      <c r="D810" s="227" t="s">
        <v>493</v>
      </c>
      <c r="E810" s="43"/>
      <c r="F810" s="252" t="s">
        <v>588</v>
      </c>
      <c r="G810" s="43"/>
      <c r="H810" s="43"/>
      <c r="I810" s="43"/>
      <c r="J810" s="43"/>
      <c r="K810" s="43"/>
      <c r="L810" s="47"/>
      <c r="M810" s="223"/>
      <c r="N810" s="224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U810" s="20" t="s">
        <v>82</v>
      </c>
    </row>
    <row r="811" spans="1:47" s="2" customFormat="1" ht="12">
      <c r="A811" s="41"/>
      <c r="B811" s="42"/>
      <c r="C811" s="43"/>
      <c r="D811" s="227" t="s">
        <v>493</v>
      </c>
      <c r="E811" s="43"/>
      <c r="F811" s="253" t="s">
        <v>535</v>
      </c>
      <c r="G811" s="43"/>
      <c r="H811" s="254">
        <v>0</v>
      </c>
      <c r="I811" s="43"/>
      <c r="J811" s="43"/>
      <c r="K811" s="43"/>
      <c r="L811" s="47"/>
      <c r="M811" s="223"/>
      <c r="N811" s="22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U811" s="20" t="s">
        <v>82</v>
      </c>
    </row>
    <row r="812" spans="1:47" s="2" customFormat="1" ht="12">
      <c r="A812" s="41"/>
      <c r="B812" s="42"/>
      <c r="C812" s="43"/>
      <c r="D812" s="227" t="s">
        <v>493</v>
      </c>
      <c r="E812" s="43"/>
      <c r="F812" s="253" t="s">
        <v>589</v>
      </c>
      <c r="G812" s="43"/>
      <c r="H812" s="254">
        <v>4.613</v>
      </c>
      <c r="I812" s="43"/>
      <c r="J812" s="43"/>
      <c r="K812" s="43"/>
      <c r="L812" s="47"/>
      <c r="M812" s="223"/>
      <c r="N812" s="224"/>
      <c r="O812" s="87"/>
      <c r="P812" s="87"/>
      <c r="Q812" s="87"/>
      <c r="R812" s="87"/>
      <c r="S812" s="87"/>
      <c r="T812" s="88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U812" s="20" t="s">
        <v>82</v>
      </c>
    </row>
    <row r="813" spans="1:47" s="2" customFormat="1" ht="12">
      <c r="A813" s="41"/>
      <c r="B813" s="42"/>
      <c r="C813" s="43"/>
      <c r="D813" s="227" t="s">
        <v>493</v>
      </c>
      <c r="E813" s="43"/>
      <c r="F813" s="253" t="s">
        <v>590</v>
      </c>
      <c r="G813" s="43"/>
      <c r="H813" s="254">
        <v>12.02</v>
      </c>
      <c r="I813" s="43"/>
      <c r="J813" s="43"/>
      <c r="K813" s="43"/>
      <c r="L813" s="47"/>
      <c r="M813" s="223"/>
      <c r="N813" s="224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U813" s="20" t="s">
        <v>82</v>
      </c>
    </row>
    <row r="814" spans="1:47" s="2" customFormat="1" ht="12">
      <c r="A814" s="41"/>
      <c r="B814" s="42"/>
      <c r="C814" s="43"/>
      <c r="D814" s="227" t="s">
        <v>493</v>
      </c>
      <c r="E814" s="43"/>
      <c r="F814" s="253" t="s">
        <v>591</v>
      </c>
      <c r="G814" s="43"/>
      <c r="H814" s="254">
        <v>6</v>
      </c>
      <c r="I814" s="43"/>
      <c r="J814" s="43"/>
      <c r="K814" s="43"/>
      <c r="L814" s="47"/>
      <c r="M814" s="223"/>
      <c r="N814" s="224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U814" s="20" t="s">
        <v>82</v>
      </c>
    </row>
    <row r="815" spans="1:47" s="2" customFormat="1" ht="12">
      <c r="A815" s="41"/>
      <c r="B815" s="42"/>
      <c r="C815" s="43"/>
      <c r="D815" s="227" t="s">
        <v>493</v>
      </c>
      <c r="E815" s="43"/>
      <c r="F815" s="253" t="s">
        <v>592</v>
      </c>
      <c r="G815" s="43"/>
      <c r="H815" s="254">
        <v>1.5</v>
      </c>
      <c r="I815" s="43"/>
      <c r="J815" s="43"/>
      <c r="K815" s="43"/>
      <c r="L815" s="47"/>
      <c r="M815" s="223"/>
      <c r="N815" s="224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U815" s="20" t="s">
        <v>82</v>
      </c>
    </row>
    <row r="816" spans="1:47" s="2" customFormat="1" ht="12">
      <c r="A816" s="41"/>
      <c r="B816" s="42"/>
      <c r="C816" s="43"/>
      <c r="D816" s="227" t="s">
        <v>493</v>
      </c>
      <c r="E816" s="43"/>
      <c r="F816" s="253" t="s">
        <v>593</v>
      </c>
      <c r="G816" s="43"/>
      <c r="H816" s="254">
        <v>6.115</v>
      </c>
      <c r="I816" s="43"/>
      <c r="J816" s="43"/>
      <c r="K816" s="43"/>
      <c r="L816" s="47"/>
      <c r="M816" s="223"/>
      <c r="N816" s="224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U816" s="20" t="s">
        <v>82</v>
      </c>
    </row>
    <row r="817" spans="1:47" s="2" customFormat="1" ht="12">
      <c r="A817" s="41"/>
      <c r="B817" s="42"/>
      <c r="C817" s="43"/>
      <c r="D817" s="227" t="s">
        <v>493</v>
      </c>
      <c r="E817" s="43"/>
      <c r="F817" s="253" t="s">
        <v>594</v>
      </c>
      <c r="G817" s="43"/>
      <c r="H817" s="254">
        <v>3</v>
      </c>
      <c r="I817" s="43"/>
      <c r="J817" s="43"/>
      <c r="K817" s="43"/>
      <c r="L817" s="47"/>
      <c r="M817" s="223"/>
      <c r="N817" s="224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U817" s="20" t="s">
        <v>82</v>
      </c>
    </row>
    <row r="818" spans="1:47" s="2" customFormat="1" ht="12">
      <c r="A818" s="41"/>
      <c r="B818" s="42"/>
      <c r="C818" s="43"/>
      <c r="D818" s="227" t="s">
        <v>493</v>
      </c>
      <c r="E818" s="43"/>
      <c r="F818" s="253" t="s">
        <v>595</v>
      </c>
      <c r="G818" s="43"/>
      <c r="H818" s="254">
        <v>7.618</v>
      </c>
      <c r="I818" s="43"/>
      <c r="J818" s="43"/>
      <c r="K818" s="43"/>
      <c r="L818" s="47"/>
      <c r="M818" s="223"/>
      <c r="N818" s="224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U818" s="20" t="s">
        <v>82</v>
      </c>
    </row>
    <row r="819" spans="1:47" s="2" customFormat="1" ht="12">
      <c r="A819" s="41"/>
      <c r="B819" s="42"/>
      <c r="C819" s="43"/>
      <c r="D819" s="227" t="s">
        <v>493</v>
      </c>
      <c r="E819" s="43"/>
      <c r="F819" s="253" t="s">
        <v>596</v>
      </c>
      <c r="G819" s="43"/>
      <c r="H819" s="254">
        <v>3.113</v>
      </c>
      <c r="I819" s="43"/>
      <c r="J819" s="43"/>
      <c r="K819" s="43"/>
      <c r="L819" s="47"/>
      <c r="M819" s="223"/>
      <c r="N819" s="224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U819" s="20" t="s">
        <v>82</v>
      </c>
    </row>
    <row r="820" spans="1:47" s="2" customFormat="1" ht="12">
      <c r="A820" s="41"/>
      <c r="B820" s="42"/>
      <c r="C820" s="43"/>
      <c r="D820" s="227" t="s">
        <v>493</v>
      </c>
      <c r="E820" s="43"/>
      <c r="F820" s="253" t="s">
        <v>594</v>
      </c>
      <c r="G820" s="43"/>
      <c r="H820" s="254">
        <v>3</v>
      </c>
      <c r="I820" s="43"/>
      <c r="J820" s="43"/>
      <c r="K820" s="43"/>
      <c r="L820" s="47"/>
      <c r="M820" s="223"/>
      <c r="N820" s="224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U820" s="20" t="s">
        <v>82</v>
      </c>
    </row>
    <row r="821" spans="1:47" s="2" customFormat="1" ht="12">
      <c r="A821" s="41"/>
      <c r="B821" s="42"/>
      <c r="C821" s="43"/>
      <c r="D821" s="227" t="s">
        <v>493</v>
      </c>
      <c r="E821" s="43"/>
      <c r="F821" s="253" t="s">
        <v>502</v>
      </c>
      <c r="G821" s="43"/>
      <c r="H821" s="254">
        <v>46.979</v>
      </c>
      <c r="I821" s="43"/>
      <c r="J821" s="43"/>
      <c r="K821" s="43"/>
      <c r="L821" s="47"/>
      <c r="M821" s="223"/>
      <c r="N821" s="224"/>
      <c r="O821" s="87"/>
      <c r="P821" s="87"/>
      <c r="Q821" s="87"/>
      <c r="R821" s="87"/>
      <c r="S821" s="87"/>
      <c r="T821" s="88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U821" s="20" t="s">
        <v>82</v>
      </c>
    </row>
    <row r="822" spans="1:47" s="2" customFormat="1" ht="12">
      <c r="A822" s="41"/>
      <c r="B822" s="42"/>
      <c r="C822" s="43"/>
      <c r="D822" s="227" t="s">
        <v>493</v>
      </c>
      <c r="E822" s="43"/>
      <c r="F822" s="252" t="s">
        <v>618</v>
      </c>
      <c r="G822" s="43"/>
      <c r="H822" s="43"/>
      <c r="I822" s="43"/>
      <c r="J822" s="43"/>
      <c r="K822" s="43"/>
      <c r="L822" s="47"/>
      <c r="M822" s="223"/>
      <c r="N822" s="224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U822" s="20" t="s">
        <v>82</v>
      </c>
    </row>
    <row r="823" spans="1:47" s="2" customFormat="1" ht="12">
      <c r="A823" s="41"/>
      <c r="B823" s="42"/>
      <c r="C823" s="43"/>
      <c r="D823" s="227" t="s">
        <v>493</v>
      </c>
      <c r="E823" s="43"/>
      <c r="F823" s="253" t="s">
        <v>619</v>
      </c>
      <c r="G823" s="43"/>
      <c r="H823" s="254">
        <v>0</v>
      </c>
      <c r="I823" s="43"/>
      <c r="J823" s="43"/>
      <c r="K823" s="43"/>
      <c r="L823" s="47"/>
      <c r="M823" s="223"/>
      <c r="N823" s="224"/>
      <c r="O823" s="87"/>
      <c r="P823" s="87"/>
      <c r="Q823" s="87"/>
      <c r="R823" s="87"/>
      <c r="S823" s="87"/>
      <c r="T823" s="88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U823" s="20" t="s">
        <v>82</v>
      </c>
    </row>
    <row r="824" spans="1:47" s="2" customFormat="1" ht="12">
      <c r="A824" s="41"/>
      <c r="B824" s="42"/>
      <c r="C824" s="43"/>
      <c r="D824" s="227" t="s">
        <v>493</v>
      </c>
      <c r="E824" s="43"/>
      <c r="F824" s="253" t="s">
        <v>620</v>
      </c>
      <c r="G824" s="43"/>
      <c r="H824" s="254">
        <v>9.115</v>
      </c>
      <c r="I824" s="43"/>
      <c r="J824" s="43"/>
      <c r="K824" s="43"/>
      <c r="L824" s="47"/>
      <c r="M824" s="223"/>
      <c r="N824" s="224"/>
      <c r="O824" s="87"/>
      <c r="P824" s="87"/>
      <c r="Q824" s="87"/>
      <c r="R824" s="87"/>
      <c r="S824" s="87"/>
      <c r="T824" s="88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U824" s="20" t="s">
        <v>82</v>
      </c>
    </row>
    <row r="825" spans="1:65" s="2" customFormat="1" ht="16.5" customHeight="1">
      <c r="A825" s="41"/>
      <c r="B825" s="42"/>
      <c r="C825" s="266" t="s">
        <v>912</v>
      </c>
      <c r="D825" s="266" t="s">
        <v>560</v>
      </c>
      <c r="E825" s="267" t="s">
        <v>913</v>
      </c>
      <c r="F825" s="268" t="s">
        <v>914</v>
      </c>
      <c r="G825" s="269" t="s">
        <v>356</v>
      </c>
      <c r="H825" s="270">
        <v>63.606</v>
      </c>
      <c r="I825" s="271"/>
      <c r="J825" s="272">
        <f>ROUND(I825*H825,2)</f>
        <v>0</v>
      </c>
      <c r="K825" s="268" t="s">
        <v>166</v>
      </c>
      <c r="L825" s="273"/>
      <c r="M825" s="274" t="s">
        <v>19</v>
      </c>
      <c r="N825" s="275" t="s">
        <v>43</v>
      </c>
      <c r="O825" s="87"/>
      <c r="P825" s="216">
        <f>O825*H825</f>
        <v>0</v>
      </c>
      <c r="Q825" s="216">
        <v>0.003</v>
      </c>
      <c r="R825" s="216">
        <f>Q825*H825</f>
        <v>0.19081800000000002</v>
      </c>
      <c r="S825" s="216">
        <v>0</v>
      </c>
      <c r="T825" s="217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18" t="s">
        <v>776</v>
      </c>
      <c r="AT825" s="218" t="s">
        <v>560</v>
      </c>
      <c r="AU825" s="218" t="s">
        <v>82</v>
      </c>
      <c r="AY825" s="20" t="s">
        <v>155</v>
      </c>
      <c r="BE825" s="219">
        <f>IF(N825="základní",J825,0)</f>
        <v>0</v>
      </c>
      <c r="BF825" s="219">
        <f>IF(N825="snížená",J825,0)</f>
        <v>0</v>
      </c>
      <c r="BG825" s="219">
        <f>IF(N825="zákl. přenesená",J825,0)</f>
        <v>0</v>
      </c>
      <c r="BH825" s="219">
        <f>IF(N825="sníž. přenesená",J825,0)</f>
        <v>0</v>
      </c>
      <c r="BI825" s="219">
        <f>IF(N825="nulová",J825,0)</f>
        <v>0</v>
      </c>
      <c r="BJ825" s="20" t="s">
        <v>80</v>
      </c>
      <c r="BK825" s="219">
        <f>ROUND(I825*H825,2)</f>
        <v>0</v>
      </c>
      <c r="BL825" s="20" t="s">
        <v>196</v>
      </c>
      <c r="BM825" s="218" t="s">
        <v>915</v>
      </c>
    </row>
    <row r="826" spans="1:51" s="13" customFormat="1" ht="12">
      <c r="A826" s="13"/>
      <c r="B826" s="225"/>
      <c r="C826" s="226"/>
      <c r="D826" s="227" t="s">
        <v>176</v>
      </c>
      <c r="E826" s="228" t="s">
        <v>19</v>
      </c>
      <c r="F826" s="229" t="s">
        <v>408</v>
      </c>
      <c r="G826" s="226"/>
      <c r="H826" s="228" t="s">
        <v>19</v>
      </c>
      <c r="I826" s="230"/>
      <c r="J826" s="226"/>
      <c r="K826" s="226"/>
      <c r="L826" s="231"/>
      <c r="M826" s="232"/>
      <c r="N826" s="233"/>
      <c r="O826" s="233"/>
      <c r="P826" s="233"/>
      <c r="Q826" s="233"/>
      <c r="R826" s="233"/>
      <c r="S826" s="233"/>
      <c r="T826" s="23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5" t="s">
        <v>176</v>
      </c>
      <c r="AU826" s="235" t="s">
        <v>82</v>
      </c>
      <c r="AV826" s="13" t="s">
        <v>80</v>
      </c>
      <c r="AW826" s="13" t="s">
        <v>34</v>
      </c>
      <c r="AX826" s="13" t="s">
        <v>72</v>
      </c>
      <c r="AY826" s="235" t="s">
        <v>155</v>
      </c>
    </row>
    <row r="827" spans="1:51" s="14" customFormat="1" ht="12">
      <c r="A827" s="14"/>
      <c r="B827" s="236"/>
      <c r="C827" s="237"/>
      <c r="D827" s="227" t="s">
        <v>176</v>
      </c>
      <c r="E827" s="238" t="s">
        <v>19</v>
      </c>
      <c r="F827" s="239" t="s">
        <v>395</v>
      </c>
      <c r="G827" s="237"/>
      <c r="H827" s="240">
        <v>46.979</v>
      </c>
      <c r="I827" s="241"/>
      <c r="J827" s="237"/>
      <c r="K827" s="237"/>
      <c r="L827" s="242"/>
      <c r="M827" s="243"/>
      <c r="N827" s="244"/>
      <c r="O827" s="244"/>
      <c r="P827" s="244"/>
      <c r="Q827" s="244"/>
      <c r="R827" s="244"/>
      <c r="S827" s="244"/>
      <c r="T827" s="245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6" t="s">
        <v>176</v>
      </c>
      <c r="AU827" s="246" t="s">
        <v>82</v>
      </c>
      <c r="AV827" s="14" t="s">
        <v>82</v>
      </c>
      <c r="AW827" s="14" t="s">
        <v>34</v>
      </c>
      <c r="AX827" s="14" t="s">
        <v>72</v>
      </c>
      <c r="AY827" s="246" t="s">
        <v>155</v>
      </c>
    </row>
    <row r="828" spans="1:51" s="14" customFormat="1" ht="12">
      <c r="A828" s="14"/>
      <c r="B828" s="236"/>
      <c r="C828" s="237"/>
      <c r="D828" s="227" t="s">
        <v>176</v>
      </c>
      <c r="E828" s="238" t="s">
        <v>19</v>
      </c>
      <c r="F828" s="239" t="s">
        <v>407</v>
      </c>
      <c r="G828" s="237"/>
      <c r="H828" s="240">
        <v>9.115</v>
      </c>
      <c r="I828" s="241"/>
      <c r="J828" s="237"/>
      <c r="K828" s="237"/>
      <c r="L828" s="242"/>
      <c r="M828" s="243"/>
      <c r="N828" s="244"/>
      <c r="O828" s="244"/>
      <c r="P828" s="244"/>
      <c r="Q828" s="244"/>
      <c r="R828" s="244"/>
      <c r="S828" s="244"/>
      <c r="T828" s="245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6" t="s">
        <v>176</v>
      </c>
      <c r="AU828" s="246" t="s">
        <v>82</v>
      </c>
      <c r="AV828" s="14" t="s">
        <v>82</v>
      </c>
      <c r="AW828" s="14" t="s">
        <v>34</v>
      </c>
      <c r="AX828" s="14" t="s">
        <v>72</v>
      </c>
      <c r="AY828" s="246" t="s">
        <v>155</v>
      </c>
    </row>
    <row r="829" spans="1:51" s="14" customFormat="1" ht="12">
      <c r="A829" s="14"/>
      <c r="B829" s="236"/>
      <c r="C829" s="237"/>
      <c r="D829" s="227" t="s">
        <v>176</v>
      </c>
      <c r="E829" s="238" t="s">
        <v>19</v>
      </c>
      <c r="F829" s="239" t="s">
        <v>454</v>
      </c>
      <c r="G829" s="237"/>
      <c r="H829" s="240">
        <v>2.8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6" t="s">
        <v>176</v>
      </c>
      <c r="AU829" s="246" t="s">
        <v>82</v>
      </c>
      <c r="AV829" s="14" t="s">
        <v>82</v>
      </c>
      <c r="AW829" s="14" t="s">
        <v>34</v>
      </c>
      <c r="AX829" s="14" t="s">
        <v>72</v>
      </c>
      <c r="AY829" s="246" t="s">
        <v>155</v>
      </c>
    </row>
    <row r="830" spans="1:51" s="15" customFormat="1" ht="12">
      <c r="A830" s="15"/>
      <c r="B830" s="255"/>
      <c r="C830" s="256"/>
      <c r="D830" s="227" t="s">
        <v>176</v>
      </c>
      <c r="E830" s="257" t="s">
        <v>19</v>
      </c>
      <c r="F830" s="258" t="s">
        <v>502</v>
      </c>
      <c r="G830" s="256"/>
      <c r="H830" s="259">
        <v>58.894</v>
      </c>
      <c r="I830" s="260"/>
      <c r="J830" s="256"/>
      <c r="K830" s="256"/>
      <c r="L830" s="261"/>
      <c r="M830" s="262"/>
      <c r="N830" s="263"/>
      <c r="O830" s="263"/>
      <c r="P830" s="263"/>
      <c r="Q830" s="263"/>
      <c r="R830" s="263"/>
      <c r="S830" s="263"/>
      <c r="T830" s="264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65" t="s">
        <v>176</v>
      </c>
      <c r="AU830" s="265" t="s">
        <v>82</v>
      </c>
      <c r="AV830" s="15" t="s">
        <v>252</v>
      </c>
      <c r="AW830" s="15" t="s">
        <v>34</v>
      </c>
      <c r="AX830" s="15" t="s">
        <v>80</v>
      </c>
      <c r="AY830" s="265" t="s">
        <v>155</v>
      </c>
    </row>
    <row r="831" spans="1:47" s="2" customFormat="1" ht="12">
      <c r="A831" s="41"/>
      <c r="B831" s="42"/>
      <c r="C831" s="43"/>
      <c r="D831" s="227" t="s">
        <v>493</v>
      </c>
      <c r="E831" s="43"/>
      <c r="F831" s="252" t="s">
        <v>588</v>
      </c>
      <c r="G831" s="43"/>
      <c r="H831" s="43"/>
      <c r="I831" s="43"/>
      <c r="J831" s="43"/>
      <c r="K831" s="43"/>
      <c r="L831" s="47"/>
      <c r="M831" s="223"/>
      <c r="N831" s="22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U831" s="20" t="s">
        <v>82</v>
      </c>
    </row>
    <row r="832" spans="1:47" s="2" customFormat="1" ht="12">
      <c r="A832" s="41"/>
      <c r="B832" s="42"/>
      <c r="C832" s="43"/>
      <c r="D832" s="227" t="s">
        <v>493</v>
      </c>
      <c r="E832" s="43"/>
      <c r="F832" s="253" t="s">
        <v>535</v>
      </c>
      <c r="G832" s="43"/>
      <c r="H832" s="254">
        <v>0</v>
      </c>
      <c r="I832" s="43"/>
      <c r="J832" s="43"/>
      <c r="K832" s="43"/>
      <c r="L832" s="47"/>
      <c r="M832" s="223"/>
      <c r="N832" s="224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U832" s="20" t="s">
        <v>82</v>
      </c>
    </row>
    <row r="833" spans="1:47" s="2" customFormat="1" ht="12">
      <c r="A833" s="41"/>
      <c r="B833" s="42"/>
      <c r="C833" s="43"/>
      <c r="D833" s="227" t="s">
        <v>493</v>
      </c>
      <c r="E833" s="43"/>
      <c r="F833" s="253" t="s">
        <v>589</v>
      </c>
      <c r="G833" s="43"/>
      <c r="H833" s="254">
        <v>4.613</v>
      </c>
      <c r="I833" s="43"/>
      <c r="J833" s="43"/>
      <c r="K833" s="43"/>
      <c r="L833" s="47"/>
      <c r="M833" s="223"/>
      <c r="N833" s="224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U833" s="20" t="s">
        <v>82</v>
      </c>
    </row>
    <row r="834" spans="1:47" s="2" customFormat="1" ht="12">
      <c r="A834" s="41"/>
      <c r="B834" s="42"/>
      <c r="C834" s="43"/>
      <c r="D834" s="227" t="s">
        <v>493</v>
      </c>
      <c r="E834" s="43"/>
      <c r="F834" s="253" t="s">
        <v>590</v>
      </c>
      <c r="G834" s="43"/>
      <c r="H834" s="254">
        <v>12.02</v>
      </c>
      <c r="I834" s="43"/>
      <c r="J834" s="43"/>
      <c r="K834" s="43"/>
      <c r="L834" s="47"/>
      <c r="M834" s="223"/>
      <c r="N834" s="224"/>
      <c r="O834" s="87"/>
      <c r="P834" s="87"/>
      <c r="Q834" s="87"/>
      <c r="R834" s="87"/>
      <c r="S834" s="87"/>
      <c r="T834" s="88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U834" s="20" t="s">
        <v>82</v>
      </c>
    </row>
    <row r="835" spans="1:47" s="2" customFormat="1" ht="12">
      <c r="A835" s="41"/>
      <c r="B835" s="42"/>
      <c r="C835" s="43"/>
      <c r="D835" s="227" t="s">
        <v>493</v>
      </c>
      <c r="E835" s="43"/>
      <c r="F835" s="253" t="s">
        <v>591</v>
      </c>
      <c r="G835" s="43"/>
      <c r="H835" s="254">
        <v>6</v>
      </c>
      <c r="I835" s="43"/>
      <c r="J835" s="43"/>
      <c r="K835" s="43"/>
      <c r="L835" s="47"/>
      <c r="M835" s="223"/>
      <c r="N835" s="22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U835" s="20" t="s">
        <v>82</v>
      </c>
    </row>
    <row r="836" spans="1:47" s="2" customFormat="1" ht="12">
      <c r="A836" s="41"/>
      <c r="B836" s="42"/>
      <c r="C836" s="43"/>
      <c r="D836" s="227" t="s">
        <v>493</v>
      </c>
      <c r="E836" s="43"/>
      <c r="F836" s="253" t="s">
        <v>592</v>
      </c>
      <c r="G836" s="43"/>
      <c r="H836" s="254">
        <v>1.5</v>
      </c>
      <c r="I836" s="43"/>
      <c r="J836" s="43"/>
      <c r="K836" s="43"/>
      <c r="L836" s="47"/>
      <c r="M836" s="223"/>
      <c r="N836" s="224"/>
      <c r="O836" s="87"/>
      <c r="P836" s="87"/>
      <c r="Q836" s="87"/>
      <c r="R836" s="87"/>
      <c r="S836" s="87"/>
      <c r="T836" s="88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U836" s="20" t="s">
        <v>82</v>
      </c>
    </row>
    <row r="837" spans="1:47" s="2" customFormat="1" ht="12">
      <c r="A837" s="41"/>
      <c r="B837" s="42"/>
      <c r="C837" s="43"/>
      <c r="D837" s="227" t="s">
        <v>493</v>
      </c>
      <c r="E837" s="43"/>
      <c r="F837" s="253" t="s">
        <v>593</v>
      </c>
      <c r="G837" s="43"/>
      <c r="H837" s="254">
        <v>6.115</v>
      </c>
      <c r="I837" s="43"/>
      <c r="J837" s="43"/>
      <c r="K837" s="43"/>
      <c r="L837" s="47"/>
      <c r="M837" s="223"/>
      <c r="N837" s="224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U837" s="20" t="s">
        <v>82</v>
      </c>
    </row>
    <row r="838" spans="1:47" s="2" customFormat="1" ht="12">
      <c r="A838" s="41"/>
      <c r="B838" s="42"/>
      <c r="C838" s="43"/>
      <c r="D838" s="227" t="s">
        <v>493</v>
      </c>
      <c r="E838" s="43"/>
      <c r="F838" s="253" t="s">
        <v>594</v>
      </c>
      <c r="G838" s="43"/>
      <c r="H838" s="254">
        <v>3</v>
      </c>
      <c r="I838" s="43"/>
      <c r="J838" s="43"/>
      <c r="K838" s="43"/>
      <c r="L838" s="47"/>
      <c r="M838" s="223"/>
      <c r="N838" s="224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U838" s="20" t="s">
        <v>82</v>
      </c>
    </row>
    <row r="839" spans="1:47" s="2" customFormat="1" ht="12">
      <c r="A839" s="41"/>
      <c r="B839" s="42"/>
      <c r="C839" s="43"/>
      <c r="D839" s="227" t="s">
        <v>493</v>
      </c>
      <c r="E839" s="43"/>
      <c r="F839" s="253" t="s">
        <v>595</v>
      </c>
      <c r="G839" s="43"/>
      <c r="H839" s="254">
        <v>7.618</v>
      </c>
      <c r="I839" s="43"/>
      <c r="J839" s="43"/>
      <c r="K839" s="43"/>
      <c r="L839" s="47"/>
      <c r="M839" s="223"/>
      <c r="N839" s="224"/>
      <c r="O839" s="87"/>
      <c r="P839" s="87"/>
      <c r="Q839" s="87"/>
      <c r="R839" s="87"/>
      <c r="S839" s="87"/>
      <c r="T839" s="88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U839" s="20" t="s">
        <v>82</v>
      </c>
    </row>
    <row r="840" spans="1:47" s="2" customFormat="1" ht="12">
      <c r="A840" s="41"/>
      <c r="B840" s="42"/>
      <c r="C840" s="43"/>
      <c r="D840" s="227" t="s">
        <v>493</v>
      </c>
      <c r="E840" s="43"/>
      <c r="F840" s="253" t="s">
        <v>596</v>
      </c>
      <c r="G840" s="43"/>
      <c r="H840" s="254">
        <v>3.113</v>
      </c>
      <c r="I840" s="43"/>
      <c r="J840" s="43"/>
      <c r="K840" s="43"/>
      <c r="L840" s="47"/>
      <c r="M840" s="223"/>
      <c r="N840" s="224"/>
      <c r="O840" s="87"/>
      <c r="P840" s="87"/>
      <c r="Q840" s="87"/>
      <c r="R840" s="87"/>
      <c r="S840" s="87"/>
      <c r="T840" s="88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U840" s="20" t="s">
        <v>82</v>
      </c>
    </row>
    <row r="841" spans="1:47" s="2" customFormat="1" ht="12">
      <c r="A841" s="41"/>
      <c r="B841" s="42"/>
      <c r="C841" s="43"/>
      <c r="D841" s="227" t="s">
        <v>493</v>
      </c>
      <c r="E841" s="43"/>
      <c r="F841" s="253" t="s">
        <v>594</v>
      </c>
      <c r="G841" s="43"/>
      <c r="H841" s="254">
        <v>3</v>
      </c>
      <c r="I841" s="43"/>
      <c r="J841" s="43"/>
      <c r="K841" s="43"/>
      <c r="L841" s="47"/>
      <c r="M841" s="223"/>
      <c r="N841" s="224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U841" s="20" t="s">
        <v>82</v>
      </c>
    </row>
    <row r="842" spans="1:47" s="2" customFormat="1" ht="12">
      <c r="A842" s="41"/>
      <c r="B842" s="42"/>
      <c r="C842" s="43"/>
      <c r="D842" s="227" t="s">
        <v>493</v>
      </c>
      <c r="E842" s="43"/>
      <c r="F842" s="253" t="s">
        <v>502</v>
      </c>
      <c r="G842" s="43"/>
      <c r="H842" s="254">
        <v>46.979</v>
      </c>
      <c r="I842" s="43"/>
      <c r="J842" s="43"/>
      <c r="K842" s="43"/>
      <c r="L842" s="47"/>
      <c r="M842" s="223"/>
      <c r="N842" s="22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U842" s="20" t="s">
        <v>82</v>
      </c>
    </row>
    <row r="843" spans="1:47" s="2" customFormat="1" ht="12">
      <c r="A843" s="41"/>
      <c r="B843" s="42"/>
      <c r="C843" s="43"/>
      <c r="D843" s="227" t="s">
        <v>493</v>
      </c>
      <c r="E843" s="43"/>
      <c r="F843" s="252" t="s">
        <v>618</v>
      </c>
      <c r="G843" s="43"/>
      <c r="H843" s="43"/>
      <c r="I843" s="43"/>
      <c r="J843" s="43"/>
      <c r="K843" s="43"/>
      <c r="L843" s="47"/>
      <c r="M843" s="223"/>
      <c r="N843" s="22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U843" s="20" t="s">
        <v>82</v>
      </c>
    </row>
    <row r="844" spans="1:47" s="2" customFormat="1" ht="12">
      <c r="A844" s="41"/>
      <c r="B844" s="42"/>
      <c r="C844" s="43"/>
      <c r="D844" s="227" t="s">
        <v>493</v>
      </c>
      <c r="E844" s="43"/>
      <c r="F844" s="253" t="s">
        <v>619</v>
      </c>
      <c r="G844" s="43"/>
      <c r="H844" s="254">
        <v>0</v>
      </c>
      <c r="I844" s="43"/>
      <c r="J844" s="43"/>
      <c r="K844" s="43"/>
      <c r="L844" s="47"/>
      <c r="M844" s="223"/>
      <c r="N844" s="224"/>
      <c r="O844" s="87"/>
      <c r="P844" s="87"/>
      <c r="Q844" s="87"/>
      <c r="R844" s="87"/>
      <c r="S844" s="87"/>
      <c r="T844" s="88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U844" s="20" t="s">
        <v>82</v>
      </c>
    </row>
    <row r="845" spans="1:47" s="2" customFormat="1" ht="12">
      <c r="A845" s="41"/>
      <c r="B845" s="42"/>
      <c r="C845" s="43"/>
      <c r="D845" s="227" t="s">
        <v>493</v>
      </c>
      <c r="E845" s="43"/>
      <c r="F845" s="253" t="s">
        <v>620</v>
      </c>
      <c r="G845" s="43"/>
      <c r="H845" s="254">
        <v>9.115</v>
      </c>
      <c r="I845" s="43"/>
      <c r="J845" s="43"/>
      <c r="K845" s="43"/>
      <c r="L845" s="47"/>
      <c r="M845" s="223"/>
      <c r="N845" s="224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U845" s="20" t="s">
        <v>82</v>
      </c>
    </row>
    <row r="846" spans="1:47" s="2" customFormat="1" ht="12">
      <c r="A846" s="41"/>
      <c r="B846" s="42"/>
      <c r="C846" s="43"/>
      <c r="D846" s="227" t="s">
        <v>493</v>
      </c>
      <c r="E846" s="43"/>
      <c r="F846" s="252" t="s">
        <v>494</v>
      </c>
      <c r="G846" s="43"/>
      <c r="H846" s="43"/>
      <c r="I846" s="43"/>
      <c r="J846" s="43"/>
      <c r="K846" s="43"/>
      <c r="L846" s="47"/>
      <c r="M846" s="223"/>
      <c r="N846" s="22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U846" s="20" t="s">
        <v>82</v>
      </c>
    </row>
    <row r="847" spans="1:47" s="2" customFormat="1" ht="12">
      <c r="A847" s="41"/>
      <c r="B847" s="42"/>
      <c r="C847" s="43"/>
      <c r="D847" s="227" t="s">
        <v>493</v>
      </c>
      <c r="E847" s="43"/>
      <c r="F847" s="253" t="s">
        <v>495</v>
      </c>
      <c r="G847" s="43"/>
      <c r="H847" s="254">
        <v>0</v>
      </c>
      <c r="I847" s="43"/>
      <c r="J847" s="43"/>
      <c r="K847" s="43"/>
      <c r="L847" s="47"/>
      <c r="M847" s="223"/>
      <c r="N847" s="224"/>
      <c r="O847" s="87"/>
      <c r="P847" s="87"/>
      <c r="Q847" s="87"/>
      <c r="R847" s="87"/>
      <c r="S847" s="87"/>
      <c r="T847" s="88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U847" s="20" t="s">
        <v>82</v>
      </c>
    </row>
    <row r="848" spans="1:47" s="2" customFormat="1" ht="12">
      <c r="A848" s="41"/>
      <c r="B848" s="42"/>
      <c r="C848" s="43"/>
      <c r="D848" s="227" t="s">
        <v>493</v>
      </c>
      <c r="E848" s="43"/>
      <c r="F848" s="253" t="s">
        <v>456</v>
      </c>
      <c r="G848" s="43"/>
      <c r="H848" s="254">
        <v>2.8</v>
      </c>
      <c r="I848" s="43"/>
      <c r="J848" s="43"/>
      <c r="K848" s="43"/>
      <c r="L848" s="47"/>
      <c r="M848" s="223"/>
      <c r="N848" s="224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U848" s="20" t="s">
        <v>82</v>
      </c>
    </row>
    <row r="849" spans="1:51" s="14" customFormat="1" ht="12">
      <c r="A849" s="14"/>
      <c r="B849" s="236"/>
      <c r="C849" s="237"/>
      <c r="D849" s="227" t="s">
        <v>176</v>
      </c>
      <c r="E849" s="237"/>
      <c r="F849" s="239" t="s">
        <v>916</v>
      </c>
      <c r="G849" s="237"/>
      <c r="H849" s="240">
        <v>63.606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6" t="s">
        <v>176</v>
      </c>
      <c r="AU849" s="246" t="s">
        <v>82</v>
      </c>
      <c r="AV849" s="14" t="s">
        <v>82</v>
      </c>
      <c r="AW849" s="14" t="s">
        <v>4</v>
      </c>
      <c r="AX849" s="14" t="s">
        <v>80</v>
      </c>
      <c r="AY849" s="246" t="s">
        <v>155</v>
      </c>
    </row>
    <row r="850" spans="1:65" s="2" customFormat="1" ht="16.5" customHeight="1">
      <c r="A850" s="41"/>
      <c r="B850" s="42"/>
      <c r="C850" s="207" t="s">
        <v>917</v>
      </c>
      <c r="D850" s="207" t="s">
        <v>162</v>
      </c>
      <c r="E850" s="208" t="s">
        <v>918</v>
      </c>
      <c r="F850" s="209" t="s">
        <v>919</v>
      </c>
      <c r="G850" s="210" t="s">
        <v>356</v>
      </c>
      <c r="H850" s="211">
        <v>388.83</v>
      </c>
      <c r="I850" s="212"/>
      <c r="J850" s="213">
        <f>ROUND(I850*H850,2)</f>
        <v>0</v>
      </c>
      <c r="K850" s="209" t="s">
        <v>166</v>
      </c>
      <c r="L850" s="47"/>
      <c r="M850" s="214" t="s">
        <v>19</v>
      </c>
      <c r="N850" s="215" t="s">
        <v>43</v>
      </c>
      <c r="O850" s="87"/>
      <c r="P850" s="216">
        <f>O850*H850</f>
        <v>0</v>
      </c>
      <c r="Q850" s="216">
        <v>0.00058</v>
      </c>
      <c r="R850" s="216">
        <f>Q850*H850</f>
        <v>0.22552139999999998</v>
      </c>
      <c r="S850" s="216">
        <v>0</v>
      </c>
      <c r="T850" s="217">
        <f>S850*H850</f>
        <v>0</v>
      </c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R850" s="218" t="s">
        <v>196</v>
      </c>
      <c r="AT850" s="218" t="s">
        <v>162</v>
      </c>
      <c r="AU850" s="218" t="s">
        <v>82</v>
      </c>
      <c r="AY850" s="20" t="s">
        <v>155</v>
      </c>
      <c r="BE850" s="219">
        <f>IF(N850="základní",J850,0)</f>
        <v>0</v>
      </c>
      <c r="BF850" s="219">
        <f>IF(N850="snížená",J850,0)</f>
        <v>0</v>
      </c>
      <c r="BG850" s="219">
        <f>IF(N850="zákl. přenesená",J850,0)</f>
        <v>0</v>
      </c>
      <c r="BH850" s="219">
        <f>IF(N850="sníž. přenesená",J850,0)</f>
        <v>0</v>
      </c>
      <c r="BI850" s="219">
        <f>IF(N850="nulová",J850,0)</f>
        <v>0</v>
      </c>
      <c r="BJ850" s="20" t="s">
        <v>80</v>
      </c>
      <c r="BK850" s="219">
        <f>ROUND(I850*H850,2)</f>
        <v>0</v>
      </c>
      <c r="BL850" s="20" t="s">
        <v>196</v>
      </c>
      <c r="BM850" s="218" t="s">
        <v>920</v>
      </c>
    </row>
    <row r="851" spans="1:47" s="2" customFormat="1" ht="12">
      <c r="A851" s="41"/>
      <c r="B851" s="42"/>
      <c r="C851" s="43"/>
      <c r="D851" s="220" t="s">
        <v>169</v>
      </c>
      <c r="E851" s="43"/>
      <c r="F851" s="221" t="s">
        <v>921</v>
      </c>
      <c r="G851" s="43"/>
      <c r="H851" s="43"/>
      <c r="I851" s="222"/>
      <c r="J851" s="43"/>
      <c r="K851" s="43"/>
      <c r="L851" s="47"/>
      <c r="M851" s="223"/>
      <c r="N851" s="224"/>
      <c r="O851" s="87"/>
      <c r="P851" s="87"/>
      <c r="Q851" s="87"/>
      <c r="R851" s="87"/>
      <c r="S851" s="87"/>
      <c r="T851" s="88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T851" s="20" t="s">
        <v>169</v>
      </c>
      <c r="AU851" s="20" t="s">
        <v>82</v>
      </c>
    </row>
    <row r="852" spans="1:51" s="14" customFormat="1" ht="12">
      <c r="A852" s="14"/>
      <c r="B852" s="236"/>
      <c r="C852" s="237"/>
      <c r="D852" s="227" t="s">
        <v>176</v>
      </c>
      <c r="E852" s="238" t="s">
        <v>19</v>
      </c>
      <c r="F852" s="239" t="s">
        <v>380</v>
      </c>
      <c r="G852" s="237"/>
      <c r="H852" s="240">
        <v>339.23</v>
      </c>
      <c r="I852" s="241"/>
      <c r="J852" s="237"/>
      <c r="K852" s="237"/>
      <c r="L852" s="242"/>
      <c r="M852" s="243"/>
      <c r="N852" s="244"/>
      <c r="O852" s="244"/>
      <c r="P852" s="244"/>
      <c r="Q852" s="244"/>
      <c r="R852" s="244"/>
      <c r="S852" s="244"/>
      <c r="T852" s="245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6" t="s">
        <v>176</v>
      </c>
      <c r="AU852" s="246" t="s">
        <v>82</v>
      </c>
      <c r="AV852" s="14" t="s">
        <v>82</v>
      </c>
      <c r="AW852" s="14" t="s">
        <v>34</v>
      </c>
      <c r="AX852" s="14" t="s">
        <v>72</v>
      </c>
      <c r="AY852" s="246" t="s">
        <v>155</v>
      </c>
    </row>
    <row r="853" spans="1:51" s="14" customFormat="1" ht="12">
      <c r="A853" s="14"/>
      <c r="B853" s="236"/>
      <c r="C853" s="237"/>
      <c r="D853" s="227" t="s">
        <v>176</v>
      </c>
      <c r="E853" s="238" t="s">
        <v>19</v>
      </c>
      <c r="F853" s="239" t="s">
        <v>383</v>
      </c>
      <c r="G853" s="237"/>
      <c r="H853" s="240">
        <v>49.6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6" t="s">
        <v>176</v>
      </c>
      <c r="AU853" s="246" t="s">
        <v>82</v>
      </c>
      <c r="AV853" s="14" t="s">
        <v>82</v>
      </c>
      <c r="AW853" s="14" t="s">
        <v>34</v>
      </c>
      <c r="AX853" s="14" t="s">
        <v>72</v>
      </c>
      <c r="AY853" s="246" t="s">
        <v>155</v>
      </c>
    </row>
    <row r="854" spans="1:51" s="15" customFormat="1" ht="12">
      <c r="A854" s="15"/>
      <c r="B854" s="255"/>
      <c r="C854" s="256"/>
      <c r="D854" s="227" t="s">
        <v>176</v>
      </c>
      <c r="E854" s="257" t="s">
        <v>19</v>
      </c>
      <c r="F854" s="258" t="s">
        <v>502</v>
      </c>
      <c r="G854" s="256"/>
      <c r="H854" s="259">
        <v>388.83</v>
      </c>
      <c r="I854" s="260"/>
      <c r="J854" s="256"/>
      <c r="K854" s="256"/>
      <c r="L854" s="261"/>
      <c r="M854" s="262"/>
      <c r="N854" s="263"/>
      <c r="O854" s="263"/>
      <c r="P854" s="263"/>
      <c r="Q854" s="263"/>
      <c r="R854" s="263"/>
      <c r="S854" s="263"/>
      <c r="T854" s="264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65" t="s">
        <v>176</v>
      </c>
      <c r="AU854" s="265" t="s">
        <v>82</v>
      </c>
      <c r="AV854" s="15" t="s">
        <v>252</v>
      </c>
      <c r="AW854" s="15" t="s">
        <v>34</v>
      </c>
      <c r="AX854" s="15" t="s">
        <v>80</v>
      </c>
      <c r="AY854" s="265" t="s">
        <v>155</v>
      </c>
    </row>
    <row r="855" spans="1:47" s="2" customFormat="1" ht="12">
      <c r="A855" s="41"/>
      <c r="B855" s="42"/>
      <c r="C855" s="43"/>
      <c r="D855" s="227" t="s">
        <v>493</v>
      </c>
      <c r="E855" s="43"/>
      <c r="F855" s="252" t="s">
        <v>803</v>
      </c>
      <c r="G855" s="43"/>
      <c r="H855" s="43"/>
      <c r="I855" s="43"/>
      <c r="J855" s="43"/>
      <c r="K855" s="43"/>
      <c r="L855" s="47"/>
      <c r="M855" s="223"/>
      <c r="N855" s="224"/>
      <c r="O855" s="87"/>
      <c r="P855" s="87"/>
      <c r="Q855" s="87"/>
      <c r="R855" s="87"/>
      <c r="S855" s="87"/>
      <c r="T855" s="88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U855" s="20" t="s">
        <v>82</v>
      </c>
    </row>
    <row r="856" spans="1:47" s="2" customFormat="1" ht="12">
      <c r="A856" s="41"/>
      <c r="B856" s="42"/>
      <c r="C856" s="43"/>
      <c r="D856" s="227" t="s">
        <v>493</v>
      </c>
      <c r="E856" s="43"/>
      <c r="F856" s="253" t="s">
        <v>704</v>
      </c>
      <c r="G856" s="43"/>
      <c r="H856" s="254">
        <v>0</v>
      </c>
      <c r="I856" s="43"/>
      <c r="J856" s="43"/>
      <c r="K856" s="43"/>
      <c r="L856" s="47"/>
      <c r="M856" s="223"/>
      <c r="N856" s="224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U856" s="20" t="s">
        <v>82</v>
      </c>
    </row>
    <row r="857" spans="1:47" s="2" customFormat="1" ht="12">
      <c r="A857" s="41"/>
      <c r="B857" s="42"/>
      <c r="C857" s="43"/>
      <c r="D857" s="227" t="s">
        <v>493</v>
      </c>
      <c r="E857" s="43"/>
      <c r="F857" s="253" t="s">
        <v>804</v>
      </c>
      <c r="G857" s="43"/>
      <c r="H857" s="254">
        <v>206.86</v>
      </c>
      <c r="I857" s="43"/>
      <c r="J857" s="43"/>
      <c r="K857" s="43"/>
      <c r="L857" s="47"/>
      <c r="M857" s="223"/>
      <c r="N857" s="224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U857" s="20" t="s">
        <v>82</v>
      </c>
    </row>
    <row r="858" spans="1:47" s="2" customFormat="1" ht="12">
      <c r="A858" s="41"/>
      <c r="B858" s="42"/>
      <c r="C858" s="43"/>
      <c r="D858" s="227" t="s">
        <v>493</v>
      </c>
      <c r="E858" s="43"/>
      <c r="F858" s="253" t="s">
        <v>805</v>
      </c>
      <c r="G858" s="43"/>
      <c r="H858" s="254">
        <v>35.17</v>
      </c>
      <c r="I858" s="43"/>
      <c r="J858" s="43"/>
      <c r="K858" s="43"/>
      <c r="L858" s="47"/>
      <c r="M858" s="223"/>
      <c r="N858" s="224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U858" s="20" t="s">
        <v>82</v>
      </c>
    </row>
    <row r="859" spans="1:47" s="2" customFormat="1" ht="12">
      <c r="A859" s="41"/>
      <c r="B859" s="42"/>
      <c r="C859" s="43"/>
      <c r="D859" s="227" t="s">
        <v>493</v>
      </c>
      <c r="E859" s="43"/>
      <c r="F859" s="253" t="s">
        <v>806</v>
      </c>
      <c r="G859" s="43"/>
      <c r="H859" s="254">
        <v>97.2</v>
      </c>
      <c r="I859" s="43"/>
      <c r="J859" s="43"/>
      <c r="K859" s="43"/>
      <c r="L859" s="47"/>
      <c r="M859" s="223"/>
      <c r="N859" s="224"/>
      <c r="O859" s="87"/>
      <c r="P859" s="87"/>
      <c r="Q859" s="87"/>
      <c r="R859" s="87"/>
      <c r="S859" s="87"/>
      <c r="T859" s="88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U859" s="20" t="s">
        <v>82</v>
      </c>
    </row>
    <row r="860" spans="1:47" s="2" customFormat="1" ht="12">
      <c r="A860" s="41"/>
      <c r="B860" s="42"/>
      <c r="C860" s="43"/>
      <c r="D860" s="227" t="s">
        <v>493</v>
      </c>
      <c r="E860" s="43"/>
      <c r="F860" s="253" t="s">
        <v>502</v>
      </c>
      <c r="G860" s="43"/>
      <c r="H860" s="254">
        <v>339.23</v>
      </c>
      <c r="I860" s="43"/>
      <c r="J860" s="43"/>
      <c r="K860" s="43"/>
      <c r="L860" s="47"/>
      <c r="M860" s="223"/>
      <c r="N860" s="224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U860" s="20" t="s">
        <v>82</v>
      </c>
    </row>
    <row r="861" spans="1:47" s="2" customFormat="1" ht="12">
      <c r="A861" s="41"/>
      <c r="B861" s="42"/>
      <c r="C861" s="43"/>
      <c r="D861" s="227" t="s">
        <v>493</v>
      </c>
      <c r="E861" s="43"/>
      <c r="F861" s="252" t="s">
        <v>807</v>
      </c>
      <c r="G861" s="43"/>
      <c r="H861" s="43"/>
      <c r="I861" s="43"/>
      <c r="J861" s="43"/>
      <c r="K861" s="43"/>
      <c r="L861" s="47"/>
      <c r="M861" s="223"/>
      <c r="N861" s="224"/>
      <c r="O861" s="87"/>
      <c r="P861" s="87"/>
      <c r="Q861" s="87"/>
      <c r="R861" s="87"/>
      <c r="S861" s="87"/>
      <c r="T861" s="88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U861" s="20" t="s">
        <v>82</v>
      </c>
    </row>
    <row r="862" spans="1:47" s="2" customFormat="1" ht="12">
      <c r="A862" s="41"/>
      <c r="B862" s="42"/>
      <c r="C862" s="43"/>
      <c r="D862" s="227" t="s">
        <v>493</v>
      </c>
      <c r="E862" s="43"/>
      <c r="F862" s="253" t="s">
        <v>704</v>
      </c>
      <c r="G862" s="43"/>
      <c r="H862" s="254">
        <v>0</v>
      </c>
      <c r="I862" s="43"/>
      <c r="J862" s="43"/>
      <c r="K862" s="43"/>
      <c r="L862" s="47"/>
      <c r="M862" s="223"/>
      <c r="N862" s="224"/>
      <c r="O862" s="87"/>
      <c r="P862" s="87"/>
      <c r="Q862" s="87"/>
      <c r="R862" s="87"/>
      <c r="S862" s="87"/>
      <c r="T862" s="88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U862" s="20" t="s">
        <v>82</v>
      </c>
    </row>
    <row r="863" spans="1:47" s="2" customFormat="1" ht="12">
      <c r="A863" s="41"/>
      <c r="B863" s="42"/>
      <c r="C863" s="43"/>
      <c r="D863" s="227" t="s">
        <v>493</v>
      </c>
      <c r="E863" s="43"/>
      <c r="F863" s="253" t="s">
        <v>385</v>
      </c>
      <c r="G863" s="43"/>
      <c r="H863" s="254">
        <v>49.6</v>
      </c>
      <c r="I863" s="43"/>
      <c r="J863" s="43"/>
      <c r="K863" s="43"/>
      <c r="L863" s="47"/>
      <c r="M863" s="223"/>
      <c r="N863" s="224"/>
      <c r="O863" s="87"/>
      <c r="P863" s="87"/>
      <c r="Q863" s="87"/>
      <c r="R863" s="87"/>
      <c r="S863" s="87"/>
      <c r="T863" s="88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U863" s="20" t="s">
        <v>82</v>
      </c>
    </row>
    <row r="864" spans="1:65" s="2" customFormat="1" ht="16.5" customHeight="1">
      <c r="A864" s="41"/>
      <c r="B864" s="42"/>
      <c r="C864" s="266" t="s">
        <v>922</v>
      </c>
      <c r="D864" s="266" t="s">
        <v>560</v>
      </c>
      <c r="E864" s="267" t="s">
        <v>923</v>
      </c>
      <c r="F864" s="268" t="s">
        <v>924</v>
      </c>
      <c r="G864" s="269" t="s">
        <v>488</v>
      </c>
      <c r="H864" s="270">
        <v>7.44</v>
      </c>
      <c r="I864" s="271"/>
      <c r="J864" s="272">
        <f>ROUND(I864*H864,2)</f>
        <v>0</v>
      </c>
      <c r="K864" s="268" t="s">
        <v>166</v>
      </c>
      <c r="L864" s="273"/>
      <c r="M864" s="274" t="s">
        <v>19</v>
      </c>
      <c r="N864" s="275" t="s">
        <v>43</v>
      </c>
      <c r="O864" s="87"/>
      <c r="P864" s="216">
        <f>O864*H864</f>
        <v>0</v>
      </c>
      <c r="Q864" s="216">
        <v>0.02</v>
      </c>
      <c r="R864" s="216">
        <f>Q864*H864</f>
        <v>0.14880000000000002</v>
      </c>
      <c r="S864" s="216">
        <v>0</v>
      </c>
      <c r="T864" s="217">
        <f>S864*H864</f>
        <v>0</v>
      </c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R864" s="218" t="s">
        <v>776</v>
      </c>
      <c r="AT864" s="218" t="s">
        <v>560</v>
      </c>
      <c r="AU864" s="218" t="s">
        <v>82</v>
      </c>
      <c r="AY864" s="20" t="s">
        <v>155</v>
      </c>
      <c r="BE864" s="219">
        <f>IF(N864="základní",J864,0)</f>
        <v>0</v>
      </c>
      <c r="BF864" s="219">
        <f>IF(N864="snížená",J864,0)</f>
        <v>0</v>
      </c>
      <c r="BG864" s="219">
        <f>IF(N864="zákl. přenesená",J864,0)</f>
        <v>0</v>
      </c>
      <c r="BH864" s="219">
        <f>IF(N864="sníž. přenesená",J864,0)</f>
        <v>0</v>
      </c>
      <c r="BI864" s="219">
        <f>IF(N864="nulová",J864,0)</f>
        <v>0</v>
      </c>
      <c r="BJ864" s="20" t="s">
        <v>80</v>
      </c>
      <c r="BK864" s="219">
        <f>ROUND(I864*H864,2)</f>
        <v>0</v>
      </c>
      <c r="BL864" s="20" t="s">
        <v>196</v>
      </c>
      <c r="BM864" s="218" t="s">
        <v>925</v>
      </c>
    </row>
    <row r="865" spans="1:51" s="14" customFormat="1" ht="12">
      <c r="A865" s="14"/>
      <c r="B865" s="236"/>
      <c r="C865" s="237"/>
      <c r="D865" s="227" t="s">
        <v>176</v>
      </c>
      <c r="E865" s="238" t="s">
        <v>19</v>
      </c>
      <c r="F865" s="239" t="s">
        <v>926</v>
      </c>
      <c r="G865" s="237"/>
      <c r="H865" s="240">
        <v>7.44</v>
      </c>
      <c r="I865" s="241"/>
      <c r="J865" s="237"/>
      <c r="K865" s="237"/>
      <c r="L865" s="242"/>
      <c r="M865" s="243"/>
      <c r="N865" s="244"/>
      <c r="O865" s="244"/>
      <c r="P865" s="244"/>
      <c r="Q865" s="244"/>
      <c r="R865" s="244"/>
      <c r="S865" s="244"/>
      <c r="T865" s="245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6" t="s">
        <v>176</v>
      </c>
      <c r="AU865" s="246" t="s">
        <v>82</v>
      </c>
      <c r="AV865" s="14" t="s">
        <v>82</v>
      </c>
      <c r="AW865" s="14" t="s">
        <v>34</v>
      </c>
      <c r="AX865" s="14" t="s">
        <v>80</v>
      </c>
      <c r="AY865" s="246" t="s">
        <v>155</v>
      </c>
    </row>
    <row r="866" spans="1:47" s="2" customFormat="1" ht="12">
      <c r="A866" s="41"/>
      <c r="B866" s="42"/>
      <c r="C866" s="43"/>
      <c r="D866" s="227" t="s">
        <v>493</v>
      </c>
      <c r="E866" s="43"/>
      <c r="F866" s="252" t="s">
        <v>807</v>
      </c>
      <c r="G866" s="43"/>
      <c r="H866" s="43"/>
      <c r="I866" s="43"/>
      <c r="J866" s="43"/>
      <c r="K866" s="43"/>
      <c r="L866" s="47"/>
      <c r="M866" s="223"/>
      <c r="N866" s="224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U866" s="20" t="s">
        <v>82</v>
      </c>
    </row>
    <row r="867" spans="1:47" s="2" customFormat="1" ht="12">
      <c r="A867" s="41"/>
      <c r="B867" s="42"/>
      <c r="C867" s="43"/>
      <c r="D867" s="227" t="s">
        <v>493</v>
      </c>
      <c r="E867" s="43"/>
      <c r="F867" s="253" t="s">
        <v>704</v>
      </c>
      <c r="G867" s="43"/>
      <c r="H867" s="254">
        <v>0</v>
      </c>
      <c r="I867" s="43"/>
      <c r="J867" s="43"/>
      <c r="K867" s="43"/>
      <c r="L867" s="47"/>
      <c r="M867" s="223"/>
      <c r="N867" s="224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U867" s="20" t="s">
        <v>82</v>
      </c>
    </row>
    <row r="868" spans="1:47" s="2" customFormat="1" ht="12">
      <c r="A868" s="41"/>
      <c r="B868" s="42"/>
      <c r="C868" s="43"/>
      <c r="D868" s="227" t="s">
        <v>493</v>
      </c>
      <c r="E868" s="43"/>
      <c r="F868" s="253" t="s">
        <v>385</v>
      </c>
      <c r="G868" s="43"/>
      <c r="H868" s="254">
        <v>49.6</v>
      </c>
      <c r="I868" s="43"/>
      <c r="J868" s="43"/>
      <c r="K868" s="43"/>
      <c r="L868" s="47"/>
      <c r="M868" s="223"/>
      <c r="N868" s="224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U868" s="20" t="s">
        <v>82</v>
      </c>
    </row>
    <row r="869" spans="1:65" s="2" customFormat="1" ht="16.5" customHeight="1">
      <c r="A869" s="41"/>
      <c r="B869" s="42"/>
      <c r="C869" s="266" t="s">
        <v>927</v>
      </c>
      <c r="D869" s="266" t="s">
        <v>560</v>
      </c>
      <c r="E869" s="267" t="s">
        <v>928</v>
      </c>
      <c r="F869" s="268" t="s">
        <v>929</v>
      </c>
      <c r="G869" s="269" t="s">
        <v>488</v>
      </c>
      <c r="H869" s="270">
        <v>83.043</v>
      </c>
      <c r="I869" s="271"/>
      <c r="J869" s="272">
        <f>ROUND(I869*H869,2)</f>
        <v>0</v>
      </c>
      <c r="K869" s="268" t="s">
        <v>166</v>
      </c>
      <c r="L869" s="273"/>
      <c r="M869" s="274" t="s">
        <v>19</v>
      </c>
      <c r="N869" s="275" t="s">
        <v>43</v>
      </c>
      <c r="O869" s="87"/>
      <c r="P869" s="216">
        <f>O869*H869</f>
        <v>0</v>
      </c>
      <c r="Q869" s="216">
        <v>0.03</v>
      </c>
      <c r="R869" s="216">
        <f>Q869*H869</f>
        <v>2.4912900000000002</v>
      </c>
      <c r="S869" s="216">
        <v>0</v>
      </c>
      <c r="T869" s="217">
        <f>S869*H869</f>
        <v>0</v>
      </c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R869" s="218" t="s">
        <v>776</v>
      </c>
      <c r="AT869" s="218" t="s">
        <v>560</v>
      </c>
      <c r="AU869" s="218" t="s">
        <v>82</v>
      </c>
      <c r="AY869" s="20" t="s">
        <v>155</v>
      </c>
      <c r="BE869" s="219">
        <f>IF(N869="základní",J869,0)</f>
        <v>0</v>
      </c>
      <c r="BF869" s="219">
        <f>IF(N869="snížená",J869,0)</f>
        <v>0</v>
      </c>
      <c r="BG869" s="219">
        <f>IF(N869="zákl. přenesená",J869,0)</f>
        <v>0</v>
      </c>
      <c r="BH869" s="219">
        <f>IF(N869="sníž. přenesená",J869,0)</f>
        <v>0</v>
      </c>
      <c r="BI869" s="219">
        <f>IF(N869="nulová",J869,0)</f>
        <v>0</v>
      </c>
      <c r="BJ869" s="20" t="s">
        <v>80</v>
      </c>
      <c r="BK869" s="219">
        <f>ROUND(I869*H869,2)</f>
        <v>0</v>
      </c>
      <c r="BL869" s="20" t="s">
        <v>196</v>
      </c>
      <c r="BM869" s="218" t="s">
        <v>930</v>
      </c>
    </row>
    <row r="870" spans="1:51" s="14" customFormat="1" ht="12">
      <c r="A870" s="14"/>
      <c r="B870" s="236"/>
      <c r="C870" s="237"/>
      <c r="D870" s="227" t="s">
        <v>176</v>
      </c>
      <c r="E870" s="238" t="s">
        <v>19</v>
      </c>
      <c r="F870" s="239" t="s">
        <v>931</v>
      </c>
      <c r="G870" s="237"/>
      <c r="H870" s="240">
        <v>81.415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6" t="s">
        <v>176</v>
      </c>
      <c r="AU870" s="246" t="s">
        <v>82</v>
      </c>
      <c r="AV870" s="14" t="s">
        <v>82</v>
      </c>
      <c r="AW870" s="14" t="s">
        <v>34</v>
      </c>
      <c r="AX870" s="14" t="s">
        <v>80</v>
      </c>
      <c r="AY870" s="246" t="s">
        <v>155</v>
      </c>
    </row>
    <row r="871" spans="1:47" s="2" customFormat="1" ht="12">
      <c r="A871" s="41"/>
      <c r="B871" s="42"/>
      <c r="C871" s="43"/>
      <c r="D871" s="227" t="s">
        <v>493</v>
      </c>
      <c r="E871" s="43"/>
      <c r="F871" s="252" t="s">
        <v>803</v>
      </c>
      <c r="G871" s="43"/>
      <c r="H871" s="43"/>
      <c r="I871" s="43"/>
      <c r="J871" s="43"/>
      <c r="K871" s="43"/>
      <c r="L871" s="47"/>
      <c r="M871" s="223"/>
      <c r="N871" s="224"/>
      <c r="O871" s="87"/>
      <c r="P871" s="87"/>
      <c r="Q871" s="87"/>
      <c r="R871" s="87"/>
      <c r="S871" s="87"/>
      <c r="T871" s="88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U871" s="20" t="s">
        <v>82</v>
      </c>
    </row>
    <row r="872" spans="1:47" s="2" customFormat="1" ht="12">
      <c r="A872" s="41"/>
      <c r="B872" s="42"/>
      <c r="C872" s="43"/>
      <c r="D872" s="227" t="s">
        <v>493</v>
      </c>
      <c r="E872" s="43"/>
      <c r="F872" s="253" t="s">
        <v>704</v>
      </c>
      <c r="G872" s="43"/>
      <c r="H872" s="254">
        <v>0</v>
      </c>
      <c r="I872" s="43"/>
      <c r="J872" s="43"/>
      <c r="K872" s="43"/>
      <c r="L872" s="47"/>
      <c r="M872" s="223"/>
      <c r="N872" s="224"/>
      <c r="O872" s="87"/>
      <c r="P872" s="87"/>
      <c r="Q872" s="87"/>
      <c r="R872" s="87"/>
      <c r="S872" s="87"/>
      <c r="T872" s="88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U872" s="20" t="s">
        <v>82</v>
      </c>
    </row>
    <row r="873" spans="1:47" s="2" customFormat="1" ht="12">
      <c r="A873" s="41"/>
      <c r="B873" s="42"/>
      <c r="C873" s="43"/>
      <c r="D873" s="227" t="s">
        <v>493</v>
      </c>
      <c r="E873" s="43"/>
      <c r="F873" s="253" t="s">
        <v>804</v>
      </c>
      <c r="G873" s="43"/>
      <c r="H873" s="254">
        <v>206.86</v>
      </c>
      <c r="I873" s="43"/>
      <c r="J873" s="43"/>
      <c r="K873" s="43"/>
      <c r="L873" s="47"/>
      <c r="M873" s="223"/>
      <c r="N873" s="22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U873" s="20" t="s">
        <v>82</v>
      </c>
    </row>
    <row r="874" spans="1:47" s="2" customFormat="1" ht="12">
      <c r="A874" s="41"/>
      <c r="B874" s="42"/>
      <c r="C874" s="43"/>
      <c r="D874" s="227" t="s">
        <v>493</v>
      </c>
      <c r="E874" s="43"/>
      <c r="F874" s="253" t="s">
        <v>805</v>
      </c>
      <c r="G874" s="43"/>
      <c r="H874" s="254">
        <v>35.17</v>
      </c>
      <c r="I874" s="43"/>
      <c r="J874" s="43"/>
      <c r="K874" s="43"/>
      <c r="L874" s="47"/>
      <c r="M874" s="223"/>
      <c r="N874" s="22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U874" s="20" t="s">
        <v>82</v>
      </c>
    </row>
    <row r="875" spans="1:47" s="2" customFormat="1" ht="12">
      <c r="A875" s="41"/>
      <c r="B875" s="42"/>
      <c r="C875" s="43"/>
      <c r="D875" s="227" t="s">
        <v>493</v>
      </c>
      <c r="E875" s="43"/>
      <c r="F875" s="253" t="s">
        <v>806</v>
      </c>
      <c r="G875" s="43"/>
      <c r="H875" s="254">
        <v>97.2</v>
      </c>
      <c r="I875" s="43"/>
      <c r="J875" s="43"/>
      <c r="K875" s="43"/>
      <c r="L875" s="47"/>
      <c r="M875" s="223"/>
      <c r="N875" s="224"/>
      <c r="O875" s="87"/>
      <c r="P875" s="87"/>
      <c r="Q875" s="87"/>
      <c r="R875" s="87"/>
      <c r="S875" s="87"/>
      <c r="T875" s="88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U875" s="20" t="s">
        <v>82</v>
      </c>
    </row>
    <row r="876" spans="1:47" s="2" customFormat="1" ht="12">
      <c r="A876" s="41"/>
      <c r="B876" s="42"/>
      <c r="C876" s="43"/>
      <c r="D876" s="227" t="s">
        <v>493</v>
      </c>
      <c r="E876" s="43"/>
      <c r="F876" s="253" t="s">
        <v>502</v>
      </c>
      <c r="G876" s="43"/>
      <c r="H876" s="254">
        <v>339.23</v>
      </c>
      <c r="I876" s="43"/>
      <c r="J876" s="43"/>
      <c r="K876" s="43"/>
      <c r="L876" s="47"/>
      <c r="M876" s="223"/>
      <c r="N876" s="224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U876" s="20" t="s">
        <v>82</v>
      </c>
    </row>
    <row r="877" spans="1:51" s="14" customFormat="1" ht="12">
      <c r="A877" s="14"/>
      <c r="B877" s="236"/>
      <c r="C877" s="237"/>
      <c r="D877" s="227" t="s">
        <v>176</v>
      </c>
      <c r="E877" s="237"/>
      <c r="F877" s="239" t="s">
        <v>932</v>
      </c>
      <c r="G877" s="237"/>
      <c r="H877" s="240">
        <v>83.043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6" t="s">
        <v>176</v>
      </c>
      <c r="AU877" s="246" t="s">
        <v>82</v>
      </c>
      <c r="AV877" s="14" t="s">
        <v>82</v>
      </c>
      <c r="AW877" s="14" t="s">
        <v>4</v>
      </c>
      <c r="AX877" s="14" t="s">
        <v>80</v>
      </c>
      <c r="AY877" s="246" t="s">
        <v>155</v>
      </c>
    </row>
    <row r="878" spans="1:65" s="2" customFormat="1" ht="24.15" customHeight="1">
      <c r="A878" s="41"/>
      <c r="B878" s="42"/>
      <c r="C878" s="207" t="s">
        <v>933</v>
      </c>
      <c r="D878" s="207" t="s">
        <v>162</v>
      </c>
      <c r="E878" s="208" t="s">
        <v>934</v>
      </c>
      <c r="F878" s="209" t="s">
        <v>935</v>
      </c>
      <c r="G878" s="210" t="s">
        <v>356</v>
      </c>
      <c r="H878" s="211">
        <v>34.91</v>
      </c>
      <c r="I878" s="212"/>
      <c r="J878" s="213">
        <f>ROUND(I878*H878,2)</f>
        <v>0</v>
      </c>
      <c r="K878" s="209" t="s">
        <v>166</v>
      </c>
      <c r="L878" s="47"/>
      <c r="M878" s="214" t="s">
        <v>19</v>
      </c>
      <c r="N878" s="215" t="s">
        <v>43</v>
      </c>
      <c r="O878" s="87"/>
      <c r="P878" s="216">
        <f>O878*H878</f>
        <v>0</v>
      </c>
      <c r="Q878" s="216">
        <v>0.00019</v>
      </c>
      <c r="R878" s="216">
        <f>Q878*H878</f>
        <v>0.0066329</v>
      </c>
      <c r="S878" s="216">
        <v>0</v>
      </c>
      <c r="T878" s="217">
        <f>S878*H878</f>
        <v>0</v>
      </c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R878" s="218" t="s">
        <v>196</v>
      </c>
      <c r="AT878" s="218" t="s">
        <v>162</v>
      </c>
      <c r="AU878" s="218" t="s">
        <v>82</v>
      </c>
      <c r="AY878" s="20" t="s">
        <v>155</v>
      </c>
      <c r="BE878" s="219">
        <f>IF(N878="základní",J878,0)</f>
        <v>0</v>
      </c>
      <c r="BF878" s="219">
        <f>IF(N878="snížená",J878,0)</f>
        <v>0</v>
      </c>
      <c r="BG878" s="219">
        <f>IF(N878="zákl. přenesená",J878,0)</f>
        <v>0</v>
      </c>
      <c r="BH878" s="219">
        <f>IF(N878="sníž. přenesená",J878,0)</f>
        <v>0</v>
      </c>
      <c r="BI878" s="219">
        <f>IF(N878="nulová",J878,0)</f>
        <v>0</v>
      </c>
      <c r="BJ878" s="20" t="s">
        <v>80</v>
      </c>
      <c r="BK878" s="219">
        <f>ROUND(I878*H878,2)</f>
        <v>0</v>
      </c>
      <c r="BL878" s="20" t="s">
        <v>196</v>
      </c>
      <c r="BM878" s="218" t="s">
        <v>936</v>
      </c>
    </row>
    <row r="879" spans="1:47" s="2" customFormat="1" ht="12">
      <c r="A879" s="41"/>
      <c r="B879" s="42"/>
      <c r="C879" s="43"/>
      <c r="D879" s="220" t="s">
        <v>169</v>
      </c>
      <c r="E879" s="43"/>
      <c r="F879" s="221" t="s">
        <v>937</v>
      </c>
      <c r="G879" s="43"/>
      <c r="H879" s="43"/>
      <c r="I879" s="222"/>
      <c r="J879" s="43"/>
      <c r="K879" s="43"/>
      <c r="L879" s="47"/>
      <c r="M879" s="223"/>
      <c r="N879" s="224"/>
      <c r="O879" s="87"/>
      <c r="P879" s="87"/>
      <c r="Q879" s="87"/>
      <c r="R879" s="87"/>
      <c r="S879" s="87"/>
      <c r="T879" s="88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T879" s="20" t="s">
        <v>169</v>
      </c>
      <c r="AU879" s="20" t="s">
        <v>82</v>
      </c>
    </row>
    <row r="880" spans="1:51" s="13" customFormat="1" ht="12">
      <c r="A880" s="13"/>
      <c r="B880" s="225"/>
      <c r="C880" s="226"/>
      <c r="D880" s="227" t="s">
        <v>176</v>
      </c>
      <c r="E880" s="228" t="s">
        <v>19</v>
      </c>
      <c r="F880" s="229" t="s">
        <v>938</v>
      </c>
      <c r="G880" s="226"/>
      <c r="H880" s="228" t="s">
        <v>19</v>
      </c>
      <c r="I880" s="230"/>
      <c r="J880" s="226"/>
      <c r="K880" s="226"/>
      <c r="L880" s="231"/>
      <c r="M880" s="232"/>
      <c r="N880" s="233"/>
      <c r="O880" s="233"/>
      <c r="P880" s="233"/>
      <c r="Q880" s="233"/>
      <c r="R880" s="233"/>
      <c r="S880" s="233"/>
      <c r="T880" s="23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5" t="s">
        <v>176</v>
      </c>
      <c r="AU880" s="235" t="s">
        <v>82</v>
      </c>
      <c r="AV880" s="13" t="s">
        <v>80</v>
      </c>
      <c r="AW880" s="13" t="s">
        <v>34</v>
      </c>
      <c r="AX880" s="13" t="s">
        <v>72</v>
      </c>
      <c r="AY880" s="235" t="s">
        <v>155</v>
      </c>
    </row>
    <row r="881" spans="1:51" s="13" customFormat="1" ht="12">
      <c r="A881" s="13"/>
      <c r="B881" s="225"/>
      <c r="C881" s="226"/>
      <c r="D881" s="227" t="s">
        <v>176</v>
      </c>
      <c r="E881" s="228" t="s">
        <v>19</v>
      </c>
      <c r="F881" s="229" t="s">
        <v>939</v>
      </c>
      <c r="G881" s="226"/>
      <c r="H881" s="228" t="s">
        <v>19</v>
      </c>
      <c r="I881" s="230"/>
      <c r="J881" s="226"/>
      <c r="K881" s="226"/>
      <c r="L881" s="231"/>
      <c r="M881" s="232"/>
      <c r="N881" s="233"/>
      <c r="O881" s="233"/>
      <c r="P881" s="233"/>
      <c r="Q881" s="233"/>
      <c r="R881" s="233"/>
      <c r="S881" s="233"/>
      <c r="T881" s="23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5" t="s">
        <v>176</v>
      </c>
      <c r="AU881" s="235" t="s">
        <v>82</v>
      </c>
      <c r="AV881" s="13" t="s">
        <v>80</v>
      </c>
      <c r="AW881" s="13" t="s">
        <v>34</v>
      </c>
      <c r="AX881" s="13" t="s">
        <v>72</v>
      </c>
      <c r="AY881" s="235" t="s">
        <v>155</v>
      </c>
    </row>
    <row r="882" spans="1:51" s="14" customFormat="1" ht="12">
      <c r="A882" s="14"/>
      <c r="B882" s="236"/>
      <c r="C882" s="237"/>
      <c r="D882" s="227" t="s">
        <v>176</v>
      </c>
      <c r="E882" s="238" t="s">
        <v>19</v>
      </c>
      <c r="F882" s="239" t="s">
        <v>940</v>
      </c>
      <c r="G882" s="237"/>
      <c r="H882" s="240">
        <v>9.8</v>
      </c>
      <c r="I882" s="241"/>
      <c r="J882" s="237"/>
      <c r="K882" s="237"/>
      <c r="L882" s="242"/>
      <c r="M882" s="243"/>
      <c r="N882" s="244"/>
      <c r="O882" s="244"/>
      <c r="P882" s="244"/>
      <c r="Q882" s="244"/>
      <c r="R882" s="244"/>
      <c r="S882" s="244"/>
      <c r="T882" s="24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6" t="s">
        <v>176</v>
      </c>
      <c r="AU882" s="246" t="s">
        <v>82</v>
      </c>
      <c r="AV882" s="14" t="s">
        <v>82</v>
      </c>
      <c r="AW882" s="14" t="s">
        <v>34</v>
      </c>
      <c r="AX882" s="14" t="s">
        <v>72</v>
      </c>
      <c r="AY882" s="246" t="s">
        <v>155</v>
      </c>
    </row>
    <row r="883" spans="1:51" s="14" customFormat="1" ht="12">
      <c r="A883" s="14"/>
      <c r="B883" s="236"/>
      <c r="C883" s="237"/>
      <c r="D883" s="227" t="s">
        <v>176</v>
      </c>
      <c r="E883" s="238" t="s">
        <v>19</v>
      </c>
      <c r="F883" s="239" t="s">
        <v>941</v>
      </c>
      <c r="G883" s="237"/>
      <c r="H883" s="240">
        <v>7.56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6" t="s">
        <v>176</v>
      </c>
      <c r="AU883" s="246" t="s">
        <v>82</v>
      </c>
      <c r="AV883" s="14" t="s">
        <v>82</v>
      </c>
      <c r="AW883" s="14" t="s">
        <v>34</v>
      </c>
      <c r="AX883" s="14" t="s">
        <v>72</v>
      </c>
      <c r="AY883" s="246" t="s">
        <v>155</v>
      </c>
    </row>
    <row r="884" spans="1:51" s="13" customFormat="1" ht="12">
      <c r="A884" s="13"/>
      <c r="B884" s="225"/>
      <c r="C884" s="226"/>
      <c r="D884" s="227" t="s">
        <v>176</v>
      </c>
      <c r="E884" s="228" t="s">
        <v>19</v>
      </c>
      <c r="F884" s="229" t="s">
        <v>831</v>
      </c>
      <c r="G884" s="226"/>
      <c r="H884" s="228" t="s">
        <v>19</v>
      </c>
      <c r="I884" s="230"/>
      <c r="J884" s="226"/>
      <c r="K884" s="226"/>
      <c r="L884" s="231"/>
      <c r="M884" s="232"/>
      <c r="N884" s="233"/>
      <c r="O884" s="233"/>
      <c r="P884" s="233"/>
      <c r="Q884" s="233"/>
      <c r="R884" s="233"/>
      <c r="S884" s="233"/>
      <c r="T884" s="23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5" t="s">
        <v>176</v>
      </c>
      <c r="AU884" s="235" t="s">
        <v>82</v>
      </c>
      <c r="AV884" s="13" t="s">
        <v>80</v>
      </c>
      <c r="AW884" s="13" t="s">
        <v>34</v>
      </c>
      <c r="AX884" s="13" t="s">
        <v>72</v>
      </c>
      <c r="AY884" s="235" t="s">
        <v>155</v>
      </c>
    </row>
    <row r="885" spans="1:51" s="14" customFormat="1" ht="12">
      <c r="A885" s="14"/>
      <c r="B885" s="236"/>
      <c r="C885" s="237"/>
      <c r="D885" s="227" t="s">
        <v>176</v>
      </c>
      <c r="E885" s="238" t="s">
        <v>19</v>
      </c>
      <c r="F885" s="239" t="s">
        <v>816</v>
      </c>
      <c r="G885" s="237"/>
      <c r="H885" s="240">
        <v>17.55</v>
      </c>
      <c r="I885" s="241"/>
      <c r="J885" s="237"/>
      <c r="K885" s="237"/>
      <c r="L885" s="242"/>
      <c r="M885" s="243"/>
      <c r="N885" s="244"/>
      <c r="O885" s="244"/>
      <c r="P885" s="244"/>
      <c r="Q885" s="244"/>
      <c r="R885" s="244"/>
      <c r="S885" s="244"/>
      <c r="T885" s="24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6" t="s">
        <v>176</v>
      </c>
      <c r="AU885" s="246" t="s">
        <v>82</v>
      </c>
      <c r="AV885" s="14" t="s">
        <v>82</v>
      </c>
      <c r="AW885" s="14" t="s">
        <v>34</v>
      </c>
      <c r="AX885" s="14" t="s">
        <v>72</v>
      </c>
      <c r="AY885" s="246" t="s">
        <v>155</v>
      </c>
    </row>
    <row r="886" spans="1:51" s="15" customFormat="1" ht="12">
      <c r="A886" s="15"/>
      <c r="B886" s="255"/>
      <c r="C886" s="256"/>
      <c r="D886" s="227" t="s">
        <v>176</v>
      </c>
      <c r="E886" s="257" t="s">
        <v>19</v>
      </c>
      <c r="F886" s="258" t="s">
        <v>502</v>
      </c>
      <c r="G886" s="256"/>
      <c r="H886" s="259">
        <v>34.91</v>
      </c>
      <c r="I886" s="260"/>
      <c r="J886" s="256"/>
      <c r="K886" s="256"/>
      <c r="L886" s="261"/>
      <c r="M886" s="262"/>
      <c r="N886" s="263"/>
      <c r="O886" s="263"/>
      <c r="P886" s="263"/>
      <c r="Q886" s="263"/>
      <c r="R886" s="263"/>
      <c r="S886" s="263"/>
      <c r="T886" s="264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65" t="s">
        <v>176</v>
      </c>
      <c r="AU886" s="265" t="s">
        <v>82</v>
      </c>
      <c r="AV886" s="15" t="s">
        <v>252</v>
      </c>
      <c r="AW886" s="15" t="s">
        <v>34</v>
      </c>
      <c r="AX886" s="15" t="s">
        <v>80</v>
      </c>
      <c r="AY886" s="265" t="s">
        <v>155</v>
      </c>
    </row>
    <row r="887" spans="1:65" s="2" customFormat="1" ht="16.5" customHeight="1">
      <c r="A887" s="41"/>
      <c r="B887" s="42"/>
      <c r="C887" s="266" t="s">
        <v>942</v>
      </c>
      <c r="D887" s="266" t="s">
        <v>560</v>
      </c>
      <c r="E887" s="267" t="s">
        <v>943</v>
      </c>
      <c r="F887" s="268" t="s">
        <v>944</v>
      </c>
      <c r="G887" s="269" t="s">
        <v>356</v>
      </c>
      <c r="H887" s="270">
        <v>36.656</v>
      </c>
      <c r="I887" s="271"/>
      <c r="J887" s="272">
        <f>ROUND(I887*H887,2)</f>
        <v>0</v>
      </c>
      <c r="K887" s="268" t="s">
        <v>166</v>
      </c>
      <c r="L887" s="273"/>
      <c r="M887" s="274" t="s">
        <v>19</v>
      </c>
      <c r="N887" s="275" t="s">
        <v>43</v>
      </c>
      <c r="O887" s="87"/>
      <c r="P887" s="216">
        <f>O887*H887</f>
        <v>0</v>
      </c>
      <c r="Q887" s="216">
        <v>0.002</v>
      </c>
      <c r="R887" s="216">
        <f>Q887*H887</f>
        <v>0.073312</v>
      </c>
      <c r="S887" s="216">
        <v>0</v>
      </c>
      <c r="T887" s="217">
        <f>S887*H887</f>
        <v>0</v>
      </c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R887" s="218" t="s">
        <v>776</v>
      </c>
      <c r="AT887" s="218" t="s">
        <v>560</v>
      </c>
      <c r="AU887" s="218" t="s">
        <v>82</v>
      </c>
      <c r="AY887" s="20" t="s">
        <v>155</v>
      </c>
      <c r="BE887" s="219">
        <f>IF(N887="základní",J887,0)</f>
        <v>0</v>
      </c>
      <c r="BF887" s="219">
        <f>IF(N887="snížená",J887,0)</f>
        <v>0</v>
      </c>
      <c r="BG887" s="219">
        <f>IF(N887="zákl. přenesená",J887,0)</f>
        <v>0</v>
      </c>
      <c r="BH887" s="219">
        <f>IF(N887="sníž. přenesená",J887,0)</f>
        <v>0</v>
      </c>
      <c r="BI887" s="219">
        <f>IF(N887="nulová",J887,0)</f>
        <v>0</v>
      </c>
      <c r="BJ887" s="20" t="s">
        <v>80</v>
      </c>
      <c r="BK887" s="219">
        <f>ROUND(I887*H887,2)</f>
        <v>0</v>
      </c>
      <c r="BL887" s="20" t="s">
        <v>196</v>
      </c>
      <c r="BM887" s="218" t="s">
        <v>945</v>
      </c>
    </row>
    <row r="888" spans="1:51" s="14" customFormat="1" ht="12">
      <c r="A888" s="14"/>
      <c r="B888" s="236"/>
      <c r="C888" s="237"/>
      <c r="D888" s="227" t="s">
        <v>176</v>
      </c>
      <c r="E888" s="237"/>
      <c r="F888" s="239" t="s">
        <v>946</v>
      </c>
      <c r="G888" s="237"/>
      <c r="H888" s="240">
        <v>36.656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6" t="s">
        <v>176</v>
      </c>
      <c r="AU888" s="246" t="s">
        <v>82</v>
      </c>
      <c r="AV888" s="14" t="s">
        <v>82</v>
      </c>
      <c r="AW888" s="14" t="s">
        <v>4</v>
      </c>
      <c r="AX888" s="14" t="s">
        <v>80</v>
      </c>
      <c r="AY888" s="246" t="s">
        <v>155</v>
      </c>
    </row>
    <row r="889" spans="1:65" s="2" customFormat="1" ht="24.15" customHeight="1">
      <c r="A889" s="41"/>
      <c r="B889" s="42"/>
      <c r="C889" s="207" t="s">
        <v>947</v>
      </c>
      <c r="D889" s="207" t="s">
        <v>162</v>
      </c>
      <c r="E889" s="208" t="s">
        <v>948</v>
      </c>
      <c r="F889" s="209" t="s">
        <v>949</v>
      </c>
      <c r="G889" s="210" t="s">
        <v>518</v>
      </c>
      <c r="H889" s="211">
        <v>3.336</v>
      </c>
      <c r="I889" s="212"/>
      <c r="J889" s="213">
        <f>ROUND(I889*H889,2)</f>
        <v>0</v>
      </c>
      <c r="K889" s="209" t="s">
        <v>166</v>
      </c>
      <c r="L889" s="47"/>
      <c r="M889" s="214" t="s">
        <v>19</v>
      </c>
      <c r="N889" s="215" t="s">
        <v>43</v>
      </c>
      <c r="O889" s="87"/>
      <c r="P889" s="216">
        <f>O889*H889</f>
        <v>0</v>
      </c>
      <c r="Q889" s="216">
        <v>0</v>
      </c>
      <c r="R889" s="216">
        <f>Q889*H889</f>
        <v>0</v>
      </c>
      <c r="S889" s="216">
        <v>0</v>
      </c>
      <c r="T889" s="217">
        <f>S889*H889</f>
        <v>0</v>
      </c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R889" s="218" t="s">
        <v>196</v>
      </c>
      <c r="AT889" s="218" t="s">
        <v>162</v>
      </c>
      <c r="AU889" s="218" t="s">
        <v>82</v>
      </c>
      <c r="AY889" s="20" t="s">
        <v>155</v>
      </c>
      <c r="BE889" s="219">
        <f>IF(N889="základní",J889,0)</f>
        <v>0</v>
      </c>
      <c r="BF889" s="219">
        <f>IF(N889="snížená",J889,0)</f>
        <v>0</v>
      </c>
      <c r="BG889" s="219">
        <f>IF(N889="zákl. přenesená",J889,0)</f>
        <v>0</v>
      </c>
      <c r="BH889" s="219">
        <f>IF(N889="sníž. přenesená",J889,0)</f>
        <v>0</v>
      </c>
      <c r="BI889" s="219">
        <f>IF(N889="nulová",J889,0)</f>
        <v>0</v>
      </c>
      <c r="BJ889" s="20" t="s">
        <v>80</v>
      </c>
      <c r="BK889" s="219">
        <f>ROUND(I889*H889,2)</f>
        <v>0</v>
      </c>
      <c r="BL889" s="20" t="s">
        <v>196</v>
      </c>
      <c r="BM889" s="218" t="s">
        <v>950</v>
      </c>
    </row>
    <row r="890" spans="1:47" s="2" customFormat="1" ht="12">
      <c r="A890" s="41"/>
      <c r="B890" s="42"/>
      <c r="C890" s="43"/>
      <c r="D890" s="220" t="s">
        <v>169</v>
      </c>
      <c r="E890" s="43"/>
      <c r="F890" s="221" t="s">
        <v>951</v>
      </c>
      <c r="G890" s="43"/>
      <c r="H890" s="43"/>
      <c r="I890" s="222"/>
      <c r="J890" s="43"/>
      <c r="K890" s="43"/>
      <c r="L890" s="47"/>
      <c r="M890" s="223"/>
      <c r="N890" s="224"/>
      <c r="O890" s="87"/>
      <c r="P890" s="87"/>
      <c r="Q890" s="87"/>
      <c r="R890" s="87"/>
      <c r="S890" s="87"/>
      <c r="T890" s="88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T890" s="20" t="s">
        <v>169</v>
      </c>
      <c r="AU890" s="20" t="s">
        <v>82</v>
      </c>
    </row>
    <row r="891" spans="1:63" s="12" customFormat="1" ht="22.8" customHeight="1">
      <c r="A891" s="12"/>
      <c r="B891" s="191"/>
      <c r="C891" s="192"/>
      <c r="D891" s="193" t="s">
        <v>71</v>
      </c>
      <c r="E891" s="205" t="s">
        <v>952</v>
      </c>
      <c r="F891" s="205" t="s">
        <v>953</v>
      </c>
      <c r="G891" s="192"/>
      <c r="H891" s="192"/>
      <c r="I891" s="195"/>
      <c r="J891" s="206">
        <f>BK891</f>
        <v>0</v>
      </c>
      <c r="K891" s="192"/>
      <c r="L891" s="197"/>
      <c r="M891" s="198"/>
      <c r="N891" s="199"/>
      <c r="O891" s="199"/>
      <c r="P891" s="200">
        <f>SUM(P892:P925)</f>
        <v>0</v>
      </c>
      <c r="Q891" s="199"/>
      <c r="R891" s="200">
        <f>SUM(R892:R925)</f>
        <v>1.6625556000000001</v>
      </c>
      <c r="S891" s="199"/>
      <c r="T891" s="201">
        <f>SUM(T892:T925)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202" t="s">
        <v>82</v>
      </c>
      <c r="AT891" s="203" t="s">
        <v>71</v>
      </c>
      <c r="AU891" s="203" t="s">
        <v>80</v>
      </c>
      <c r="AY891" s="202" t="s">
        <v>155</v>
      </c>
      <c r="BK891" s="204">
        <f>SUM(BK892:BK925)</f>
        <v>0</v>
      </c>
    </row>
    <row r="892" spans="1:65" s="2" customFormat="1" ht="24.15" customHeight="1">
      <c r="A892" s="41"/>
      <c r="B892" s="42"/>
      <c r="C892" s="207" t="s">
        <v>954</v>
      </c>
      <c r="D892" s="207" t="s">
        <v>162</v>
      </c>
      <c r="E892" s="208" t="s">
        <v>955</v>
      </c>
      <c r="F892" s="209" t="s">
        <v>956</v>
      </c>
      <c r="G892" s="210" t="s">
        <v>356</v>
      </c>
      <c r="H892" s="211">
        <v>48.96</v>
      </c>
      <c r="I892" s="212"/>
      <c r="J892" s="213">
        <f>ROUND(I892*H892,2)</f>
        <v>0</v>
      </c>
      <c r="K892" s="209" t="s">
        <v>166</v>
      </c>
      <c r="L892" s="47"/>
      <c r="M892" s="214" t="s">
        <v>19</v>
      </c>
      <c r="N892" s="215" t="s">
        <v>43</v>
      </c>
      <c r="O892" s="87"/>
      <c r="P892" s="216">
        <f>O892*H892</f>
        <v>0</v>
      </c>
      <c r="Q892" s="216">
        <v>0.00034</v>
      </c>
      <c r="R892" s="216">
        <f>Q892*H892</f>
        <v>0.016646400000000002</v>
      </c>
      <c r="S892" s="216">
        <v>0</v>
      </c>
      <c r="T892" s="217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18" t="s">
        <v>196</v>
      </c>
      <c r="AT892" s="218" t="s">
        <v>162</v>
      </c>
      <c r="AU892" s="218" t="s">
        <v>82</v>
      </c>
      <c r="AY892" s="20" t="s">
        <v>155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20" t="s">
        <v>80</v>
      </c>
      <c r="BK892" s="219">
        <f>ROUND(I892*H892,2)</f>
        <v>0</v>
      </c>
      <c r="BL892" s="20" t="s">
        <v>196</v>
      </c>
      <c r="BM892" s="218" t="s">
        <v>957</v>
      </c>
    </row>
    <row r="893" spans="1:47" s="2" customFormat="1" ht="12">
      <c r="A893" s="41"/>
      <c r="B893" s="42"/>
      <c r="C893" s="43"/>
      <c r="D893" s="220" t="s">
        <v>169</v>
      </c>
      <c r="E893" s="43"/>
      <c r="F893" s="221" t="s">
        <v>958</v>
      </c>
      <c r="G893" s="43"/>
      <c r="H893" s="43"/>
      <c r="I893" s="222"/>
      <c r="J893" s="43"/>
      <c r="K893" s="43"/>
      <c r="L893" s="47"/>
      <c r="M893" s="223"/>
      <c r="N893" s="224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169</v>
      </c>
      <c r="AU893" s="20" t="s">
        <v>82</v>
      </c>
    </row>
    <row r="894" spans="1:51" s="13" customFormat="1" ht="12">
      <c r="A894" s="13"/>
      <c r="B894" s="225"/>
      <c r="C894" s="226"/>
      <c r="D894" s="227" t="s">
        <v>176</v>
      </c>
      <c r="E894" s="228" t="s">
        <v>19</v>
      </c>
      <c r="F894" s="229" t="s">
        <v>598</v>
      </c>
      <c r="G894" s="226"/>
      <c r="H894" s="228" t="s">
        <v>19</v>
      </c>
      <c r="I894" s="230"/>
      <c r="J894" s="226"/>
      <c r="K894" s="226"/>
      <c r="L894" s="231"/>
      <c r="M894" s="232"/>
      <c r="N894" s="233"/>
      <c r="O894" s="233"/>
      <c r="P894" s="233"/>
      <c r="Q894" s="233"/>
      <c r="R894" s="233"/>
      <c r="S894" s="233"/>
      <c r="T894" s="23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5" t="s">
        <v>176</v>
      </c>
      <c r="AU894" s="235" t="s">
        <v>82</v>
      </c>
      <c r="AV894" s="13" t="s">
        <v>80</v>
      </c>
      <c r="AW894" s="13" t="s">
        <v>34</v>
      </c>
      <c r="AX894" s="13" t="s">
        <v>72</v>
      </c>
      <c r="AY894" s="235" t="s">
        <v>155</v>
      </c>
    </row>
    <row r="895" spans="1:51" s="14" customFormat="1" ht="12">
      <c r="A895" s="14"/>
      <c r="B895" s="236"/>
      <c r="C895" s="237"/>
      <c r="D895" s="227" t="s">
        <v>176</v>
      </c>
      <c r="E895" s="238" t="s">
        <v>19</v>
      </c>
      <c r="F895" s="239" t="s">
        <v>959</v>
      </c>
      <c r="G895" s="237"/>
      <c r="H895" s="240">
        <v>23.04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6" t="s">
        <v>176</v>
      </c>
      <c r="AU895" s="246" t="s">
        <v>82</v>
      </c>
      <c r="AV895" s="14" t="s">
        <v>82</v>
      </c>
      <c r="AW895" s="14" t="s">
        <v>34</v>
      </c>
      <c r="AX895" s="14" t="s">
        <v>72</v>
      </c>
      <c r="AY895" s="246" t="s">
        <v>155</v>
      </c>
    </row>
    <row r="896" spans="1:51" s="16" customFormat="1" ht="12">
      <c r="A896" s="16"/>
      <c r="B896" s="278"/>
      <c r="C896" s="279"/>
      <c r="D896" s="227" t="s">
        <v>176</v>
      </c>
      <c r="E896" s="280" t="s">
        <v>19</v>
      </c>
      <c r="F896" s="281" t="s">
        <v>545</v>
      </c>
      <c r="G896" s="279"/>
      <c r="H896" s="282">
        <v>23.04</v>
      </c>
      <c r="I896" s="283"/>
      <c r="J896" s="279"/>
      <c r="K896" s="279"/>
      <c r="L896" s="284"/>
      <c r="M896" s="285"/>
      <c r="N896" s="286"/>
      <c r="O896" s="286"/>
      <c r="P896" s="286"/>
      <c r="Q896" s="286"/>
      <c r="R896" s="286"/>
      <c r="S896" s="286"/>
      <c r="T896" s="287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T896" s="288" t="s">
        <v>176</v>
      </c>
      <c r="AU896" s="288" t="s">
        <v>82</v>
      </c>
      <c r="AV896" s="16" t="s">
        <v>186</v>
      </c>
      <c r="AW896" s="16" t="s">
        <v>34</v>
      </c>
      <c r="AX896" s="16" t="s">
        <v>72</v>
      </c>
      <c r="AY896" s="288" t="s">
        <v>155</v>
      </c>
    </row>
    <row r="897" spans="1:51" s="13" customFormat="1" ht="12">
      <c r="A897" s="13"/>
      <c r="B897" s="225"/>
      <c r="C897" s="226"/>
      <c r="D897" s="227" t="s">
        <v>176</v>
      </c>
      <c r="E897" s="228" t="s">
        <v>19</v>
      </c>
      <c r="F897" s="229" t="s">
        <v>604</v>
      </c>
      <c r="G897" s="226"/>
      <c r="H897" s="228" t="s">
        <v>19</v>
      </c>
      <c r="I897" s="230"/>
      <c r="J897" s="226"/>
      <c r="K897" s="226"/>
      <c r="L897" s="231"/>
      <c r="M897" s="232"/>
      <c r="N897" s="233"/>
      <c r="O897" s="233"/>
      <c r="P897" s="233"/>
      <c r="Q897" s="233"/>
      <c r="R897" s="233"/>
      <c r="S897" s="233"/>
      <c r="T897" s="23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5" t="s">
        <v>176</v>
      </c>
      <c r="AU897" s="235" t="s">
        <v>82</v>
      </c>
      <c r="AV897" s="13" t="s">
        <v>80</v>
      </c>
      <c r="AW897" s="13" t="s">
        <v>34</v>
      </c>
      <c r="AX897" s="13" t="s">
        <v>72</v>
      </c>
      <c r="AY897" s="235" t="s">
        <v>155</v>
      </c>
    </row>
    <row r="898" spans="1:51" s="14" customFormat="1" ht="12">
      <c r="A898" s="14"/>
      <c r="B898" s="236"/>
      <c r="C898" s="237"/>
      <c r="D898" s="227" t="s">
        <v>176</v>
      </c>
      <c r="E898" s="238" t="s">
        <v>19</v>
      </c>
      <c r="F898" s="239" t="s">
        <v>959</v>
      </c>
      <c r="G898" s="237"/>
      <c r="H898" s="240">
        <v>23.04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176</v>
      </c>
      <c r="AU898" s="246" t="s">
        <v>82</v>
      </c>
      <c r="AV898" s="14" t="s">
        <v>82</v>
      </c>
      <c r="AW898" s="14" t="s">
        <v>34</v>
      </c>
      <c r="AX898" s="14" t="s">
        <v>72</v>
      </c>
      <c r="AY898" s="246" t="s">
        <v>155</v>
      </c>
    </row>
    <row r="899" spans="1:51" s="16" customFormat="1" ht="12">
      <c r="A899" s="16"/>
      <c r="B899" s="278"/>
      <c r="C899" s="279"/>
      <c r="D899" s="227" t="s">
        <v>176</v>
      </c>
      <c r="E899" s="280" t="s">
        <v>19</v>
      </c>
      <c r="F899" s="281" t="s">
        <v>545</v>
      </c>
      <c r="G899" s="279"/>
      <c r="H899" s="282">
        <v>23.04</v>
      </c>
      <c r="I899" s="283"/>
      <c r="J899" s="279"/>
      <c r="K899" s="279"/>
      <c r="L899" s="284"/>
      <c r="M899" s="285"/>
      <c r="N899" s="286"/>
      <c r="O899" s="286"/>
      <c r="P899" s="286"/>
      <c r="Q899" s="286"/>
      <c r="R899" s="286"/>
      <c r="S899" s="286"/>
      <c r="T899" s="287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T899" s="288" t="s">
        <v>176</v>
      </c>
      <c r="AU899" s="288" t="s">
        <v>82</v>
      </c>
      <c r="AV899" s="16" t="s">
        <v>186</v>
      </c>
      <c r="AW899" s="16" t="s">
        <v>34</v>
      </c>
      <c r="AX899" s="16" t="s">
        <v>72</v>
      </c>
      <c r="AY899" s="288" t="s">
        <v>155</v>
      </c>
    </row>
    <row r="900" spans="1:51" s="13" customFormat="1" ht="12">
      <c r="A900" s="13"/>
      <c r="B900" s="225"/>
      <c r="C900" s="226"/>
      <c r="D900" s="227" t="s">
        <v>176</v>
      </c>
      <c r="E900" s="228" t="s">
        <v>19</v>
      </c>
      <c r="F900" s="229" t="s">
        <v>960</v>
      </c>
      <c r="G900" s="226"/>
      <c r="H900" s="228" t="s">
        <v>19</v>
      </c>
      <c r="I900" s="230"/>
      <c r="J900" s="226"/>
      <c r="K900" s="226"/>
      <c r="L900" s="231"/>
      <c r="M900" s="232"/>
      <c r="N900" s="233"/>
      <c r="O900" s="233"/>
      <c r="P900" s="233"/>
      <c r="Q900" s="233"/>
      <c r="R900" s="233"/>
      <c r="S900" s="233"/>
      <c r="T900" s="23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5" t="s">
        <v>176</v>
      </c>
      <c r="AU900" s="235" t="s">
        <v>82</v>
      </c>
      <c r="AV900" s="13" t="s">
        <v>80</v>
      </c>
      <c r="AW900" s="13" t="s">
        <v>34</v>
      </c>
      <c r="AX900" s="13" t="s">
        <v>72</v>
      </c>
      <c r="AY900" s="235" t="s">
        <v>155</v>
      </c>
    </row>
    <row r="901" spans="1:51" s="14" customFormat="1" ht="12">
      <c r="A901" s="14"/>
      <c r="B901" s="236"/>
      <c r="C901" s="237"/>
      <c r="D901" s="227" t="s">
        <v>176</v>
      </c>
      <c r="E901" s="238" t="s">
        <v>19</v>
      </c>
      <c r="F901" s="239" t="s">
        <v>961</v>
      </c>
      <c r="G901" s="237"/>
      <c r="H901" s="240">
        <v>2.88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6" t="s">
        <v>176</v>
      </c>
      <c r="AU901" s="246" t="s">
        <v>82</v>
      </c>
      <c r="AV901" s="14" t="s">
        <v>82</v>
      </c>
      <c r="AW901" s="14" t="s">
        <v>34</v>
      </c>
      <c r="AX901" s="14" t="s">
        <v>72</v>
      </c>
      <c r="AY901" s="246" t="s">
        <v>155</v>
      </c>
    </row>
    <row r="902" spans="1:51" s="15" customFormat="1" ht="12">
      <c r="A902" s="15"/>
      <c r="B902" s="255"/>
      <c r="C902" s="256"/>
      <c r="D902" s="227" t="s">
        <v>176</v>
      </c>
      <c r="E902" s="257" t="s">
        <v>19</v>
      </c>
      <c r="F902" s="258" t="s">
        <v>502</v>
      </c>
      <c r="G902" s="256"/>
      <c r="H902" s="259">
        <v>48.96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5" t="s">
        <v>176</v>
      </c>
      <c r="AU902" s="265" t="s">
        <v>82</v>
      </c>
      <c r="AV902" s="15" t="s">
        <v>252</v>
      </c>
      <c r="AW902" s="15" t="s">
        <v>34</v>
      </c>
      <c r="AX902" s="15" t="s">
        <v>80</v>
      </c>
      <c r="AY902" s="265" t="s">
        <v>155</v>
      </c>
    </row>
    <row r="903" spans="1:65" s="2" customFormat="1" ht="16.5" customHeight="1">
      <c r="A903" s="41"/>
      <c r="B903" s="42"/>
      <c r="C903" s="266" t="s">
        <v>962</v>
      </c>
      <c r="D903" s="266" t="s">
        <v>560</v>
      </c>
      <c r="E903" s="267" t="s">
        <v>963</v>
      </c>
      <c r="F903" s="268" t="s">
        <v>964</v>
      </c>
      <c r="G903" s="269" t="s">
        <v>356</v>
      </c>
      <c r="H903" s="270">
        <v>52.877</v>
      </c>
      <c r="I903" s="271"/>
      <c r="J903" s="272">
        <f>ROUND(I903*H903,2)</f>
        <v>0</v>
      </c>
      <c r="K903" s="268" t="s">
        <v>19</v>
      </c>
      <c r="L903" s="273"/>
      <c r="M903" s="274" t="s">
        <v>19</v>
      </c>
      <c r="N903" s="275" t="s">
        <v>43</v>
      </c>
      <c r="O903" s="87"/>
      <c r="P903" s="216">
        <f>O903*H903</f>
        <v>0</v>
      </c>
      <c r="Q903" s="216">
        <v>0.018</v>
      </c>
      <c r="R903" s="216">
        <f>Q903*H903</f>
        <v>0.951786</v>
      </c>
      <c r="S903" s="216">
        <v>0</v>
      </c>
      <c r="T903" s="217">
        <f>S903*H903</f>
        <v>0</v>
      </c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R903" s="218" t="s">
        <v>776</v>
      </c>
      <c r="AT903" s="218" t="s">
        <v>560</v>
      </c>
      <c r="AU903" s="218" t="s">
        <v>82</v>
      </c>
      <c r="AY903" s="20" t="s">
        <v>155</v>
      </c>
      <c r="BE903" s="219">
        <f>IF(N903="základní",J903,0)</f>
        <v>0</v>
      </c>
      <c r="BF903" s="219">
        <f>IF(N903="snížená",J903,0)</f>
        <v>0</v>
      </c>
      <c r="BG903" s="219">
        <f>IF(N903="zákl. přenesená",J903,0)</f>
        <v>0</v>
      </c>
      <c r="BH903" s="219">
        <f>IF(N903="sníž. přenesená",J903,0)</f>
        <v>0</v>
      </c>
      <c r="BI903" s="219">
        <f>IF(N903="nulová",J903,0)</f>
        <v>0</v>
      </c>
      <c r="BJ903" s="20" t="s">
        <v>80</v>
      </c>
      <c r="BK903" s="219">
        <f>ROUND(I903*H903,2)</f>
        <v>0</v>
      </c>
      <c r="BL903" s="20" t="s">
        <v>196</v>
      </c>
      <c r="BM903" s="218" t="s">
        <v>965</v>
      </c>
    </row>
    <row r="904" spans="1:51" s="14" customFormat="1" ht="12">
      <c r="A904" s="14"/>
      <c r="B904" s="236"/>
      <c r="C904" s="237"/>
      <c r="D904" s="227" t="s">
        <v>176</v>
      </c>
      <c r="E904" s="237"/>
      <c r="F904" s="239" t="s">
        <v>966</v>
      </c>
      <c r="G904" s="237"/>
      <c r="H904" s="240">
        <v>52.877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6" t="s">
        <v>176</v>
      </c>
      <c r="AU904" s="246" t="s">
        <v>82</v>
      </c>
      <c r="AV904" s="14" t="s">
        <v>82</v>
      </c>
      <c r="AW904" s="14" t="s">
        <v>4</v>
      </c>
      <c r="AX904" s="14" t="s">
        <v>80</v>
      </c>
      <c r="AY904" s="246" t="s">
        <v>155</v>
      </c>
    </row>
    <row r="905" spans="1:65" s="2" customFormat="1" ht="24.15" customHeight="1">
      <c r="A905" s="41"/>
      <c r="B905" s="42"/>
      <c r="C905" s="207" t="s">
        <v>967</v>
      </c>
      <c r="D905" s="207" t="s">
        <v>162</v>
      </c>
      <c r="E905" s="208" t="s">
        <v>968</v>
      </c>
      <c r="F905" s="209" t="s">
        <v>969</v>
      </c>
      <c r="G905" s="210" t="s">
        <v>356</v>
      </c>
      <c r="H905" s="211">
        <v>112.1</v>
      </c>
      <c r="I905" s="212"/>
      <c r="J905" s="213">
        <f>ROUND(I905*H905,2)</f>
        <v>0</v>
      </c>
      <c r="K905" s="209" t="s">
        <v>166</v>
      </c>
      <c r="L905" s="47"/>
      <c r="M905" s="214" t="s">
        <v>19</v>
      </c>
      <c r="N905" s="215" t="s">
        <v>43</v>
      </c>
      <c r="O905" s="87"/>
      <c r="P905" s="216">
        <f>O905*H905</f>
        <v>0</v>
      </c>
      <c r="Q905" s="216">
        <v>0.00036</v>
      </c>
      <c r="R905" s="216">
        <f>Q905*H905</f>
        <v>0.040356</v>
      </c>
      <c r="S905" s="216">
        <v>0</v>
      </c>
      <c r="T905" s="217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18" t="s">
        <v>196</v>
      </c>
      <c r="AT905" s="218" t="s">
        <v>162</v>
      </c>
      <c r="AU905" s="218" t="s">
        <v>82</v>
      </c>
      <c r="AY905" s="20" t="s">
        <v>155</v>
      </c>
      <c r="BE905" s="219">
        <f>IF(N905="základní",J905,0)</f>
        <v>0</v>
      </c>
      <c r="BF905" s="219">
        <f>IF(N905="snížená",J905,0)</f>
        <v>0</v>
      </c>
      <c r="BG905" s="219">
        <f>IF(N905="zákl. přenesená",J905,0)</f>
        <v>0</v>
      </c>
      <c r="BH905" s="219">
        <f>IF(N905="sníž. přenesená",J905,0)</f>
        <v>0</v>
      </c>
      <c r="BI905" s="219">
        <f>IF(N905="nulová",J905,0)</f>
        <v>0</v>
      </c>
      <c r="BJ905" s="20" t="s">
        <v>80</v>
      </c>
      <c r="BK905" s="219">
        <f>ROUND(I905*H905,2)</f>
        <v>0</v>
      </c>
      <c r="BL905" s="20" t="s">
        <v>196</v>
      </c>
      <c r="BM905" s="218" t="s">
        <v>970</v>
      </c>
    </row>
    <row r="906" spans="1:47" s="2" customFormat="1" ht="12">
      <c r="A906" s="41"/>
      <c r="B906" s="42"/>
      <c r="C906" s="43"/>
      <c r="D906" s="220" t="s">
        <v>169</v>
      </c>
      <c r="E906" s="43"/>
      <c r="F906" s="221" t="s">
        <v>971</v>
      </c>
      <c r="G906" s="43"/>
      <c r="H906" s="43"/>
      <c r="I906" s="222"/>
      <c r="J906" s="43"/>
      <c r="K906" s="43"/>
      <c r="L906" s="47"/>
      <c r="M906" s="223"/>
      <c r="N906" s="224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169</v>
      </c>
      <c r="AU906" s="20" t="s">
        <v>82</v>
      </c>
    </row>
    <row r="907" spans="1:51" s="13" customFormat="1" ht="12">
      <c r="A907" s="13"/>
      <c r="B907" s="225"/>
      <c r="C907" s="226"/>
      <c r="D907" s="227" t="s">
        <v>176</v>
      </c>
      <c r="E907" s="228" t="s">
        <v>19</v>
      </c>
      <c r="F907" s="229" t="s">
        <v>598</v>
      </c>
      <c r="G907" s="226"/>
      <c r="H907" s="228" t="s">
        <v>19</v>
      </c>
      <c r="I907" s="230"/>
      <c r="J907" s="226"/>
      <c r="K907" s="226"/>
      <c r="L907" s="231"/>
      <c r="M907" s="232"/>
      <c r="N907" s="233"/>
      <c r="O907" s="233"/>
      <c r="P907" s="233"/>
      <c r="Q907" s="233"/>
      <c r="R907" s="233"/>
      <c r="S907" s="233"/>
      <c r="T907" s="234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5" t="s">
        <v>176</v>
      </c>
      <c r="AU907" s="235" t="s">
        <v>82</v>
      </c>
      <c r="AV907" s="13" t="s">
        <v>80</v>
      </c>
      <c r="AW907" s="13" t="s">
        <v>34</v>
      </c>
      <c r="AX907" s="13" t="s">
        <v>72</v>
      </c>
      <c r="AY907" s="235" t="s">
        <v>155</v>
      </c>
    </row>
    <row r="908" spans="1:51" s="14" customFormat="1" ht="12">
      <c r="A908" s="14"/>
      <c r="B908" s="236"/>
      <c r="C908" s="237"/>
      <c r="D908" s="227" t="s">
        <v>176</v>
      </c>
      <c r="E908" s="238" t="s">
        <v>19</v>
      </c>
      <c r="F908" s="239" t="s">
        <v>972</v>
      </c>
      <c r="G908" s="237"/>
      <c r="H908" s="240">
        <v>11.5</v>
      </c>
      <c r="I908" s="241"/>
      <c r="J908" s="237"/>
      <c r="K908" s="237"/>
      <c r="L908" s="242"/>
      <c r="M908" s="243"/>
      <c r="N908" s="244"/>
      <c r="O908" s="244"/>
      <c r="P908" s="244"/>
      <c r="Q908" s="244"/>
      <c r="R908" s="244"/>
      <c r="S908" s="244"/>
      <c r="T908" s="245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6" t="s">
        <v>176</v>
      </c>
      <c r="AU908" s="246" t="s">
        <v>82</v>
      </c>
      <c r="AV908" s="14" t="s">
        <v>82</v>
      </c>
      <c r="AW908" s="14" t="s">
        <v>34</v>
      </c>
      <c r="AX908" s="14" t="s">
        <v>72</v>
      </c>
      <c r="AY908" s="246" t="s">
        <v>155</v>
      </c>
    </row>
    <row r="909" spans="1:51" s="14" customFormat="1" ht="12">
      <c r="A909" s="14"/>
      <c r="B909" s="236"/>
      <c r="C909" s="237"/>
      <c r="D909" s="227" t="s">
        <v>176</v>
      </c>
      <c r="E909" s="238" t="s">
        <v>19</v>
      </c>
      <c r="F909" s="239" t="s">
        <v>973</v>
      </c>
      <c r="G909" s="237"/>
      <c r="H909" s="240">
        <v>8.6</v>
      </c>
      <c r="I909" s="241"/>
      <c r="J909" s="237"/>
      <c r="K909" s="237"/>
      <c r="L909" s="242"/>
      <c r="M909" s="243"/>
      <c r="N909" s="244"/>
      <c r="O909" s="244"/>
      <c r="P909" s="244"/>
      <c r="Q909" s="244"/>
      <c r="R909" s="244"/>
      <c r="S909" s="244"/>
      <c r="T909" s="245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6" t="s">
        <v>176</v>
      </c>
      <c r="AU909" s="246" t="s">
        <v>82</v>
      </c>
      <c r="AV909" s="14" t="s">
        <v>82</v>
      </c>
      <c r="AW909" s="14" t="s">
        <v>34</v>
      </c>
      <c r="AX909" s="14" t="s">
        <v>72</v>
      </c>
      <c r="AY909" s="246" t="s">
        <v>155</v>
      </c>
    </row>
    <row r="910" spans="1:51" s="14" customFormat="1" ht="12">
      <c r="A910" s="14"/>
      <c r="B910" s="236"/>
      <c r="C910" s="237"/>
      <c r="D910" s="227" t="s">
        <v>176</v>
      </c>
      <c r="E910" s="238" t="s">
        <v>19</v>
      </c>
      <c r="F910" s="239" t="s">
        <v>973</v>
      </c>
      <c r="G910" s="237"/>
      <c r="H910" s="240">
        <v>8.6</v>
      </c>
      <c r="I910" s="241"/>
      <c r="J910" s="237"/>
      <c r="K910" s="237"/>
      <c r="L910" s="242"/>
      <c r="M910" s="243"/>
      <c r="N910" s="244"/>
      <c r="O910" s="244"/>
      <c r="P910" s="244"/>
      <c r="Q910" s="244"/>
      <c r="R910" s="244"/>
      <c r="S910" s="244"/>
      <c r="T910" s="245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6" t="s">
        <v>176</v>
      </c>
      <c r="AU910" s="246" t="s">
        <v>82</v>
      </c>
      <c r="AV910" s="14" t="s">
        <v>82</v>
      </c>
      <c r="AW910" s="14" t="s">
        <v>34</v>
      </c>
      <c r="AX910" s="14" t="s">
        <v>72</v>
      </c>
      <c r="AY910" s="246" t="s">
        <v>155</v>
      </c>
    </row>
    <row r="911" spans="1:51" s="14" customFormat="1" ht="12">
      <c r="A911" s="14"/>
      <c r="B911" s="236"/>
      <c r="C911" s="237"/>
      <c r="D911" s="227" t="s">
        <v>176</v>
      </c>
      <c r="E911" s="238" t="s">
        <v>19</v>
      </c>
      <c r="F911" s="239" t="s">
        <v>973</v>
      </c>
      <c r="G911" s="237"/>
      <c r="H911" s="240">
        <v>8.6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6" t="s">
        <v>176</v>
      </c>
      <c r="AU911" s="246" t="s">
        <v>82</v>
      </c>
      <c r="AV911" s="14" t="s">
        <v>82</v>
      </c>
      <c r="AW911" s="14" t="s">
        <v>34</v>
      </c>
      <c r="AX911" s="14" t="s">
        <v>72</v>
      </c>
      <c r="AY911" s="246" t="s">
        <v>155</v>
      </c>
    </row>
    <row r="912" spans="1:51" s="16" customFormat="1" ht="12">
      <c r="A912" s="16"/>
      <c r="B912" s="278"/>
      <c r="C912" s="279"/>
      <c r="D912" s="227" t="s">
        <v>176</v>
      </c>
      <c r="E912" s="280" t="s">
        <v>19</v>
      </c>
      <c r="F912" s="281" t="s">
        <v>545</v>
      </c>
      <c r="G912" s="279"/>
      <c r="H912" s="282">
        <v>37.3</v>
      </c>
      <c r="I912" s="283"/>
      <c r="J912" s="279"/>
      <c r="K912" s="279"/>
      <c r="L912" s="284"/>
      <c r="M912" s="285"/>
      <c r="N912" s="286"/>
      <c r="O912" s="286"/>
      <c r="P912" s="286"/>
      <c r="Q912" s="286"/>
      <c r="R912" s="286"/>
      <c r="S912" s="286"/>
      <c r="T912" s="287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T912" s="288" t="s">
        <v>176</v>
      </c>
      <c r="AU912" s="288" t="s">
        <v>82</v>
      </c>
      <c r="AV912" s="16" t="s">
        <v>186</v>
      </c>
      <c r="AW912" s="16" t="s">
        <v>34</v>
      </c>
      <c r="AX912" s="16" t="s">
        <v>72</v>
      </c>
      <c r="AY912" s="288" t="s">
        <v>155</v>
      </c>
    </row>
    <row r="913" spans="1:51" s="13" customFormat="1" ht="12">
      <c r="A913" s="13"/>
      <c r="B913" s="225"/>
      <c r="C913" s="226"/>
      <c r="D913" s="227" t="s">
        <v>176</v>
      </c>
      <c r="E913" s="228" t="s">
        <v>19</v>
      </c>
      <c r="F913" s="229" t="s">
        <v>604</v>
      </c>
      <c r="G913" s="226"/>
      <c r="H913" s="228" t="s">
        <v>19</v>
      </c>
      <c r="I913" s="230"/>
      <c r="J913" s="226"/>
      <c r="K913" s="226"/>
      <c r="L913" s="231"/>
      <c r="M913" s="232"/>
      <c r="N913" s="233"/>
      <c r="O913" s="233"/>
      <c r="P913" s="233"/>
      <c r="Q913" s="233"/>
      <c r="R913" s="233"/>
      <c r="S913" s="233"/>
      <c r="T913" s="23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5" t="s">
        <v>176</v>
      </c>
      <c r="AU913" s="235" t="s">
        <v>82</v>
      </c>
      <c r="AV913" s="13" t="s">
        <v>80</v>
      </c>
      <c r="AW913" s="13" t="s">
        <v>34</v>
      </c>
      <c r="AX913" s="13" t="s">
        <v>72</v>
      </c>
      <c r="AY913" s="235" t="s">
        <v>155</v>
      </c>
    </row>
    <row r="914" spans="1:51" s="14" customFormat="1" ht="12">
      <c r="A914" s="14"/>
      <c r="B914" s="236"/>
      <c r="C914" s="237"/>
      <c r="D914" s="227" t="s">
        <v>176</v>
      </c>
      <c r="E914" s="238" t="s">
        <v>19</v>
      </c>
      <c r="F914" s="239" t="s">
        <v>973</v>
      </c>
      <c r="G914" s="237"/>
      <c r="H914" s="240">
        <v>8.6</v>
      </c>
      <c r="I914" s="241"/>
      <c r="J914" s="237"/>
      <c r="K914" s="237"/>
      <c r="L914" s="242"/>
      <c r="M914" s="243"/>
      <c r="N914" s="244"/>
      <c r="O914" s="244"/>
      <c r="P914" s="244"/>
      <c r="Q914" s="244"/>
      <c r="R914" s="244"/>
      <c r="S914" s="244"/>
      <c r="T914" s="245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6" t="s">
        <v>176</v>
      </c>
      <c r="AU914" s="246" t="s">
        <v>82</v>
      </c>
      <c r="AV914" s="14" t="s">
        <v>82</v>
      </c>
      <c r="AW914" s="14" t="s">
        <v>34</v>
      </c>
      <c r="AX914" s="14" t="s">
        <v>72</v>
      </c>
      <c r="AY914" s="246" t="s">
        <v>155</v>
      </c>
    </row>
    <row r="915" spans="1:51" s="14" customFormat="1" ht="12">
      <c r="A915" s="14"/>
      <c r="B915" s="236"/>
      <c r="C915" s="237"/>
      <c r="D915" s="227" t="s">
        <v>176</v>
      </c>
      <c r="E915" s="238" t="s">
        <v>19</v>
      </c>
      <c r="F915" s="239" t="s">
        <v>974</v>
      </c>
      <c r="G915" s="237"/>
      <c r="H915" s="240">
        <v>14.4</v>
      </c>
      <c r="I915" s="241"/>
      <c r="J915" s="237"/>
      <c r="K915" s="237"/>
      <c r="L915" s="242"/>
      <c r="M915" s="243"/>
      <c r="N915" s="244"/>
      <c r="O915" s="244"/>
      <c r="P915" s="244"/>
      <c r="Q915" s="244"/>
      <c r="R915" s="244"/>
      <c r="S915" s="244"/>
      <c r="T915" s="245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6" t="s">
        <v>176</v>
      </c>
      <c r="AU915" s="246" t="s">
        <v>82</v>
      </c>
      <c r="AV915" s="14" t="s">
        <v>82</v>
      </c>
      <c r="AW915" s="14" t="s">
        <v>34</v>
      </c>
      <c r="AX915" s="14" t="s">
        <v>72</v>
      </c>
      <c r="AY915" s="246" t="s">
        <v>155</v>
      </c>
    </row>
    <row r="916" spans="1:51" s="14" customFormat="1" ht="12">
      <c r="A916" s="14"/>
      <c r="B916" s="236"/>
      <c r="C916" s="237"/>
      <c r="D916" s="227" t="s">
        <v>176</v>
      </c>
      <c r="E916" s="238" t="s">
        <v>19</v>
      </c>
      <c r="F916" s="239" t="s">
        <v>973</v>
      </c>
      <c r="G916" s="237"/>
      <c r="H916" s="240">
        <v>8.6</v>
      </c>
      <c r="I916" s="241"/>
      <c r="J916" s="237"/>
      <c r="K916" s="237"/>
      <c r="L916" s="242"/>
      <c r="M916" s="243"/>
      <c r="N916" s="244"/>
      <c r="O916" s="244"/>
      <c r="P916" s="244"/>
      <c r="Q916" s="244"/>
      <c r="R916" s="244"/>
      <c r="S916" s="244"/>
      <c r="T916" s="245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6" t="s">
        <v>176</v>
      </c>
      <c r="AU916" s="246" t="s">
        <v>82</v>
      </c>
      <c r="AV916" s="14" t="s">
        <v>82</v>
      </c>
      <c r="AW916" s="14" t="s">
        <v>34</v>
      </c>
      <c r="AX916" s="14" t="s">
        <v>72</v>
      </c>
      <c r="AY916" s="246" t="s">
        <v>155</v>
      </c>
    </row>
    <row r="917" spans="1:51" s="14" customFormat="1" ht="12">
      <c r="A917" s="14"/>
      <c r="B917" s="236"/>
      <c r="C917" s="237"/>
      <c r="D917" s="227" t="s">
        <v>176</v>
      </c>
      <c r="E917" s="238" t="s">
        <v>19</v>
      </c>
      <c r="F917" s="239" t="s">
        <v>974</v>
      </c>
      <c r="G917" s="237"/>
      <c r="H917" s="240">
        <v>14.4</v>
      </c>
      <c r="I917" s="241"/>
      <c r="J917" s="237"/>
      <c r="K917" s="237"/>
      <c r="L917" s="242"/>
      <c r="M917" s="243"/>
      <c r="N917" s="244"/>
      <c r="O917" s="244"/>
      <c r="P917" s="244"/>
      <c r="Q917" s="244"/>
      <c r="R917" s="244"/>
      <c r="S917" s="244"/>
      <c r="T917" s="245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6" t="s">
        <v>176</v>
      </c>
      <c r="AU917" s="246" t="s">
        <v>82</v>
      </c>
      <c r="AV917" s="14" t="s">
        <v>82</v>
      </c>
      <c r="AW917" s="14" t="s">
        <v>34</v>
      </c>
      <c r="AX917" s="14" t="s">
        <v>72</v>
      </c>
      <c r="AY917" s="246" t="s">
        <v>155</v>
      </c>
    </row>
    <row r="918" spans="1:51" s="16" customFormat="1" ht="12">
      <c r="A918" s="16"/>
      <c r="B918" s="278"/>
      <c r="C918" s="279"/>
      <c r="D918" s="227" t="s">
        <v>176</v>
      </c>
      <c r="E918" s="280" t="s">
        <v>19</v>
      </c>
      <c r="F918" s="281" t="s">
        <v>545</v>
      </c>
      <c r="G918" s="279"/>
      <c r="H918" s="282">
        <v>46</v>
      </c>
      <c r="I918" s="283"/>
      <c r="J918" s="279"/>
      <c r="K918" s="279"/>
      <c r="L918" s="284"/>
      <c r="M918" s="285"/>
      <c r="N918" s="286"/>
      <c r="O918" s="286"/>
      <c r="P918" s="286"/>
      <c r="Q918" s="286"/>
      <c r="R918" s="286"/>
      <c r="S918" s="286"/>
      <c r="T918" s="287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T918" s="288" t="s">
        <v>176</v>
      </c>
      <c r="AU918" s="288" t="s">
        <v>82</v>
      </c>
      <c r="AV918" s="16" t="s">
        <v>186</v>
      </c>
      <c r="AW918" s="16" t="s">
        <v>34</v>
      </c>
      <c r="AX918" s="16" t="s">
        <v>72</v>
      </c>
      <c r="AY918" s="288" t="s">
        <v>155</v>
      </c>
    </row>
    <row r="919" spans="1:51" s="13" customFormat="1" ht="12">
      <c r="A919" s="13"/>
      <c r="B919" s="225"/>
      <c r="C919" s="226"/>
      <c r="D919" s="227" t="s">
        <v>176</v>
      </c>
      <c r="E919" s="228" t="s">
        <v>19</v>
      </c>
      <c r="F919" s="229" t="s">
        <v>960</v>
      </c>
      <c r="G919" s="226"/>
      <c r="H919" s="228" t="s">
        <v>19</v>
      </c>
      <c r="I919" s="230"/>
      <c r="J919" s="226"/>
      <c r="K919" s="226"/>
      <c r="L919" s="231"/>
      <c r="M919" s="232"/>
      <c r="N919" s="233"/>
      <c r="O919" s="233"/>
      <c r="P919" s="233"/>
      <c r="Q919" s="233"/>
      <c r="R919" s="233"/>
      <c r="S919" s="233"/>
      <c r="T919" s="234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5" t="s">
        <v>176</v>
      </c>
      <c r="AU919" s="235" t="s">
        <v>82</v>
      </c>
      <c r="AV919" s="13" t="s">
        <v>80</v>
      </c>
      <c r="AW919" s="13" t="s">
        <v>34</v>
      </c>
      <c r="AX919" s="13" t="s">
        <v>72</v>
      </c>
      <c r="AY919" s="235" t="s">
        <v>155</v>
      </c>
    </row>
    <row r="920" spans="1:51" s="14" customFormat="1" ht="12">
      <c r="A920" s="14"/>
      <c r="B920" s="236"/>
      <c r="C920" s="237"/>
      <c r="D920" s="227" t="s">
        <v>176</v>
      </c>
      <c r="E920" s="238" t="s">
        <v>19</v>
      </c>
      <c r="F920" s="239" t="s">
        <v>975</v>
      </c>
      <c r="G920" s="237"/>
      <c r="H920" s="240">
        <v>28.8</v>
      </c>
      <c r="I920" s="241"/>
      <c r="J920" s="237"/>
      <c r="K920" s="237"/>
      <c r="L920" s="242"/>
      <c r="M920" s="243"/>
      <c r="N920" s="244"/>
      <c r="O920" s="244"/>
      <c r="P920" s="244"/>
      <c r="Q920" s="244"/>
      <c r="R920" s="244"/>
      <c r="S920" s="244"/>
      <c r="T920" s="245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6" t="s">
        <v>176</v>
      </c>
      <c r="AU920" s="246" t="s">
        <v>82</v>
      </c>
      <c r="AV920" s="14" t="s">
        <v>82</v>
      </c>
      <c r="AW920" s="14" t="s">
        <v>34</v>
      </c>
      <c r="AX920" s="14" t="s">
        <v>72</v>
      </c>
      <c r="AY920" s="246" t="s">
        <v>155</v>
      </c>
    </row>
    <row r="921" spans="1:51" s="15" customFormat="1" ht="12">
      <c r="A921" s="15"/>
      <c r="B921" s="255"/>
      <c r="C921" s="256"/>
      <c r="D921" s="227" t="s">
        <v>176</v>
      </c>
      <c r="E921" s="257" t="s">
        <v>19</v>
      </c>
      <c r="F921" s="258" t="s">
        <v>502</v>
      </c>
      <c r="G921" s="256"/>
      <c r="H921" s="259">
        <v>112.1</v>
      </c>
      <c r="I921" s="260"/>
      <c r="J921" s="256"/>
      <c r="K921" s="256"/>
      <c r="L921" s="261"/>
      <c r="M921" s="262"/>
      <c r="N921" s="263"/>
      <c r="O921" s="263"/>
      <c r="P921" s="263"/>
      <c r="Q921" s="263"/>
      <c r="R921" s="263"/>
      <c r="S921" s="263"/>
      <c r="T921" s="264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65" t="s">
        <v>176</v>
      </c>
      <c r="AU921" s="265" t="s">
        <v>82</v>
      </c>
      <c r="AV921" s="15" t="s">
        <v>252</v>
      </c>
      <c r="AW921" s="15" t="s">
        <v>34</v>
      </c>
      <c r="AX921" s="15" t="s">
        <v>80</v>
      </c>
      <c r="AY921" s="265" t="s">
        <v>155</v>
      </c>
    </row>
    <row r="922" spans="1:65" s="2" customFormat="1" ht="16.5" customHeight="1">
      <c r="A922" s="41"/>
      <c r="B922" s="42"/>
      <c r="C922" s="266" t="s">
        <v>976</v>
      </c>
      <c r="D922" s="266" t="s">
        <v>560</v>
      </c>
      <c r="E922" s="267" t="s">
        <v>977</v>
      </c>
      <c r="F922" s="268" t="s">
        <v>978</v>
      </c>
      <c r="G922" s="269" t="s">
        <v>356</v>
      </c>
      <c r="H922" s="270">
        <v>121.068</v>
      </c>
      <c r="I922" s="271"/>
      <c r="J922" s="272">
        <f>ROUND(I922*H922,2)</f>
        <v>0</v>
      </c>
      <c r="K922" s="268" t="s">
        <v>19</v>
      </c>
      <c r="L922" s="273"/>
      <c r="M922" s="274" t="s">
        <v>19</v>
      </c>
      <c r="N922" s="275" t="s">
        <v>43</v>
      </c>
      <c r="O922" s="87"/>
      <c r="P922" s="216">
        <f>O922*H922</f>
        <v>0</v>
      </c>
      <c r="Q922" s="216">
        <v>0.0054</v>
      </c>
      <c r="R922" s="216">
        <f>Q922*H922</f>
        <v>0.6537672</v>
      </c>
      <c r="S922" s="216">
        <v>0</v>
      </c>
      <c r="T922" s="217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776</v>
      </c>
      <c r="AT922" s="218" t="s">
        <v>560</v>
      </c>
      <c r="AU922" s="218" t="s">
        <v>82</v>
      </c>
      <c r="AY922" s="20" t="s">
        <v>155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80</v>
      </c>
      <c r="BK922" s="219">
        <f>ROUND(I922*H922,2)</f>
        <v>0</v>
      </c>
      <c r="BL922" s="20" t="s">
        <v>196</v>
      </c>
      <c r="BM922" s="218" t="s">
        <v>979</v>
      </c>
    </row>
    <row r="923" spans="1:51" s="14" customFormat="1" ht="12">
      <c r="A923" s="14"/>
      <c r="B923" s="236"/>
      <c r="C923" s="237"/>
      <c r="D923" s="227" t="s">
        <v>176</v>
      </c>
      <c r="E923" s="237"/>
      <c r="F923" s="239" t="s">
        <v>980</v>
      </c>
      <c r="G923" s="237"/>
      <c r="H923" s="240">
        <v>121.068</v>
      </c>
      <c r="I923" s="241"/>
      <c r="J923" s="237"/>
      <c r="K923" s="237"/>
      <c r="L923" s="242"/>
      <c r="M923" s="243"/>
      <c r="N923" s="244"/>
      <c r="O923" s="244"/>
      <c r="P923" s="244"/>
      <c r="Q923" s="244"/>
      <c r="R923" s="244"/>
      <c r="S923" s="244"/>
      <c r="T923" s="245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6" t="s">
        <v>176</v>
      </c>
      <c r="AU923" s="246" t="s">
        <v>82</v>
      </c>
      <c r="AV923" s="14" t="s">
        <v>82</v>
      </c>
      <c r="AW923" s="14" t="s">
        <v>4</v>
      </c>
      <c r="AX923" s="14" t="s">
        <v>80</v>
      </c>
      <c r="AY923" s="246" t="s">
        <v>155</v>
      </c>
    </row>
    <row r="924" spans="1:65" s="2" customFormat="1" ht="24.15" customHeight="1">
      <c r="A924" s="41"/>
      <c r="B924" s="42"/>
      <c r="C924" s="207" t="s">
        <v>981</v>
      </c>
      <c r="D924" s="207" t="s">
        <v>162</v>
      </c>
      <c r="E924" s="208" t="s">
        <v>982</v>
      </c>
      <c r="F924" s="209" t="s">
        <v>983</v>
      </c>
      <c r="G924" s="210" t="s">
        <v>518</v>
      </c>
      <c r="H924" s="211">
        <v>1.663</v>
      </c>
      <c r="I924" s="212"/>
      <c r="J924" s="213">
        <f>ROUND(I924*H924,2)</f>
        <v>0</v>
      </c>
      <c r="K924" s="209" t="s">
        <v>166</v>
      </c>
      <c r="L924" s="47"/>
      <c r="M924" s="214" t="s">
        <v>19</v>
      </c>
      <c r="N924" s="215" t="s">
        <v>43</v>
      </c>
      <c r="O924" s="87"/>
      <c r="P924" s="216">
        <f>O924*H924</f>
        <v>0</v>
      </c>
      <c r="Q924" s="216">
        <v>0</v>
      </c>
      <c r="R924" s="216">
        <f>Q924*H924</f>
        <v>0</v>
      </c>
      <c r="S924" s="216">
        <v>0</v>
      </c>
      <c r="T924" s="217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18" t="s">
        <v>196</v>
      </c>
      <c r="AT924" s="218" t="s">
        <v>162</v>
      </c>
      <c r="AU924" s="218" t="s">
        <v>82</v>
      </c>
      <c r="AY924" s="20" t="s">
        <v>155</v>
      </c>
      <c r="BE924" s="219">
        <f>IF(N924="základní",J924,0)</f>
        <v>0</v>
      </c>
      <c r="BF924" s="219">
        <f>IF(N924="snížená",J924,0)</f>
        <v>0</v>
      </c>
      <c r="BG924" s="219">
        <f>IF(N924="zákl. přenesená",J924,0)</f>
        <v>0</v>
      </c>
      <c r="BH924" s="219">
        <f>IF(N924="sníž. přenesená",J924,0)</f>
        <v>0</v>
      </c>
      <c r="BI924" s="219">
        <f>IF(N924="nulová",J924,0)</f>
        <v>0</v>
      </c>
      <c r="BJ924" s="20" t="s">
        <v>80</v>
      </c>
      <c r="BK924" s="219">
        <f>ROUND(I924*H924,2)</f>
        <v>0</v>
      </c>
      <c r="BL924" s="20" t="s">
        <v>196</v>
      </c>
      <c r="BM924" s="218" t="s">
        <v>984</v>
      </c>
    </row>
    <row r="925" spans="1:47" s="2" customFormat="1" ht="12">
      <c r="A925" s="41"/>
      <c r="B925" s="42"/>
      <c r="C925" s="43"/>
      <c r="D925" s="220" t="s">
        <v>169</v>
      </c>
      <c r="E925" s="43"/>
      <c r="F925" s="221" t="s">
        <v>985</v>
      </c>
      <c r="G925" s="43"/>
      <c r="H925" s="43"/>
      <c r="I925" s="222"/>
      <c r="J925" s="43"/>
      <c r="K925" s="43"/>
      <c r="L925" s="47"/>
      <c r="M925" s="223"/>
      <c r="N925" s="22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169</v>
      </c>
      <c r="AU925" s="20" t="s">
        <v>82</v>
      </c>
    </row>
    <row r="926" spans="1:63" s="12" customFormat="1" ht="22.8" customHeight="1">
      <c r="A926" s="12"/>
      <c r="B926" s="191"/>
      <c r="C926" s="192"/>
      <c r="D926" s="193" t="s">
        <v>71</v>
      </c>
      <c r="E926" s="205" t="s">
        <v>986</v>
      </c>
      <c r="F926" s="205" t="s">
        <v>987</v>
      </c>
      <c r="G926" s="192"/>
      <c r="H926" s="192"/>
      <c r="I926" s="195"/>
      <c r="J926" s="206">
        <f>BK926</f>
        <v>0</v>
      </c>
      <c r="K926" s="192"/>
      <c r="L926" s="197"/>
      <c r="M926" s="198"/>
      <c r="N926" s="199"/>
      <c r="O926" s="199"/>
      <c r="P926" s="200">
        <f>SUM(P927:P932)</f>
        <v>0</v>
      </c>
      <c r="Q926" s="199"/>
      <c r="R926" s="200">
        <f>SUM(R927:R932)</f>
        <v>0.002</v>
      </c>
      <c r="S926" s="199"/>
      <c r="T926" s="201">
        <f>SUM(T927:T932)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02" t="s">
        <v>82</v>
      </c>
      <c r="AT926" s="203" t="s">
        <v>71</v>
      </c>
      <c r="AU926" s="203" t="s">
        <v>80</v>
      </c>
      <c r="AY926" s="202" t="s">
        <v>155</v>
      </c>
      <c r="BK926" s="204">
        <f>SUM(BK927:BK932)</f>
        <v>0</v>
      </c>
    </row>
    <row r="927" spans="1:65" s="2" customFormat="1" ht="16.5" customHeight="1">
      <c r="A927" s="41"/>
      <c r="B927" s="42"/>
      <c r="C927" s="207" t="s">
        <v>988</v>
      </c>
      <c r="D927" s="207" t="s">
        <v>162</v>
      </c>
      <c r="E927" s="208" t="s">
        <v>989</v>
      </c>
      <c r="F927" s="209" t="s">
        <v>990</v>
      </c>
      <c r="G927" s="210" t="s">
        <v>721</v>
      </c>
      <c r="H927" s="211">
        <v>2</v>
      </c>
      <c r="I927" s="212"/>
      <c r="J927" s="213">
        <f>ROUND(I927*H927,2)</f>
        <v>0</v>
      </c>
      <c r="K927" s="209" t="s">
        <v>166</v>
      </c>
      <c r="L927" s="47"/>
      <c r="M927" s="214" t="s">
        <v>19</v>
      </c>
      <c r="N927" s="215" t="s">
        <v>43</v>
      </c>
      <c r="O927" s="87"/>
      <c r="P927" s="216">
        <f>O927*H927</f>
        <v>0</v>
      </c>
      <c r="Q927" s="216">
        <v>0</v>
      </c>
      <c r="R927" s="216">
        <f>Q927*H927</f>
        <v>0</v>
      </c>
      <c r="S927" s="216">
        <v>0</v>
      </c>
      <c r="T927" s="217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18" t="s">
        <v>196</v>
      </c>
      <c r="AT927" s="218" t="s">
        <v>162</v>
      </c>
      <c r="AU927" s="218" t="s">
        <v>82</v>
      </c>
      <c r="AY927" s="20" t="s">
        <v>155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20" t="s">
        <v>80</v>
      </c>
      <c r="BK927" s="219">
        <f>ROUND(I927*H927,2)</f>
        <v>0</v>
      </c>
      <c r="BL927" s="20" t="s">
        <v>196</v>
      </c>
      <c r="BM927" s="218" t="s">
        <v>991</v>
      </c>
    </row>
    <row r="928" spans="1:47" s="2" customFormat="1" ht="12">
      <c r="A928" s="41"/>
      <c r="B928" s="42"/>
      <c r="C928" s="43"/>
      <c r="D928" s="220" t="s">
        <v>169</v>
      </c>
      <c r="E928" s="43"/>
      <c r="F928" s="221" t="s">
        <v>992</v>
      </c>
      <c r="G928" s="43"/>
      <c r="H928" s="43"/>
      <c r="I928" s="222"/>
      <c r="J928" s="43"/>
      <c r="K928" s="43"/>
      <c r="L928" s="47"/>
      <c r="M928" s="223"/>
      <c r="N928" s="224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169</v>
      </c>
      <c r="AU928" s="20" t="s">
        <v>82</v>
      </c>
    </row>
    <row r="929" spans="1:51" s="14" customFormat="1" ht="12">
      <c r="A929" s="14"/>
      <c r="B929" s="236"/>
      <c r="C929" s="237"/>
      <c r="D929" s="227" t="s">
        <v>176</v>
      </c>
      <c r="E929" s="238" t="s">
        <v>19</v>
      </c>
      <c r="F929" s="239" t="s">
        <v>82</v>
      </c>
      <c r="G929" s="237"/>
      <c r="H929" s="240">
        <v>2</v>
      </c>
      <c r="I929" s="241"/>
      <c r="J929" s="237"/>
      <c r="K929" s="237"/>
      <c r="L929" s="242"/>
      <c r="M929" s="243"/>
      <c r="N929" s="244"/>
      <c r="O929" s="244"/>
      <c r="P929" s="244"/>
      <c r="Q929" s="244"/>
      <c r="R929" s="244"/>
      <c r="S929" s="244"/>
      <c r="T929" s="245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6" t="s">
        <v>176</v>
      </c>
      <c r="AU929" s="246" t="s">
        <v>82</v>
      </c>
      <c r="AV929" s="14" t="s">
        <v>82</v>
      </c>
      <c r="AW929" s="14" t="s">
        <v>34</v>
      </c>
      <c r="AX929" s="14" t="s">
        <v>80</v>
      </c>
      <c r="AY929" s="246" t="s">
        <v>155</v>
      </c>
    </row>
    <row r="930" spans="1:65" s="2" customFormat="1" ht="16.5" customHeight="1">
      <c r="A930" s="41"/>
      <c r="B930" s="42"/>
      <c r="C930" s="266" t="s">
        <v>993</v>
      </c>
      <c r="D930" s="266" t="s">
        <v>560</v>
      </c>
      <c r="E930" s="267" t="s">
        <v>994</v>
      </c>
      <c r="F930" s="268" t="s">
        <v>995</v>
      </c>
      <c r="G930" s="269" t="s">
        <v>721</v>
      </c>
      <c r="H930" s="270">
        <v>2</v>
      </c>
      <c r="I930" s="271"/>
      <c r="J930" s="272">
        <f>ROUND(I930*H930,2)</f>
        <v>0</v>
      </c>
      <c r="K930" s="268" t="s">
        <v>166</v>
      </c>
      <c r="L930" s="273"/>
      <c r="M930" s="274" t="s">
        <v>19</v>
      </c>
      <c r="N930" s="275" t="s">
        <v>43</v>
      </c>
      <c r="O930" s="87"/>
      <c r="P930" s="216">
        <f>O930*H930</f>
        <v>0</v>
      </c>
      <c r="Q930" s="216">
        <v>0.001</v>
      </c>
      <c r="R930" s="216">
        <f>Q930*H930</f>
        <v>0.002</v>
      </c>
      <c r="S930" s="216">
        <v>0</v>
      </c>
      <c r="T930" s="217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18" t="s">
        <v>776</v>
      </c>
      <c r="AT930" s="218" t="s">
        <v>560</v>
      </c>
      <c r="AU930" s="218" t="s">
        <v>82</v>
      </c>
      <c r="AY930" s="20" t="s">
        <v>155</v>
      </c>
      <c r="BE930" s="219">
        <f>IF(N930="základní",J930,0)</f>
        <v>0</v>
      </c>
      <c r="BF930" s="219">
        <f>IF(N930="snížená",J930,0)</f>
        <v>0</v>
      </c>
      <c r="BG930" s="219">
        <f>IF(N930="zákl. přenesená",J930,0)</f>
        <v>0</v>
      </c>
      <c r="BH930" s="219">
        <f>IF(N930="sníž. přenesená",J930,0)</f>
        <v>0</v>
      </c>
      <c r="BI930" s="219">
        <f>IF(N930="nulová",J930,0)</f>
        <v>0</v>
      </c>
      <c r="BJ930" s="20" t="s">
        <v>80</v>
      </c>
      <c r="BK930" s="219">
        <f>ROUND(I930*H930,2)</f>
        <v>0</v>
      </c>
      <c r="BL930" s="20" t="s">
        <v>196</v>
      </c>
      <c r="BM930" s="218" t="s">
        <v>996</v>
      </c>
    </row>
    <row r="931" spans="1:65" s="2" customFormat="1" ht="24.15" customHeight="1">
      <c r="A931" s="41"/>
      <c r="B931" s="42"/>
      <c r="C931" s="207" t="s">
        <v>997</v>
      </c>
      <c r="D931" s="207" t="s">
        <v>162</v>
      </c>
      <c r="E931" s="208" t="s">
        <v>998</v>
      </c>
      <c r="F931" s="209" t="s">
        <v>999</v>
      </c>
      <c r="G931" s="210" t="s">
        <v>518</v>
      </c>
      <c r="H931" s="211">
        <v>0.002</v>
      </c>
      <c r="I931" s="212"/>
      <c r="J931" s="213">
        <f>ROUND(I931*H931,2)</f>
        <v>0</v>
      </c>
      <c r="K931" s="209" t="s">
        <v>166</v>
      </c>
      <c r="L931" s="47"/>
      <c r="M931" s="214" t="s">
        <v>19</v>
      </c>
      <c r="N931" s="215" t="s">
        <v>43</v>
      </c>
      <c r="O931" s="87"/>
      <c r="P931" s="216">
        <f>O931*H931</f>
        <v>0</v>
      </c>
      <c r="Q931" s="216">
        <v>0</v>
      </c>
      <c r="R931" s="216">
        <f>Q931*H931</f>
        <v>0</v>
      </c>
      <c r="S931" s="216">
        <v>0</v>
      </c>
      <c r="T931" s="217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18" t="s">
        <v>196</v>
      </c>
      <c r="AT931" s="218" t="s">
        <v>162</v>
      </c>
      <c r="AU931" s="218" t="s">
        <v>82</v>
      </c>
      <c r="AY931" s="20" t="s">
        <v>155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20" t="s">
        <v>80</v>
      </c>
      <c r="BK931" s="219">
        <f>ROUND(I931*H931,2)</f>
        <v>0</v>
      </c>
      <c r="BL931" s="20" t="s">
        <v>196</v>
      </c>
      <c r="BM931" s="218" t="s">
        <v>1000</v>
      </c>
    </row>
    <row r="932" spans="1:47" s="2" customFormat="1" ht="12">
      <c r="A932" s="41"/>
      <c r="B932" s="42"/>
      <c r="C932" s="43"/>
      <c r="D932" s="220" t="s">
        <v>169</v>
      </c>
      <c r="E932" s="43"/>
      <c r="F932" s="221" t="s">
        <v>1001</v>
      </c>
      <c r="G932" s="43"/>
      <c r="H932" s="43"/>
      <c r="I932" s="222"/>
      <c r="J932" s="43"/>
      <c r="K932" s="43"/>
      <c r="L932" s="47"/>
      <c r="M932" s="223"/>
      <c r="N932" s="224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169</v>
      </c>
      <c r="AU932" s="20" t="s">
        <v>82</v>
      </c>
    </row>
    <row r="933" spans="1:63" s="12" customFormat="1" ht="22.8" customHeight="1">
      <c r="A933" s="12"/>
      <c r="B933" s="191"/>
      <c r="C933" s="192"/>
      <c r="D933" s="193" t="s">
        <v>71</v>
      </c>
      <c r="E933" s="205" t="s">
        <v>1002</v>
      </c>
      <c r="F933" s="205" t="s">
        <v>1003</v>
      </c>
      <c r="G933" s="192"/>
      <c r="H933" s="192"/>
      <c r="I933" s="195"/>
      <c r="J933" s="206">
        <f>BK933</f>
        <v>0</v>
      </c>
      <c r="K933" s="192"/>
      <c r="L933" s="197"/>
      <c r="M933" s="198"/>
      <c r="N933" s="199"/>
      <c r="O933" s="199"/>
      <c r="P933" s="200">
        <f>SUM(P934:P1146)</f>
        <v>0</v>
      </c>
      <c r="Q933" s="199"/>
      <c r="R933" s="200">
        <f>SUM(R934:R1146)</f>
        <v>44.51591921</v>
      </c>
      <c r="S933" s="199"/>
      <c r="T933" s="201">
        <f>SUM(T934:T1146)</f>
        <v>0</v>
      </c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R933" s="202" t="s">
        <v>82</v>
      </c>
      <c r="AT933" s="203" t="s">
        <v>71</v>
      </c>
      <c r="AU933" s="203" t="s">
        <v>80</v>
      </c>
      <c r="AY933" s="202" t="s">
        <v>155</v>
      </c>
      <c r="BK933" s="204">
        <f>SUM(BK934:BK1146)</f>
        <v>0</v>
      </c>
    </row>
    <row r="934" spans="1:65" s="2" customFormat="1" ht="24.15" customHeight="1">
      <c r="A934" s="41"/>
      <c r="B934" s="42"/>
      <c r="C934" s="207" t="s">
        <v>1004</v>
      </c>
      <c r="D934" s="207" t="s">
        <v>162</v>
      </c>
      <c r="E934" s="208" t="s">
        <v>1005</v>
      </c>
      <c r="F934" s="209" t="s">
        <v>1006</v>
      </c>
      <c r="G934" s="210" t="s">
        <v>488</v>
      </c>
      <c r="H934" s="211">
        <v>8.707</v>
      </c>
      <c r="I934" s="212"/>
      <c r="J934" s="213">
        <f>ROUND(I934*H934,2)</f>
        <v>0</v>
      </c>
      <c r="K934" s="209" t="s">
        <v>166</v>
      </c>
      <c r="L934" s="47"/>
      <c r="M934" s="214" t="s">
        <v>19</v>
      </c>
      <c r="N934" s="215" t="s">
        <v>43</v>
      </c>
      <c r="O934" s="87"/>
      <c r="P934" s="216">
        <f>O934*H934</f>
        <v>0</v>
      </c>
      <c r="Q934" s="216">
        <v>0.00189</v>
      </c>
      <c r="R934" s="216">
        <f>Q934*H934</f>
        <v>0.016456230000000002</v>
      </c>
      <c r="S934" s="216">
        <v>0</v>
      </c>
      <c r="T934" s="217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18" t="s">
        <v>196</v>
      </c>
      <c r="AT934" s="218" t="s">
        <v>162</v>
      </c>
      <c r="AU934" s="218" t="s">
        <v>82</v>
      </c>
      <c r="AY934" s="20" t="s">
        <v>155</v>
      </c>
      <c r="BE934" s="219">
        <f>IF(N934="základní",J934,0)</f>
        <v>0</v>
      </c>
      <c r="BF934" s="219">
        <f>IF(N934="snížená",J934,0)</f>
        <v>0</v>
      </c>
      <c r="BG934" s="219">
        <f>IF(N934="zákl. přenesená",J934,0)</f>
        <v>0</v>
      </c>
      <c r="BH934" s="219">
        <f>IF(N934="sníž. přenesená",J934,0)</f>
        <v>0</v>
      </c>
      <c r="BI934" s="219">
        <f>IF(N934="nulová",J934,0)</f>
        <v>0</v>
      </c>
      <c r="BJ934" s="20" t="s">
        <v>80</v>
      </c>
      <c r="BK934" s="219">
        <f>ROUND(I934*H934,2)</f>
        <v>0</v>
      </c>
      <c r="BL934" s="20" t="s">
        <v>196</v>
      </c>
      <c r="BM934" s="218" t="s">
        <v>1007</v>
      </c>
    </row>
    <row r="935" spans="1:47" s="2" customFormat="1" ht="12">
      <c r="A935" s="41"/>
      <c r="B935" s="42"/>
      <c r="C935" s="43"/>
      <c r="D935" s="220" t="s">
        <v>169</v>
      </c>
      <c r="E935" s="43"/>
      <c r="F935" s="221" t="s">
        <v>1008</v>
      </c>
      <c r="G935" s="43"/>
      <c r="H935" s="43"/>
      <c r="I935" s="222"/>
      <c r="J935" s="43"/>
      <c r="K935" s="43"/>
      <c r="L935" s="47"/>
      <c r="M935" s="223"/>
      <c r="N935" s="224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T935" s="20" t="s">
        <v>169</v>
      </c>
      <c r="AU935" s="20" t="s">
        <v>82</v>
      </c>
    </row>
    <row r="936" spans="1:51" s="13" customFormat="1" ht="12">
      <c r="A936" s="13"/>
      <c r="B936" s="225"/>
      <c r="C936" s="226"/>
      <c r="D936" s="227" t="s">
        <v>176</v>
      </c>
      <c r="E936" s="228" t="s">
        <v>19</v>
      </c>
      <c r="F936" s="229" t="s">
        <v>1009</v>
      </c>
      <c r="G936" s="226"/>
      <c r="H936" s="228" t="s">
        <v>19</v>
      </c>
      <c r="I936" s="230"/>
      <c r="J936" s="226"/>
      <c r="K936" s="226"/>
      <c r="L936" s="231"/>
      <c r="M936" s="232"/>
      <c r="N936" s="233"/>
      <c r="O936" s="233"/>
      <c r="P936" s="233"/>
      <c r="Q936" s="233"/>
      <c r="R936" s="233"/>
      <c r="S936" s="233"/>
      <c r="T936" s="23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5" t="s">
        <v>176</v>
      </c>
      <c r="AU936" s="235" t="s">
        <v>82</v>
      </c>
      <c r="AV936" s="13" t="s">
        <v>80</v>
      </c>
      <c r="AW936" s="13" t="s">
        <v>34</v>
      </c>
      <c r="AX936" s="13" t="s">
        <v>72</v>
      </c>
      <c r="AY936" s="235" t="s">
        <v>155</v>
      </c>
    </row>
    <row r="937" spans="1:51" s="14" customFormat="1" ht="12">
      <c r="A937" s="14"/>
      <c r="B937" s="236"/>
      <c r="C937" s="237"/>
      <c r="D937" s="227" t="s">
        <v>176</v>
      </c>
      <c r="E937" s="238" t="s">
        <v>19</v>
      </c>
      <c r="F937" s="239" t="s">
        <v>1010</v>
      </c>
      <c r="G937" s="237"/>
      <c r="H937" s="240">
        <v>3.274</v>
      </c>
      <c r="I937" s="241"/>
      <c r="J937" s="237"/>
      <c r="K937" s="237"/>
      <c r="L937" s="242"/>
      <c r="M937" s="243"/>
      <c r="N937" s="244"/>
      <c r="O937" s="244"/>
      <c r="P937" s="244"/>
      <c r="Q937" s="244"/>
      <c r="R937" s="244"/>
      <c r="S937" s="244"/>
      <c r="T937" s="245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6" t="s">
        <v>176</v>
      </c>
      <c r="AU937" s="246" t="s">
        <v>82</v>
      </c>
      <c r="AV937" s="14" t="s">
        <v>82</v>
      </c>
      <c r="AW937" s="14" t="s">
        <v>34</v>
      </c>
      <c r="AX937" s="14" t="s">
        <v>72</v>
      </c>
      <c r="AY937" s="246" t="s">
        <v>155</v>
      </c>
    </row>
    <row r="938" spans="1:51" s="13" customFormat="1" ht="12">
      <c r="A938" s="13"/>
      <c r="B938" s="225"/>
      <c r="C938" s="226"/>
      <c r="D938" s="227" t="s">
        <v>176</v>
      </c>
      <c r="E938" s="228" t="s">
        <v>19</v>
      </c>
      <c r="F938" s="229" t="s">
        <v>1011</v>
      </c>
      <c r="G938" s="226"/>
      <c r="H938" s="228" t="s">
        <v>19</v>
      </c>
      <c r="I938" s="230"/>
      <c r="J938" s="226"/>
      <c r="K938" s="226"/>
      <c r="L938" s="231"/>
      <c r="M938" s="232"/>
      <c r="N938" s="233"/>
      <c r="O938" s="233"/>
      <c r="P938" s="233"/>
      <c r="Q938" s="233"/>
      <c r="R938" s="233"/>
      <c r="S938" s="233"/>
      <c r="T938" s="23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5" t="s">
        <v>176</v>
      </c>
      <c r="AU938" s="235" t="s">
        <v>82</v>
      </c>
      <c r="AV938" s="13" t="s">
        <v>80</v>
      </c>
      <c r="AW938" s="13" t="s">
        <v>34</v>
      </c>
      <c r="AX938" s="13" t="s">
        <v>72</v>
      </c>
      <c r="AY938" s="235" t="s">
        <v>155</v>
      </c>
    </row>
    <row r="939" spans="1:51" s="14" customFormat="1" ht="12">
      <c r="A939" s="14"/>
      <c r="B939" s="236"/>
      <c r="C939" s="237"/>
      <c r="D939" s="227" t="s">
        <v>176</v>
      </c>
      <c r="E939" s="238" t="s">
        <v>19</v>
      </c>
      <c r="F939" s="239" t="s">
        <v>1012</v>
      </c>
      <c r="G939" s="237"/>
      <c r="H939" s="240">
        <v>1.34</v>
      </c>
      <c r="I939" s="241"/>
      <c r="J939" s="237"/>
      <c r="K939" s="237"/>
      <c r="L939" s="242"/>
      <c r="M939" s="243"/>
      <c r="N939" s="244"/>
      <c r="O939" s="244"/>
      <c r="P939" s="244"/>
      <c r="Q939" s="244"/>
      <c r="R939" s="244"/>
      <c r="S939" s="244"/>
      <c r="T939" s="245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6" t="s">
        <v>176</v>
      </c>
      <c r="AU939" s="246" t="s">
        <v>82</v>
      </c>
      <c r="AV939" s="14" t="s">
        <v>82</v>
      </c>
      <c r="AW939" s="14" t="s">
        <v>34</v>
      </c>
      <c r="AX939" s="14" t="s">
        <v>72</v>
      </c>
      <c r="AY939" s="246" t="s">
        <v>155</v>
      </c>
    </row>
    <row r="940" spans="1:51" s="14" customFormat="1" ht="12">
      <c r="A940" s="14"/>
      <c r="B940" s="236"/>
      <c r="C940" s="237"/>
      <c r="D940" s="227" t="s">
        <v>176</v>
      </c>
      <c r="E940" s="238" t="s">
        <v>19</v>
      </c>
      <c r="F940" s="239" t="s">
        <v>1013</v>
      </c>
      <c r="G940" s="237"/>
      <c r="H940" s="240">
        <v>0.253</v>
      </c>
      <c r="I940" s="241"/>
      <c r="J940" s="237"/>
      <c r="K940" s="237"/>
      <c r="L940" s="242"/>
      <c r="M940" s="243"/>
      <c r="N940" s="244"/>
      <c r="O940" s="244"/>
      <c r="P940" s="244"/>
      <c r="Q940" s="244"/>
      <c r="R940" s="244"/>
      <c r="S940" s="244"/>
      <c r="T940" s="245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6" t="s">
        <v>176</v>
      </c>
      <c r="AU940" s="246" t="s">
        <v>82</v>
      </c>
      <c r="AV940" s="14" t="s">
        <v>82</v>
      </c>
      <c r="AW940" s="14" t="s">
        <v>34</v>
      </c>
      <c r="AX940" s="14" t="s">
        <v>72</v>
      </c>
      <c r="AY940" s="246" t="s">
        <v>155</v>
      </c>
    </row>
    <row r="941" spans="1:51" s="13" customFormat="1" ht="12">
      <c r="A941" s="13"/>
      <c r="B941" s="225"/>
      <c r="C941" s="226"/>
      <c r="D941" s="227" t="s">
        <v>176</v>
      </c>
      <c r="E941" s="228" t="s">
        <v>19</v>
      </c>
      <c r="F941" s="229" t="s">
        <v>1014</v>
      </c>
      <c r="G941" s="226"/>
      <c r="H941" s="228" t="s">
        <v>19</v>
      </c>
      <c r="I941" s="230"/>
      <c r="J941" s="226"/>
      <c r="K941" s="226"/>
      <c r="L941" s="231"/>
      <c r="M941" s="232"/>
      <c r="N941" s="233"/>
      <c r="O941" s="233"/>
      <c r="P941" s="233"/>
      <c r="Q941" s="233"/>
      <c r="R941" s="233"/>
      <c r="S941" s="233"/>
      <c r="T941" s="23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5" t="s">
        <v>176</v>
      </c>
      <c r="AU941" s="235" t="s">
        <v>82</v>
      </c>
      <c r="AV941" s="13" t="s">
        <v>80</v>
      </c>
      <c r="AW941" s="13" t="s">
        <v>34</v>
      </c>
      <c r="AX941" s="13" t="s">
        <v>72</v>
      </c>
      <c r="AY941" s="235" t="s">
        <v>155</v>
      </c>
    </row>
    <row r="942" spans="1:51" s="14" customFormat="1" ht="12">
      <c r="A942" s="14"/>
      <c r="B942" s="236"/>
      <c r="C942" s="237"/>
      <c r="D942" s="227" t="s">
        <v>176</v>
      </c>
      <c r="E942" s="238" t="s">
        <v>19</v>
      </c>
      <c r="F942" s="239" t="s">
        <v>1015</v>
      </c>
      <c r="G942" s="237"/>
      <c r="H942" s="240">
        <v>3.61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6" t="s">
        <v>176</v>
      </c>
      <c r="AU942" s="246" t="s">
        <v>82</v>
      </c>
      <c r="AV942" s="14" t="s">
        <v>82</v>
      </c>
      <c r="AW942" s="14" t="s">
        <v>34</v>
      </c>
      <c r="AX942" s="14" t="s">
        <v>72</v>
      </c>
      <c r="AY942" s="246" t="s">
        <v>155</v>
      </c>
    </row>
    <row r="943" spans="1:51" s="13" customFormat="1" ht="12">
      <c r="A943" s="13"/>
      <c r="B943" s="225"/>
      <c r="C943" s="226"/>
      <c r="D943" s="227" t="s">
        <v>176</v>
      </c>
      <c r="E943" s="228" t="s">
        <v>19</v>
      </c>
      <c r="F943" s="229" t="s">
        <v>1016</v>
      </c>
      <c r="G943" s="226"/>
      <c r="H943" s="228" t="s">
        <v>19</v>
      </c>
      <c r="I943" s="230"/>
      <c r="J943" s="226"/>
      <c r="K943" s="226"/>
      <c r="L943" s="231"/>
      <c r="M943" s="232"/>
      <c r="N943" s="233"/>
      <c r="O943" s="233"/>
      <c r="P943" s="233"/>
      <c r="Q943" s="233"/>
      <c r="R943" s="233"/>
      <c r="S943" s="233"/>
      <c r="T943" s="234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5" t="s">
        <v>176</v>
      </c>
      <c r="AU943" s="235" t="s">
        <v>82</v>
      </c>
      <c r="AV943" s="13" t="s">
        <v>80</v>
      </c>
      <c r="AW943" s="13" t="s">
        <v>34</v>
      </c>
      <c r="AX943" s="13" t="s">
        <v>72</v>
      </c>
      <c r="AY943" s="235" t="s">
        <v>155</v>
      </c>
    </row>
    <row r="944" spans="1:51" s="14" customFormat="1" ht="12">
      <c r="A944" s="14"/>
      <c r="B944" s="236"/>
      <c r="C944" s="237"/>
      <c r="D944" s="227" t="s">
        <v>176</v>
      </c>
      <c r="E944" s="238" t="s">
        <v>19</v>
      </c>
      <c r="F944" s="239" t="s">
        <v>1017</v>
      </c>
      <c r="G944" s="237"/>
      <c r="H944" s="240">
        <v>0.23</v>
      </c>
      <c r="I944" s="241"/>
      <c r="J944" s="237"/>
      <c r="K944" s="237"/>
      <c r="L944" s="242"/>
      <c r="M944" s="243"/>
      <c r="N944" s="244"/>
      <c r="O944" s="244"/>
      <c r="P944" s="244"/>
      <c r="Q944" s="244"/>
      <c r="R944" s="244"/>
      <c r="S944" s="244"/>
      <c r="T944" s="245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6" t="s">
        <v>176</v>
      </c>
      <c r="AU944" s="246" t="s">
        <v>82</v>
      </c>
      <c r="AV944" s="14" t="s">
        <v>82</v>
      </c>
      <c r="AW944" s="14" t="s">
        <v>34</v>
      </c>
      <c r="AX944" s="14" t="s">
        <v>72</v>
      </c>
      <c r="AY944" s="246" t="s">
        <v>155</v>
      </c>
    </row>
    <row r="945" spans="1:51" s="15" customFormat="1" ht="12">
      <c r="A945" s="15"/>
      <c r="B945" s="255"/>
      <c r="C945" s="256"/>
      <c r="D945" s="227" t="s">
        <v>176</v>
      </c>
      <c r="E945" s="257" t="s">
        <v>19</v>
      </c>
      <c r="F945" s="258" t="s">
        <v>502</v>
      </c>
      <c r="G945" s="256"/>
      <c r="H945" s="259">
        <v>8.707</v>
      </c>
      <c r="I945" s="260"/>
      <c r="J945" s="256"/>
      <c r="K945" s="256"/>
      <c r="L945" s="261"/>
      <c r="M945" s="262"/>
      <c r="N945" s="263"/>
      <c r="O945" s="263"/>
      <c r="P945" s="263"/>
      <c r="Q945" s="263"/>
      <c r="R945" s="263"/>
      <c r="S945" s="263"/>
      <c r="T945" s="264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5" t="s">
        <v>176</v>
      </c>
      <c r="AU945" s="265" t="s">
        <v>82</v>
      </c>
      <c r="AV945" s="15" t="s">
        <v>252</v>
      </c>
      <c r="AW945" s="15" t="s">
        <v>34</v>
      </c>
      <c r="AX945" s="15" t="s">
        <v>80</v>
      </c>
      <c r="AY945" s="265" t="s">
        <v>155</v>
      </c>
    </row>
    <row r="946" spans="1:65" s="2" customFormat="1" ht="24.15" customHeight="1">
      <c r="A946" s="41"/>
      <c r="B946" s="42"/>
      <c r="C946" s="207" t="s">
        <v>1018</v>
      </c>
      <c r="D946" s="207" t="s">
        <v>162</v>
      </c>
      <c r="E946" s="208" t="s">
        <v>1019</v>
      </c>
      <c r="F946" s="209" t="s">
        <v>1020</v>
      </c>
      <c r="G946" s="210" t="s">
        <v>653</v>
      </c>
      <c r="H946" s="211">
        <v>681.7</v>
      </c>
      <c r="I946" s="212"/>
      <c r="J946" s="213">
        <f>ROUND(I946*H946,2)</f>
        <v>0</v>
      </c>
      <c r="K946" s="209" t="s">
        <v>166</v>
      </c>
      <c r="L946" s="47"/>
      <c r="M946" s="214" t="s">
        <v>19</v>
      </c>
      <c r="N946" s="215" t="s">
        <v>43</v>
      </c>
      <c r="O946" s="87"/>
      <c r="P946" s="216">
        <f>O946*H946</f>
        <v>0</v>
      </c>
      <c r="Q946" s="216">
        <v>0</v>
      </c>
      <c r="R946" s="216">
        <f>Q946*H946</f>
        <v>0</v>
      </c>
      <c r="S946" s="216">
        <v>0</v>
      </c>
      <c r="T946" s="217">
        <f>S946*H946</f>
        <v>0</v>
      </c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R946" s="218" t="s">
        <v>196</v>
      </c>
      <c r="AT946" s="218" t="s">
        <v>162</v>
      </c>
      <c r="AU946" s="218" t="s">
        <v>82</v>
      </c>
      <c r="AY946" s="20" t="s">
        <v>155</v>
      </c>
      <c r="BE946" s="219">
        <f>IF(N946="základní",J946,0)</f>
        <v>0</v>
      </c>
      <c r="BF946" s="219">
        <f>IF(N946="snížená",J946,0)</f>
        <v>0</v>
      </c>
      <c r="BG946" s="219">
        <f>IF(N946="zákl. přenesená",J946,0)</f>
        <v>0</v>
      </c>
      <c r="BH946" s="219">
        <f>IF(N946="sníž. přenesená",J946,0)</f>
        <v>0</v>
      </c>
      <c r="BI946" s="219">
        <f>IF(N946="nulová",J946,0)</f>
        <v>0</v>
      </c>
      <c r="BJ946" s="20" t="s">
        <v>80</v>
      </c>
      <c r="BK946" s="219">
        <f>ROUND(I946*H946,2)</f>
        <v>0</v>
      </c>
      <c r="BL946" s="20" t="s">
        <v>196</v>
      </c>
      <c r="BM946" s="218" t="s">
        <v>1021</v>
      </c>
    </row>
    <row r="947" spans="1:47" s="2" customFormat="1" ht="12">
      <c r="A947" s="41"/>
      <c r="B947" s="42"/>
      <c r="C947" s="43"/>
      <c r="D947" s="220" t="s">
        <v>169</v>
      </c>
      <c r="E947" s="43"/>
      <c r="F947" s="221" t="s">
        <v>1022</v>
      </c>
      <c r="G947" s="43"/>
      <c r="H947" s="43"/>
      <c r="I947" s="222"/>
      <c r="J947" s="43"/>
      <c r="K947" s="43"/>
      <c r="L947" s="47"/>
      <c r="M947" s="223"/>
      <c r="N947" s="224"/>
      <c r="O947" s="87"/>
      <c r="P947" s="87"/>
      <c r="Q947" s="87"/>
      <c r="R947" s="87"/>
      <c r="S947" s="87"/>
      <c r="T947" s="88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T947" s="20" t="s">
        <v>169</v>
      </c>
      <c r="AU947" s="20" t="s">
        <v>82</v>
      </c>
    </row>
    <row r="948" spans="1:51" s="13" customFormat="1" ht="12">
      <c r="A948" s="13"/>
      <c r="B948" s="225"/>
      <c r="C948" s="226"/>
      <c r="D948" s="227" t="s">
        <v>176</v>
      </c>
      <c r="E948" s="228" t="s">
        <v>19</v>
      </c>
      <c r="F948" s="229" t="s">
        <v>1023</v>
      </c>
      <c r="G948" s="226"/>
      <c r="H948" s="228" t="s">
        <v>19</v>
      </c>
      <c r="I948" s="230"/>
      <c r="J948" s="226"/>
      <c r="K948" s="226"/>
      <c r="L948" s="231"/>
      <c r="M948" s="232"/>
      <c r="N948" s="233"/>
      <c r="O948" s="233"/>
      <c r="P948" s="233"/>
      <c r="Q948" s="233"/>
      <c r="R948" s="233"/>
      <c r="S948" s="233"/>
      <c r="T948" s="23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5" t="s">
        <v>176</v>
      </c>
      <c r="AU948" s="235" t="s">
        <v>82</v>
      </c>
      <c r="AV948" s="13" t="s">
        <v>80</v>
      </c>
      <c r="AW948" s="13" t="s">
        <v>34</v>
      </c>
      <c r="AX948" s="13" t="s">
        <v>72</v>
      </c>
      <c r="AY948" s="235" t="s">
        <v>155</v>
      </c>
    </row>
    <row r="949" spans="1:51" s="14" customFormat="1" ht="12">
      <c r="A949" s="14"/>
      <c r="B949" s="236"/>
      <c r="C949" s="237"/>
      <c r="D949" s="227" t="s">
        <v>176</v>
      </c>
      <c r="E949" s="238" t="s">
        <v>19</v>
      </c>
      <c r="F949" s="239" t="s">
        <v>1024</v>
      </c>
      <c r="G949" s="237"/>
      <c r="H949" s="240">
        <v>360</v>
      </c>
      <c r="I949" s="241"/>
      <c r="J949" s="237"/>
      <c r="K949" s="237"/>
      <c r="L949" s="242"/>
      <c r="M949" s="243"/>
      <c r="N949" s="244"/>
      <c r="O949" s="244"/>
      <c r="P949" s="244"/>
      <c r="Q949" s="244"/>
      <c r="R949" s="244"/>
      <c r="S949" s="244"/>
      <c r="T949" s="245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6" t="s">
        <v>176</v>
      </c>
      <c r="AU949" s="246" t="s">
        <v>82</v>
      </c>
      <c r="AV949" s="14" t="s">
        <v>82</v>
      </c>
      <c r="AW949" s="14" t="s">
        <v>34</v>
      </c>
      <c r="AX949" s="14" t="s">
        <v>72</v>
      </c>
      <c r="AY949" s="246" t="s">
        <v>155</v>
      </c>
    </row>
    <row r="950" spans="1:51" s="14" customFormat="1" ht="12">
      <c r="A950" s="14"/>
      <c r="B950" s="236"/>
      <c r="C950" s="237"/>
      <c r="D950" s="227" t="s">
        <v>176</v>
      </c>
      <c r="E950" s="238" t="s">
        <v>19</v>
      </c>
      <c r="F950" s="239" t="s">
        <v>1025</v>
      </c>
      <c r="G950" s="237"/>
      <c r="H950" s="240">
        <v>58.6</v>
      </c>
      <c r="I950" s="241"/>
      <c r="J950" s="237"/>
      <c r="K950" s="237"/>
      <c r="L950" s="242"/>
      <c r="M950" s="243"/>
      <c r="N950" s="244"/>
      <c r="O950" s="244"/>
      <c r="P950" s="244"/>
      <c r="Q950" s="244"/>
      <c r="R950" s="244"/>
      <c r="S950" s="244"/>
      <c r="T950" s="245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6" t="s">
        <v>176</v>
      </c>
      <c r="AU950" s="246" t="s">
        <v>82</v>
      </c>
      <c r="AV950" s="14" t="s">
        <v>82</v>
      </c>
      <c r="AW950" s="14" t="s">
        <v>34</v>
      </c>
      <c r="AX950" s="14" t="s">
        <v>72</v>
      </c>
      <c r="AY950" s="246" t="s">
        <v>155</v>
      </c>
    </row>
    <row r="951" spans="1:51" s="14" customFormat="1" ht="12">
      <c r="A951" s="14"/>
      <c r="B951" s="236"/>
      <c r="C951" s="237"/>
      <c r="D951" s="227" t="s">
        <v>176</v>
      </c>
      <c r="E951" s="238" t="s">
        <v>19</v>
      </c>
      <c r="F951" s="239" t="s">
        <v>1026</v>
      </c>
      <c r="G951" s="237"/>
      <c r="H951" s="240">
        <v>113.1</v>
      </c>
      <c r="I951" s="241"/>
      <c r="J951" s="237"/>
      <c r="K951" s="237"/>
      <c r="L951" s="242"/>
      <c r="M951" s="243"/>
      <c r="N951" s="244"/>
      <c r="O951" s="244"/>
      <c r="P951" s="244"/>
      <c r="Q951" s="244"/>
      <c r="R951" s="244"/>
      <c r="S951" s="244"/>
      <c r="T951" s="245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6" t="s">
        <v>176</v>
      </c>
      <c r="AU951" s="246" t="s">
        <v>82</v>
      </c>
      <c r="AV951" s="14" t="s">
        <v>82</v>
      </c>
      <c r="AW951" s="14" t="s">
        <v>34</v>
      </c>
      <c r="AX951" s="14" t="s">
        <v>72</v>
      </c>
      <c r="AY951" s="246" t="s">
        <v>155</v>
      </c>
    </row>
    <row r="952" spans="1:51" s="14" customFormat="1" ht="12">
      <c r="A952" s="14"/>
      <c r="B952" s="236"/>
      <c r="C952" s="237"/>
      <c r="D952" s="227" t="s">
        <v>176</v>
      </c>
      <c r="E952" s="238" t="s">
        <v>19</v>
      </c>
      <c r="F952" s="239" t="s">
        <v>1027</v>
      </c>
      <c r="G952" s="237"/>
      <c r="H952" s="240">
        <v>150</v>
      </c>
      <c r="I952" s="241"/>
      <c r="J952" s="237"/>
      <c r="K952" s="237"/>
      <c r="L952" s="242"/>
      <c r="M952" s="243"/>
      <c r="N952" s="244"/>
      <c r="O952" s="244"/>
      <c r="P952" s="244"/>
      <c r="Q952" s="244"/>
      <c r="R952" s="244"/>
      <c r="S952" s="244"/>
      <c r="T952" s="245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6" t="s">
        <v>176</v>
      </c>
      <c r="AU952" s="246" t="s">
        <v>82</v>
      </c>
      <c r="AV952" s="14" t="s">
        <v>82</v>
      </c>
      <c r="AW952" s="14" t="s">
        <v>34</v>
      </c>
      <c r="AX952" s="14" t="s">
        <v>72</v>
      </c>
      <c r="AY952" s="246" t="s">
        <v>155</v>
      </c>
    </row>
    <row r="953" spans="1:51" s="15" customFormat="1" ht="12">
      <c r="A953" s="15"/>
      <c r="B953" s="255"/>
      <c r="C953" s="256"/>
      <c r="D953" s="227" t="s">
        <v>176</v>
      </c>
      <c r="E953" s="257" t="s">
        <v>19</v>
      </c>
      <c r="F953" s="258" t="s">
        <v>502</v>
      </c>
      <c r="G953" s="256"/>
      <c r="H953" s="259">
        <v>681.7</v>
      </c>
      <c r="I953" s="260"/>
      <c r="J953" s="256"/>
      <c r="K953" s="256"/>
      <c r="L953" s="261"/>
      <c r="M953" s="262"/>
      <c r="N953" s="263"/>
      <c r="O953" s="263"/>
      <c r="P953" s="263"/>
      <c r="Q953" s="263"/>
      <c r="R953" s="263"/>
      <c r="S953" s="263"/>
      <c r="T953" s="264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5" t="s">
        <v>176</v>
      </c>
      <c r="AU953" s="265" t="s">
        <v>82</v>
      </c>
      <c r="AV953" s="15" t="s">
        <v>252</v>
      </c>
      <c r="AW953" s="15" t="s">
        <v>34</v>
      </c>
      <c r="AX953" s="15" t="s">
        <v>80</v>
      </c>
      <c r="AY953" s="265" t="s">
        <v>155</v>
      </c>
    </row>
    <row r="954" spans="1:65" s="2" customFormat="1" ht="24.15" customHeight="1">
      <c r="A954" s="41"/>
      <c r="B954" s="42"/>
      <c r="C954" s="207" t="s">
        <v>1028</v>
      </c>
      <c r="D954" s="207" t="s">
        <v>162</v>
      </c>
      <c r="E954" s="208" t="s">
        <v>1029</v>
      </c>
      <c r="F954" s="209" t="s">
        <v>1030</v>
      </c>
      <c r="G954" s="210" t="s">
        <v>356</v>
      </c>
      <c r="H954" s="211">
        <v>388.83</v>
      </c>
      <c r="I954" s="212"/>
      <c r="J954" s="213">
        <f>ROUND(I954*H954,2)</f>
        <v>0</v>
      </c>
      <c r="K954" s="209" t="s">
        <v>166</v>
      </c>
      <c r="L954" s="47"/>
      <c r="M954" s="214" t="s">
        <v>19</v>
      </c>
      <c r="N954" s="215" t="s">
        <v>43</v>
      </c>
      <c r="O954" s="87"/>
      <c r="P954" s="216">
        <f>O954*H954</f>
        <v>0</v>
      </c>
      <c r="Q954" s="216">
        <v>0</v>
      </c>
      <c r="R954" s="216">
        <f>Q954*H954</f>
        <v>0</v>
      </c>
      <c r="S954" s="216">
        <v>0</v>
      </c>
      <c r="T954" s="21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18" t="s">
        <v>196</v>
      </c>
      <c r="AT954" s="218" t="s">
        <v>162</v>
      </c>
      <c r="AU954" s="218" t="s">
        <v>82</v>
      </c>
      <c r="AY954" s="20" t="s">
        <v>155</v>
      </c>
      <c r="BE954" s="219">
        <f>IF(N954="základní",J954,0)</f>
        <v>0</v>
      </c>
      <c r="BF954" s="219">
        <f>IF(N954="snížená",J954,0)</f>
        <v>0</v>
      </c>
      <c r="BG954" s="219">
        <f>IF(N954="zákl. přenesená",J954,0)</f>
        <v>0</v>
      </c>
      <c r="BH954" s="219">
        <f>IF(N954="sníž. přenesená",J954,0)</f>
        <v>0</v>
      </c>
      <c r="BI954" s="219">
        <f>IF(N954="nulová",J954,0)</f>
        <v>0</v>
      </c>
      <c r="BJ954" s="20" t="s">
        <v>80</v>
      </c>
      <c r="BK954" s="219">
        <f>ROUND(I954*H954,2)</f>
        <v>0</v>
      </c>
      <c r="BL954" s="20" t="s">
        <v>196</v>
      </c>
      <c r="BM954" s="218" t="s">
        <v>1031</v>
      </c>
    </row>
    <row r="955" spans="1:47" s="2" customFormat="1" ht="12">
      <c r="A955" s="41"/>
      <c r="B955" s="42"/>
      <c r="C955" s="43"/>
      <c r="D955" s="220" t="s">
        <v>169</v>
      </c>
      <c r="E955" s="43"/>
      <c r="F955" s="221" t="s">
        <v>1032</v>
      </c>
      <c r="G955" s="43"/>
      <c r="H955" s="43"/>
      <c r="I955" s="222"/>
      <c r="J955" s="43"/>
      <c r="K955" s="43"/>
      <c r="L955" s="47"/>
      <c r="M955" s="223"/>
      <c r="N955" s="22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20" t="s">
        <v>169</v>
      </c>
      <c r="AU955" s="20" t="s">
        <v>82</v>
      </c>
    </row>
    <row r="956" spans="1:51" s="13" customFormat="1" ht="12">
      <c r="A956" s="13"/>
      <c r="B956" s="225"/>
      <c r="C956" s="226"/>
      <c r="D956" s="227" t="s">
        <v>176</v>
      </c>
      <c r="E956" s="228" t="s">
        <v>19</v>
      </c>
      <c r="F956" s="229" t="s">
        <v>1033</v>
      </c>
      <c r="G956" s="226"/>
      <c r="H956" s="228" t="s">
        <v>19</v>
      </c>
      <c r="I956" s="230"/>
      <c r="J956" s="226"/>
      <c r="K956" s="226"/>
      <c r="L956" s="231"/>
      <c r="M956" s="232"/>
      <c r="N956" s="233"/>
      <c r="O956" s="233"/>
      <c r="P956" s="233"/>
      <c r="Q956" s="233"/>
      <c r="R956" s="233"/>
      <c r="S956" s="233"/>
      <c r="T956" s="23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5" t="s">
        <v>176</v>
      </c>
      <c r="AU956" s="235" t="s">
        <v>82</v>
      </c>
      <c r="AV956" s="13" t="s">
        <v>80</v>
      </c>
      <c r="AW956" s="13" t="s">
        <v>34</v>
      </c>
      <c r="AX956" s="13" t="s">
        <v>72</v>
      </c>
      <c r="AY956" s="235" t="s">
        <v>155</v>
      </c>
    </row>
    <row r="957" spans="1:51" s="14" customFormat="1" ht="12">
      <c r="A957" s="14"/>
      <c r="B957" s="236"/>
      <c r="C957" s="237"/>
      <c r="D957" s="227" t="s">
        <v>176</v>
      </c>
      <c r="E957" s="238" t="s">
        <v>19</v>
      </c>
      <c r="F957" s="239" t="s">
        <v>380</v>
      </c>
      <c r="G957" s="237"/>
      <c r="H957" s="240">
        <v>339.23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6" t="s">
        <v>176</v>
      </c>
      <c r="AU957" s="246" t="s">
        <v>82</v>
      </c>
      <c r="AV957" s="14" t="s">
        <v>82</v>
      </c>
      <c r="AW957" s="14" t="s">
        <v>34</v>
      </c>
      <c r="AX957" s="14" t="s">
        <v>72</v>
      </c>
      <c r="AY957" s="246" t="s">
        <v>155</v>
      </c>
    </row>
    <row r="958" spans="1:51" s="14" customFormat="1" ht="12">
      <c r="A958" s="14"/>
      <c r="B958" s="236"/>
      <c r="C958" s="237"/>
      <c r="D958" s="227" t="s">
        <v>176</v>
      </c>
      <c r="E958" s="238" t="s">
        <v>19</v>
      </c>
      <c r="F958" s="239" t="s">
        <v>383</v>
      </c>
      <c r="G958" s="237"/>
      <c r="H958" s="240">
        <v>49.6</v>
      </c>
      <c r="I958" s="241"/>
      <c r="J958" s="237"/>
      <c r="K958" s="237"/>
      <c r="L958" s="242"/>
      <c r="M958" s="243"/>
      <c r="N958" s="244"/>
      <c r="O958" s="244"/>
      <c r="P958" s="244"/>
      <c r="Q958" s="244"/>
      <c r="R958" s="244"/>
      <c r="S958" s="244"/>
      <c r="T958" s="245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6" t="s">
        <v>176</v>
      </c>
      <c r="AU958" s="246" t="s">
        <v>82</v>
      </c>
      <c r="AV958" s="14" t="s">
        <v>82</v>
      </c>
      <c r="AW958" s="14" t="s">
        <v>34</v>
      </c>
      <c r="AX958" s="14" t="s">
        <v>72</v>
      </c>
      <c r="AY958" s="246" t="s">
        <v>155</v>
      </c>
    </row>
    <row r="959" spans="1:51" s="15" customFormat="1" ht="12">
      <c r="A959" s="15"/>
      <c r="B959" s="255"/>
      <c r="C959" s="256"/>
      <c r="D959" s="227" t="s">
        <v>176</v>
      </c>
      <c r="E959" s="257" t="s">
        <v>19</v>
      </c>
      <c r="F959" s="258" t="s">
        <v>502</v>
      </c>
      <c r="G959" s="256"/>
      <c r="H959" s="259">
        <v>388.83</v>
      </c>
      <c r="I959" s="260"/>
      <c r="J959" s="256"/>
      <c r="K959" s="256"/>
      <c r="L959" s="261"/>
      <c r="M959" s="262"/>
      <c r="N959" s="263"/>
      <c r="O959" s="263"/>
      <c r="P959" s="263"/>
      <c r="Q959" s="263"/>
      <c r="R959" s="263"/>
      <c r="S959" s="263"/>
      <c r="T959" s="264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65" t="s">
        <v>176</v>
      </c>
      <c r="AU959" s="265" t="s">
        <v>82</v>
      </c>
      <c r="AV959" s="15" t="s">
        <v>252</v>
      </c>
      <c r="AW959" s="15" t="s">
        <v>34</v>
      </c>
      <c r="AX959" s="15" t="s">
        <v>80</v>
      </c>
      <c r="AY959" s="265" t="s">
        <v>155</v>
      </c>
    </row>
    <row r="960" spans="1:47" s="2" customFormat="1" ht="12">
      <c r="A960" s="41"/>
      <c r="B960" s="42"/>
      <c r="C960" s="43"/>
      <c r="D960" s="227" t="s">
        <v>493</v>
      </c>
      <c r="E960" s="43"/>
      <c r="F960" s="252" t="s">
        <v>803</v>
      </c>
      <c r="G960" s="43"/>
      <c r="H960" s="43"/>
      <c r="I960" s="43"/>
      <c r="J960" s="43"/>
      <c r="K960" s="43"/>
      <c r="L960" s="47"/>
      <c r="M960" s="223"/>
      <c r="N960" s="224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U960" s="20" t="s">
        <v>82</v>
      </c>
    </row>
    <row r="961" spans="1:47" s="2" customFormat="1" ht="12">
      <c r="A961" s="41"/>
      <c r="B961" s="42"/>
      <c r="C961" s="43"/>
      <c r="D961" s="227" t="s">
        <v>493</v>
      </c>
      <c r="E961" s="43"/>
      <c r="F961" s="253" t="s">
        <v>704</v>
      </c>
      <c r="G961" s="43"/>
      <c r="H961" s="254">
        <v>0</v>
      </c>
      <c r="I961" s="43"/>
      <c r="J961" s="43"/>
      <c r="K961" s="43"/>
      <c r="L961" s="47"/>
      <c r="M961" s="223"/>
      <c r="N961" s="224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U961" s="20" t="s">
        <v>82</v>
      </c>
    </row>
    <row r="962" spans="1:47" s="2" customFormat="1" ht="12">
      <c r="A962" s="41"/>
      <c r="B962" s="42"/>
      <c r="C962" s="43"/>
      <c r="D962" s="227" t="s">
        <v>493</v>
      </c>
      <c r="E962" s="43"/>
      <c r="F962" s="253" t="s">
        <v>804</v>
      </c>
      <c r="G962" s="43"/>
      <c r="H962" s="254">
        <v>206.86</v>
      </c>
      <c r="I962" s="43"/>
      <c r="J962" s="43"/>
      <c r="K962" s="43"/>
      <c r="L962" s="47"/>
      <c r="M962" s="223"/>
      <c r="N962" s="224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U962" s="20" t="s">
        <v>82</v>
      </c>
    </row>
    <row r="963" spans="1:47" s="2" customFormat="1" ht="12">
      <c r="A963" s="41"/>
      <c r="B963" s="42"/>
      <c r="C963" s="43"/>
      <c r="D963" s="227" t="s">
        <v>493</v>
      </c>
      <c r="E963" s="43"/>
      <c r="F963" s="253" t="s">
        <v>805</v>
      </c>
      <c r="G963" s="43"/>
      <c r="H963" s="254">
        <v>35.17</v>
      </c>
      <c r="I963" s="43"/>
      <c r="J963" s="43"/>
      <c r="K963" s="43"/>
      <c r="L963" s="47"/>
      <c r="M963" s="223"/>
      <c r="N963" s="22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U963" s="20" t="s">
        <v>82</v>
      </c>
    </row>
    <row r="964" spans="1:47" s="2" customFormat="1" ht="12">
      <c r="A964" s="41"/>
      <c r="B964" s="42"/>
      <c r="C964" s="43"/>
      <c r="D964" s="227" t="s">
        <v>493</v>
      </c>
      <c r="E964" s="43"/>
      <c r="F964" s="253" t="s">
        <v>806</v>
      </c>
      <c r="G964" s="43"/>
      <c r="H964" s="254">
        <v>97.2</v>
      </c>
      <c r="I964" s="43"/>
      <c r="J964" s="43"/>
      <c r="K964" s="43"/>
      <c r="L964" s="47"/>
      <c r="M964" s="223"/>
      <c r="N964" s="22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U964" s="20" t="s">
        <v>82</v>
      </c>
    </row>
    <row r="965" spans="1:47" s="2" customFormat="1" ht="12">
      <c r="A965" s="41"/>
      <c r="B965" s="42"/>
      <c r="C965" s="43"/>
      <c r="D965" s="227" t="s">
        <v>493</v>
      </c>
      <c r="E965" s="43"/>
      <c r="F965" s="253" t="s">
        <v>502</v>
      </c>
      <c r="G965" s="43"/>
      <c r="H965" s="254">
        <v>339.23</v>
      </c>
      <c r="I965" s="43"/>
      <c r="J965" s="43"/>
      <c r="K965" s="43"/>
      <c r="L965" s="47"/>
      <c r="M965" s="223"/>
      <c r="N965" s="224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U965" s="20" t="s">
        <v>82</v>
      </c>
    </row>
    <row r="966" spans="1:47" s="2" customFormat="1" ht="12">
      <c r="A966" s="41"/>
      <c r="B966" s="42"/>
      <c r="C966" s="43"/>
      <c r="D966" s="227" t="s">
        <v>493</v>
      </c>
      <c r="E966" s="43"/>
      <c r="F966" s="252" t="s">
        <v>807</v>
      </c>
      <c r="G966" s="43"/>
      <c r="H966" s="43"/>
      <c r="I966" s="43"/>
      <c r="J966" s="43"/>
      <c r="K966" s="43"/>
      <c r="L966" s="47"/>
      <c r="M966" s="223"/>
      <c r="N966" s="224"/>
      <c r="O966" s="87"/>
      <c r="P966" s="87"/>
      <c r="Q966" s="87"/>
      <c r="R966" s="87"/>
      <c r="S966" s="87"/>
      <c r="T966" s="88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U966" s="20" t="s">
        <v>82</v>
      </c>
    </row>
    <row r="967" spans="1:47" s="2" customFormat="1" ht="12">
      <c r="A967" s="41"/>
      <c r="B967" s="42"/>
      <c r="C967" s="43"/>
      <c r="D967" s="227" t="s">
        <v>493</v>
      </c>
      <c r="E967" s="43"/>
      <c r="F967" s="253" t="s">
        <v>704</v>
      </c>
      <c r="G967" s="43"/>
      <c r="H967" s="254">
        <v>0</v>
      </c>
      <c r="I967" s="43"/>
      <c r="J967" s="43"/>
      <c r="K967" s="43"/>
      <c r="L967" s="47"/>
      <c r="M967" s="223"/>
      <c r="N967" s="22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U967" s="20" t="s">
        <v>82</v>
      </c>
    </row>
    <row r="968" spans="1:47" s="2" customFormat="1" ht="12">
      <c r="A968" s="41"/>
      <c r="B968" s="42"/>
      <c r="C968" s="43"/>
      <c r="D968" s="227" t="s">
        <v>493</v>
      </c>
      <c r="E968" s="43"/>
      <c r="F968" s="253" t="s">
        <v>385</v>
      </c>
      <c r="G968" s="43"/>
      <c r="H968" s="254">
        <v>49.6</v>
      </c>
      <c r="I968" s="43"/>
      <c r="J968" s="43"/>
      <c r="K968" s="43"/>
      <c r="L968" s="47"/>
      <c r="M968" s="223"/>
      <c r="N968" s="22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U968" s="20" t="s">
        <v>82</v>
      </c>
    </row>
    <row r="969" spans="1:65" s="2" customFormat="1" ht="16.5" customHeight="1">
      <c r="A969" s="41"/>
      <c r="B969" s="42"/>
      <c r="C969" s="266" t="s">
        <v>1034</v>
      </c>
      <c r="D969" s="266" t="s">
        <v>560</v>
      </c>
      <c r="E969" s="267" t="s">
        <v>1035</v>
      </c>
      <c r="F969" s="268" t="s">
        <v>1036</v>
      </c>
      <c r="G969" s="269" t="s">
        <v>356</v>
      </c>
      <c r="H969" s="270">
        <v>427.713</v>
      </c>
      <c r="I969" s="271"/>
      <c r="J969" s="272">
        <f>ROUND(I969*H969,2)</f>
        <v>0</v>
      </c>
      <c r="K969" s="268" t="s">
        <v>19</v>
      </c>
      <c r="L969" s="273"/>
      <c r="M969" s="274" t="s">
        <v>19</v>
      </c>
      <c r="N969" s="275" t="s">
        <v>43</v>
      </c>
      <c r="O969" s="87"/>
      <c r="P969" s="216">
        <f>O969*H969</f>
        <v>0</v>
      </c>
      <c r="Q969" s="216">
        <v>0.0145</v>
      </c>
      <c r="R969" s="216">
        <f>Q969*H969</f>
        <v>6.201838500000001</v>
      </c>
      <c r="S969" s="216">
        <v>0</v>
      </c>
      <c r="T969" s="217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18" t="s">
        <v>776</v>
      </c>
      <c r="AT969" s="218" t="s">
        <v>560</v>
      </c>
      <c r="AU969" s="218" t="s">
        <v>82</v>
      </c>
      <c r="AY969" s="20" t="s">
        <v>155</v>
      </c>
      <c r="BE969" s="219">
        <f>IF(N969="základní",J969,0)</f>
        <v>0</v>
      </c>
      <c r="BF969" s="219">
        <f>IF(N969="snížená",J969,0)</f>
        <v>0</v>
      </c>
      <c r="BG969" s="219">
        <f>IF(N969="zákl. přenesená",J969,0)</f>
        <v>0</v>
      </c>
      <c r="BH969" s="219">
        <f>IF(N969="sníž. přenesená",J969,0)</f>
        <v>0</v>
      </c>
      <c r="BI969" s="219">
        <f>IF(N969="nulová",J969,0)</f>
        <v>0</v>
      </c>
      <c r="BJ969" s="20" t="s">
        <v>80</v>
      </c>
      <c r="BK969" s="219">
        <f>ROUND(I969*H969,2)</f>
        <v>0</v>
      </c>
      <c r="BL969" s="20" t="s">
        <v>196</v>
      </c>
      <c r="BM969" s="218" t="s">
        <v>1037</v>
      </c>
    </row>
    <row r="970" spans="1:51" s="14" customFormat="1" ht="12">
      <c r="A970" s="14"/>
      <c r="B970" s="236"/>
      <c r="C970" s="237"/>
      <c r="D970" s="227" t="s">
        <v>176</v>
      </c>
      <c r="E970" s="237"/>
      <c r="F970" s="239" t="s">
        <v>1038</v>
      </c>
      <c r="G970" s="237"/>
      <c r="H970" s="240">
        <v>427.713</v>
      </c>
      <c r="I970" s="241"/>
      <c r="J970" s="237"/>
      <c r="K970" s="237"/>
      <c r="L970" s="242"/>
      <c r="M970" s="243"/>
      <c r="N970" s="244"/>
      <c r="O970" s="244"/>
      <c r="P970" s="244"/>
      <c r="Q970" s="244"/>
      <c r="R970" s="244"/>
      <c r="S970" s="244"/>
      <c r="T970" s="245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6" t="s">
        <v>176</v>
      </c>
      <c r="AU970" s="246" t="s">
        <v>82</v>
      </c>
      <c r="AV970" s="14" t="s">
        <v>82</v>
      </c>
      <c r="AW970" s="14" t="s">
        <v>4</v>
      </c>
      <c r="AX970" s="14" t="s">
        <v>80</v>
      </c>
      <c r="AY970" s="246" t="s">
        <v>155</v>
      </c>
    </row>
    <row r="971" spans="1:65" s="2" customFormat="1" ht="21.75" customHeight="1">
      <c r="A971" s="41"/>
      <c r="B971" s="42"/>
      <c r="C971" s="207" t="s">
        <v>1039</v>
      </c>
      <c r="D971" s="207" t="s">
        <v>162</v>
      </c>
      <c r="E971" s="208" t="s">
        <v>1040</v>
      </c>
      <c r="F971" s="209" t="s">
        <v>1041</v>
      </c>
      <c r="G971" s="210" t="s">
        <v>356</v>
      </c>
      <c r="H971" s="211">
        <v>430.746</v>
      </c>
      <c r="I971" s="212"/>
      <c r="J971" s="213">
        <f>ROUND(I971*H971,2)</f>
        <v>0</v>
      </c>
      <c r="K971" s="209" t="s">
        <v>166</v>
      </c>
      <c r="L971" s="47"/>
      <c r="M971" s="214" t="s">
        <v>19</v>
      </c>
      <c r="N971" s="215" t="s">
        <v>43</v>
      </c>
      <c r="O971" s="87"/>
      <c r="P971" s="216">
        <f>O971*H971</f>
        <v>0</v>
      </c>
      <c r="Q971" s="216">
        <v>0</v>
      </c>
      <c r="R971" s="216">
        <f>Q971*H971</f>
        <v>0</v>
      </c>
      <c r="S971" s="216">
        <v>0</v>
      </c>
      <c r="T971" s="217">
        <f>S971*H971</f>
        <v>0</v>
      </c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R971" s="218" t="s">
        <v>196</v>
      </c>
      <c r="AT971" s="218" t="s">
        <v>162</v>
      </c>
      <c r="AU971" s="218" t="s">
        <v>82</v>
      </c>
      <c r="AY971" s="20" t="s">
        <v>155</v>
      </c>
      <c r="BE971" s="219">
        <f>IF(N971="základní",J971,0)</f>
        <v>0</v>
      </c>
      <c r="BF971" s="219">
        <f>IF(N971="snížená",J971,0)</f>
        <v>0</v>
      </c>
      <c r="BG971" s="219">
        <f>IF(N971="zákl. přenesená",J971,0)</f>
        <v>0</v>
      </c>
      <c r="BH971" s="219">
        <f>IF(N971="sníž. přenesená",J971,0)</f>
        <v>0</v>
      </c>
      <c r="BI971" s="219">
        <f>IF(N971="nulová",J971,0)</f>
        <v>0</v>
      </c>
      <c r="BJ971" s="20" t="s">
        <v>80</v>
      </c>
      <c r="BK971" s="219">
        <f>ROUND(I971*H971,2)</f>
        <v>0</v>
      </c>
      <c r="BL971" s="20" t="s">
        <v>196</v>
      </c>
      <c r="BM971" s="218" t="s">
        <v>1042</v>
      </c>
    </row>
    <row r="972" spans="1:47" s="2" customFormat="1" ht="12">
      <c r="A972" s="41"/>
      <c r="B972" s="42"/>
      <c r="C972" s="43"/>
      <c r="D972" s="220" t="s">
        <v>169</v>
      </c>
      <c r="E972" s="43"/>
      <c r="F972" s="221" t="s">
        <v>1043</v>
      </c>
      <c r="G972" s="43"/>
      <c r="H972" s="43"/>
      <c r="I972" s="222"/>
      <c r="J972" s="43"/>
      <c r="K972" s="43"/>
      <c r="L972" s="47"/>
      <c r="M972" s="223"/>
      <c r="N972" s="224"/>
      <c r="O972" s="87"/>
      <c r="P972" s="87"/>
      <c r="Q972" s="87"/>
      <c r="R972" s="87"/>
      <c r="S972" s="87"/>
      <c r="T972" s="88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T972" s="20" t="s">
        <v>169</v>
      </c>
      <c r="AU972" s="20" t="s">
        <v>82</v>
      </c>
    </row>
    <row r="973" spans="1:65" s="2" customFormat="1" ht="16.5" customHeight="1">
      <c r="A973" s="41"/>
      <c r="B973" s="42"/>
      <c r="C973" s="266" t="s">
        <v>1044</v>
      </c>
      <c r="D973" s="266" t="s">
        <v>560</v>
      </c>
      <c r="E973" s="267" t="s">
        <v>1045</v>
      </c>
      <c r="F973" s="268" t="s">
        <v>1046</v>
      </c>
      <c r="G973" s="269" t="s">
        <v>356</v>
      </c>
      <c r="H973" s="270">
        <v>21.783</v>
      </c>
      <c r="I973" s="271"/>
      <c r="J973" s="272">
        <f>ROUND(I973*H973,2)</f>
        <v>0</v>
      </c>
      <c r="K973" s="268" t="s">
        <v>166</v>
      </c>
      <c r="L973" s="273"/>
      <c r="M973" s="274" t="s">
        <v>19</v>
      </c>
      <c r="N973" s="275" t="s">
        <v>43</v>
      </c>
      <c r="O973" s="87"/>
      <c r="P973" s="216">
        <f>O973*H973</f>
        <v>0</v>
      </c>
      <c r="Q973" s="216">
        <v>0.0149</v>
      </c>
      <c r="R973" s="216">
        <f>Q973*H973</f>
        <v>0.32456670000000004</v>
      </c>
      <c r="S973" s="216">
        <v>0</v>
      </c>
      <c r="T973" s="217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18" t="s">
        <v>776</v>
      </c>
      <c r="AT973" s="218" t="s">
        <v>560</v>
      </c>
      <c r="AU973" s="218" t="s">
        <v>82</v>
      </c>
      <c r="AY973" s="20" t="s">
        <v>155</v>
      </c>
      <c r="BE973" s="219">
        <f>IF(N973="základní",J973,0)</f>
        <v>0</v>
      </c>
      <c r="BF973" s="219">
        <f>IF(N973="snížená",J973,0)</f>
        <v>0</v>
      </c>
      <c r="BG973" s="219">
        <f>IF(N973="zákl. přenesená",J973,0)</f>
        <v>0</v>
      </c>
      <c r="BH973" s="219">
        <f>IF(N973="sníž. přenesená",J973,0)</f>
        <v>0</v>
      </c>
      <c r="BI973" s="219">
        <f>IF(N973="nulová",J973,0)</f>
        <v>0</v>
      </c>
      <c r="BJ973" s="20" t="s">
        <v>80</v>
      </c>
      <c r="BK973" s="219">
        <f>ROUND(I973*H973,2)</f>
        <v>0</v>
      </c>
      <c r="BL973" s="20" t="s">
        <v>196</v>
      </c>
      <c r="BM973" s="218" t="s">
        <v>1047</v>
      </c>
    </row>
    <row r="974" spans="1:51" s="13" customFormat="1" ht="12">
      <c r="A974" s="13"/>
      <c r="B974" s="225"/>
      <c r="C974" s="226"/>
      <c r="D974" s="227" t="s">
        <v>176</v>
      </c>
      <c r="E974" s="228" t="s">
        <v>19</v>
      </c>
      <c r="F974" s="229" t="s">
        <v>1048</v>
      </c>
      <c r="G974" s="226"/>
      <c r="H974" s="228" t="s">
        <v>19</v>
      </c>
      <c r="I974" s="230"/>
      <c r="J974" s="226"/>
      <c r="K974" s="226"/>
      <c r="L974" s="231"/>
      <c r="M974" s="232"/>
      <c r="N974" s="233"/>
      <c r="O974" s="233"/>
      <c r="P974" s="233"/>
      <c r="Q974" s="233"/>
      <c r="R974" s="233"/>
      <c r="S974" s="233"/>
      <c r="T974" s="23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5" t="s">
        <v>176</v>
      </c>
      <c r="AU974" s="235" t="s">
        <v>82</v>
      </c>
      <c r="AV974" s="13" t="s">
        <v>80</v>
      </c>
      <c r="AW974" s="13" t="s">
        <v>34</v>
      </c>
      <c r="AX974" s="13" t="s">
        <v>72</v>
      </c>
      <c r="AY974" s="235" t="s">
        <v>155</v>
      </c>
    </row>
    <row r="975" spans="1:51" s="13" customFormat="1" ht="12">
      <c r="A975" s="13"/>
      <c r="B975" s="225"/>
      <c r="C975" s="226"/>
      <c r="D975" s="227" t="s">
        <v>176</v>
      </c>
      <c r="E975" s="228" t="s">
        <v>19</v>
      </c>
      <c r="F975" s="229" t="s">
        <v>1011</v>
      </c>
      <c r="G975" s="226"/>
      <c r="H975" s="228" t="s">
        <v>19</v>
      </c>
      <c r="I975" s="230"/>
      <c r="J975" s="226"/>
      <c r="K975" s="226"/>
      <c r="L975" s="231"/>
      <c r="M975" s="232"/>
      <c r="N975" s="233"/>
      <c r="O975" s="233"/>
      <c r="P975" s="233"/>
      <c r="Q975" s="233"/>
      <c r="R975" s="233"/>
      <c r="S975" s="233"/>
      <c r="T975" s="234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5" t="s">
        <v>176</v>
      </c>
      <c r="AU975" s="235" t="s">
        <v>82</v>
      </c>
      <c r="AV975" s="13" t="s">
        <v>80</v>
      </c>
      <c r="AW975" s="13" t="s">
        <v>34</v>
      </c>
      <c r="AX975" s="13" t="s">
        <v>72</v>
      </c>
      <c r="AY975" s="235" t="s">
        <v>155</v>
      </c>
    </row>
    <row r="976" spans="1:51" s="14" customFormat="1" ht="12">
      <c r="A976" s="14"/>
      <c r="B976" s="236"/>
      <c r="C976" s="237"/>
      <c r="D976" s="227" t="s">
        <v>176</v>
      </c>
      <c r="E976" s="238" t="s">
        <v>19</v>
      </c>
      <c r="F976" s="239" t="s">
        <v>1049</v>
      </c>
      <c r="G976" s="237"/>
      <c r="H976" s="240">
        <v>14.79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6" t="s">
        <v>176</v>
      </c>
      <c r="AU976" s="246" t="s">
        <v>82</v>
      </c>
      <c r="AV976" s="14" t="s">
        <v>82</v>
      </c>
      <c r="AW976" s="14" t="s">
        <v>34</v>
      </c>
      <c r="AX976" s="14" t="s">
        <v>72</v>
      </c>
      <c r="AY976" s="246" t="s">
        <v>155</v>
      </c>
    </row>
    <row r="977" spans="1:51" s="14" customFormat="1" ht="12">
      <c r="A977" s="14"/>
      <c r="B977" s="236"/>
      <c r="C977" s="237"/>
      <c r="D977" s="227" t="s">
        <v>176</v>
      </c>
      <c r="E977" s="238" t="s">
        <v>19</v>
      </c>
      <c r="F977" s="239" t="s">
        <v>1050</v>
      </c>
      <c r="G977" s="237"/>
      <c r="H977" s="240">
        <v>5.956</v>
      </c>
      <c r="I977" s="241"/>
      <c r="J977" s="237"/>
      <c r="K977" s="237"/>
      <c r="L977" s="242"/>
      <c r="M977" s="243"/>
      <c r="N977" s="244"/>
      <c r="O977" s="244"/>
      <c r="P977" s="244"/>
      <c r="Q977" s="244"/>
      <c r="R977" s="244"/>
      <c r="S977" s="244"/>
      <c r="T977" s="24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6" t="s">
        <v>176</v>
      </c>
      <c r="AU977" s="246" t="s">
        <v>82</v>
      </c>
      <c r="AV977" s="14" t="s">
        <v>82</v>
      </c>
      <c r="AW977" s="14" t="s">
        <v>34</v>
      </c>
      <c r="AX977" s="14" t="s">
        <v>72</v>
      </c>
      <c r="AY977" s="246" t="s">
        <v>155</v>
      </c>
    </row>
    <row r="978" spans="1:51" s="15" customFormat="1" ht="12">
      <c r="A978" s="15"/>
      <c r="B978" s="255"/>
      <c r="C978" s="256"/>
      <c r="D978" s="227" t="s">
        <v>176</v>
      </c>
      <c r="E978" s="257" t="s">
        <v>19</v>
      </c>
      <c r="F978" s="258" t="s">
        <v>502</v>
      </c>
      <c r="G978" s="256"/>
      <c r="H978" s="259">
        <v>20.746</v>
      </c>
      <c r="I978" s="260"/>
      <c r="J978" s="256"/>
      <c r="K978" s="256"/>
      <c r="L978" s="261"/>
      <c r="M978" s="262"/>
      <c r="N978" s="263"/>
      <c r="O978" s="263"/>
      <c r="P978" s="263"/>
      <c r="Q978" s="263"/>
      <c r="R978" s="263"/>
      <c r="S978" s="263"/>
      <c r="T978" s="264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65" t="s">
        <v>176</v>
      </c>
      <c r="AU978" s="265" t="s">
        <v>82</v>
      </c>
      <c r="AV978" s="15" t="s">
        <v>252</v>
      </c>
      <c r="AW978" s="15" t="s">
        <v>34</v>
      </c>
      <c r="AX978" s="15" t="s">
        <v>80</v>
      </c>
      <c r="AY978" s="265" t="s">
        <v>155</v>
      </c>
    </row>
    <row r="979" spans="1:51" s="14" customFormat="1" ht="12">
      <c r="A979" s="14"/>
      <c r="B979" s="236"/>
      <c r="C979" s="237"/>
      <c r="D979" s="227" t="s">
        <v>176</v>
      </c>
      <c r="E979" s="237"/>
      <c r="F979" s="239" t="s">
        <v>1051</v>
      </c>
      <c r="G979" s="237"/>
      <c r="H979" s="240">
        <v>21.783</v>
      </c>
      <c r="I979" s="241"/>
      <c r="J979" s="237"/>
      <c r="K979" s="237"/>
      <c r="L979" s="242"/>
      <c r="M979" s="243"/>
      <c r="N979" s="244"/>
      <c r="O979" s="244"/>
      <c r="P979" s="244"/>
      <c r="Q979" s="244"/>
      <c r="R979" s="244"/>
      <c r="S979" s="244"/>
      <c r="T979" s="245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6" t="s">
        <v>176</v>
      </c>
      <c r="AU979" s="246" t="s">
        <v>82</v>
      </c>
      <c r="AV979" s="14" t="s">
        <v>82</v>
      </c>
      <c r="AW979" s="14" t="s">
        <v>4</v>
      </c>
      <c r="AX979" s="14" t="s">
        <v>80</v>
      </c>
      <c r="AY979" s="246" t="s">
        <v>155</v>
      </c>
    </row>
    <row r="980" spans="1:65" s="2" customFormat="1" ht="16.5" customHeight="1">
      <c r="A980" s="41"/>
      <c r="B980" s="42"/>
      <c r="C980" s="266" t="s">
        <v>1052</v>
      </c>
      <c r="D980" s="266" t="s">
        <v>560</v>
      </c>
      <c r="E980" s="267" t="s">
        <v>1053</v>
      </c>
      <c r="F980" s="268" t="s">
        <v>1054</v>
      </c>
      <c r="G980" s="269" t="s">
        <v>356</v>
      </c>
      <c r="H980" s="270">
        <v>430.5</v>
      </c>
      <c r="I980" s="271"/>
      <c r="J980" s="272">
        <f>ROUND(I980*H980,2)</f>
        <v>0</v>
      </c>
      <c r="K980" s="268" t="s">
        <v>166</v>
      </c>
      <c r="L980" s="273"/>
      <c r="M980" s="274" t="s">
        <v>19</v>
      </c>
      <c r="N980" s="275" t="s">
        <v>43</v>
      </c>
      <c r="O980" s="87"/>
      <c r="P980" s="216">
        <f>O980*H980</f>
        <v>0</v>
      </c>
      <c r="Q980" s="216">
        <v>0.0145</v>
      </c>
      <c r="R980" s="216">
        <f>Q980*H980</f>
        <v>6.24225</v>
      </c>
      <c r="S980" s="216">
        <v>0</v>
      </c>
      <c r="T980" s="217">
        <f>S980*H980</f>
        <v>0</v>
      </c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R980" s="218" t="s">
        <v>776</v>
      </c>
      <c r="AT980" s="218" t="s">
        <v>560</v>
      </c>
      <c r="AU980" s="218" t="s">
        <v>82</v>
      </c>
      <c r="AY980" s="20" t="s">
        <v>155</v>
      </c>
      <c r="BE980" s="219">
        <f>IF(N980="základní",J980,0)</f>
        <v>0</v>
      </c>
      <c r="BF980" s="219">
        <f>IF(N980="snížená",J980,0)</f>
        <v>0</v>
      </c>
      <c r="BG980" s="219">
        <f>IF(N980="zákl. přenesená",J980,0)</f>
        <v>0</v>
      </c>
      <c r="BH980" s="219">
        <f>IF(N980="sníž. přenesená",J980,0)</f>
        <v>0</v>
      </c>
      <c r="BI980" s="219">
        <f>IF(N980="nulová",J980,0)</f>
        <v>0</v>
      </c>
      <c r="BJ980" s="20" t="s">
        <v>80</v>
      </c>
      <c r="BK980" s="219">
        <f>ROUND(I980*H980,2)</f>
        <v>0</v>
      </c>
      <c r="BL980" s="20" t="s">
        <v>196</v>
      </c>
      <c r="BM980" s="218" t="s">
        <v>1055</v>
      </c>
    </row>
    <row r="981" spans="1:51" s="13" customFormat="1" ht="12">
      <c r="A981" s="13"/>
      <c r="B981" s="225"/>
      <c r="C981" s="226"/>
      <c r="D981" s="227" t="s">
        <v>176</v>
      </c>
      <c r="E981" s="228" t="s">
        <v>19</v>
      </c>
      <c r="F981" s="229" t="s">
        <v>1048</v>
      </c>
      <c r="G981" s="226"/>
      <c r="H981" s="228" t="s">
        <v>19</v>
      </c>
      <c r="I981" s="230"/>
      <c r="J981" s="226"/>
      <c r="K981" s="226"/>
      <c r="L981" s="231"/>
      <c r="M981" s="232"/>
      <c r="N981" s="233"/>
      <c r="O981" s="233"/>
      <c r="P981" s="233"/>
      <c r="Q981" s="233"/>
      <c r="R981" s="233"/>
      <c r="S981" s="233"/>
      <c r="T981" s="23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5" t="s">
        <v>176</v>
      </c>
      <c r="AU981" s="235" t="s">
        <v>82</v>
      </c>
      <c r="AV981" s="13" t="s">
        <v>80</v>
      </c>
      <c r="AW981" s="13" t="s">
        <v>34</v>
      </c>
      <c r="AX981" s="13" t="s">
        <v>72</v>
      </c>
      <c r="AY981" s="235" t="s">
        <v>155</v>
      </c>
    </row>
    <row r="982" spans="1:51" s="13" customFormat="1" ht="12">
      <c r="A982" s="13"/>
      <c r="B982" s="225"/>
      <c r="C982" s="226"/>
      <c r="D982" s="227" t="s">
        <v>176</v>
      </c>
      <c r="E982" s="228" t="s">
        <v>19</v>
      </c>
      <c r="F982" s="229" t="s">
        <v>1014</v>
      </c>
      <c r="G982" s="226"/>
      <c r="H982" s="228" t="s">
        <v>19</v>
      </c>
      <c r="I982" s="230"/>
      <c r="J982" s="226"/>
      <c r="K982" s="226"/>
      <c r="L982" s="231"/>
      <c r="M982" s="232"/>
      <c r="N982" s="233"/>
      <c r="O982" s="233"/>
      <c r="P982" s="233"/>
      <c r="Q982" s="233"/>
      <c r="R982" s="233"/>
      <c r="S982" s="233"/>
      <c r="T982" s="23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5" t="s">
        <v>176</v>
      </c>
      <c r="AU982" s="235" t="s">
        <v>82</v>
      </c>
      <c r="AV982" s="13" t="s">
        <v>80</v>
      </c>
      <c r="AW982" s="13" t="s">
        <v>34</v>
      </c>
      <c r="AX982" s="13" t="s">
        <v>72</v>
      </c>
      <c r="AY982" s="235" t="s">
        <v>155</v>
      </c>
    </row>
    <row r="983" spans="1:51" s="14" customFormat="1" ht="12">
      <c r="A983" s="14"/>
      <c r="B983" s="236"/>
      <c r="C983" s="237"/>
      <c r="D983" s="227" t="s">
        <v>176</v>
      </c>
      <c r="E983" s="238" t="s">
        <v>19</v>
      </c>
      <c r="F983" s="239" t="s">
        <v>1056</v>
      </c>
      <c r="G983" s="237"/>
      <c r="H983" s="240">
        <v>410</v>
      </c>
      <c r="I983" s="241"/>
      <c r="J983" s="237"/>
      <c r="K983" s="237"/>
      <c r="L983" s="242"/>
      <c r="M983" s="243"/>
      <c r="N983" s="244"/>
      <c r="O983" s="244"/>
      <c r="P983" s="244"/>
      <c r="Q983" s="244"/>
      <c r="R983" s="244"/>
      <c r="S983" s="244"/>
      <c r="T983" s="24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6" t="s">
        <v>176</v>
      </c>
      <c r="AU983" s="246" t="s">
        <v>82</v>
      </c>
      <c r="AV983" s="14" t="s">
        <v>82</v>
      </c>
      <c r="AW983" s="14" t="s">
        <v>34</v>
      </c>
      <c r="AX983" s="14" t="s">
        <v>72</v>
      </c>
      <c r="AY983" s="246" t="s">
        <v>155</v>
      </c>
    </row>
    <row r="984" spans="1:51" s="15" customFormat="1" ht="12">
      <c r="A984" s="15"/>
      <c r="B984" s="255"/>
      <c r="C984" s="256"/>
      <c r="D984" s="227" t="s">
        <v>176</v>
      </c>
      <c r="E984" s="257" t="s">
        <v>19</v>
      </c>
      <c r="F984" s="258" t="s">
        <v>502</v>
      </c>
      <c r="G984" s="256"/>
      <c r="H984" s="259">
        <v>410</v>
      </c>
      <c r="I984" s="260"/>
      <c r="J984" s="256"/>
      <c r="K984" s="256"/>
      <c r="L984" s="261"/>
      <c r="M984" s="262"/>
      <c r="N984" s="263"/>
      <c r="O984" s="263"/>
      <c r="P984" s="263"/>
      <c r="Q984" s="263"/>
      <c r="R984" s="263"/>
      <c r="S984" s="263"/>
      <c r="T984" s="264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65" t="s">
        <v>176</v>
      </c>
      <c r="AU984" s="265" t="s">
        <v>82</v>
      </c>
      <c r="AV984" s="15" t="s">
        <v>252</v>
      </c>
      <c r="AW984" s="15" t="s">
        <v>34</v>
      </c>
      <c r="AX984" s="15" t="s">
        <v>80</v>
      </c>
      <c r="AY984" s="265" t="s">
        <v>155</v>
      </c>
    </row>
    <row r="985" spans="1:51" s="14" customFormat="1" ht="12">
      <c r="A985" s="14"/>
      <c r="B985" s="236"/>
      <c r="C985" s="237"/>
      <c r="D985" s="227" t="s">
        <v>176</v>
      </c>
      <c r="E985" s="237"/>
      <c r="F985" s="239" t="s">
        <v>1057</v>
      </c>
      <c r="G985" s="237"/>
      <c r="H985" s="240">
        <v>430.5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6" t="s">
        <v>176</v>
      </c>
      <c r="AU985" s="246" t="s">
        <v>82</v>
      </c>
      <c r="AV985" s="14" t="s">
        <v>82</v>
      </c>
      <c r="AW985" s="14" t="s">
        <v>4</v>
      </c>
      <c r="AX985" s="14" t="s">
        <v>80</v>
      </c>
      <c r="AY985" s="246" t="s">
        <v>155</v>
      </c>
    </row>
    <row r="986" spans="1:65" s="2" customFormat="1" ht="16.5" customHeight="1">
      <c r="A986" s="41"/>
      <c r="B986" s="42"/>
      <c r="C986" s="207" t="s">
        <v>1058</v>
      </c>
      <c r="D986" s="207" t="s">
        <v>162</v>
      </c>
      <c r="E986" s="208" t="s">
        <v>1059</v>
      </c>
      <c r="F986" s="209" t="s">
        <v>1060</v>
      </c>
      <c r="G986" s="210" t="s">
        <v>356</v>
      </c>
      <c r="H986" s="211">
        <v>819.576</v>
      </c>
      <c r="I986" s="212"/>
      <c r="J986" s="213">
        <f>ROUND(I986*H986,2)</f>
        <v>0</v>
      </c>
      <c r="K986" s="209" t="s">
        <v>166</v>
      </c>
      <c r="L986" s="47"/>
      <c r="M986" s="214" t="s">
        <v>19</v>
      </c>
      <c r="N986" s="215" t="s">
        <v>43</v>
      </c>
      <c r="O986" s="87"/>
      <c r="P986" s="216">
        <f>O986*H986</f>
        <v>0</v>
      </c>
      <c r="Q986" s="216">
        <v>0.00018</v>
      </c>
      <c r="R986" s="216">
        <f>Q986*H986</f>
        <v>0.14752368000000002</v>
      </c>
      <c r="S986" s="216">
        <v>0</v>
      </c>
      <c r="T986" s="217">
        <f>S986*H986</f>
        <v>0</v>
      </c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R986" s="218" t="s">
        <v>196</v>
      </c>
      <c r="AT986" s="218" t="s">
        <v>162</v>
      </c>
      <c r="AU986" s="218" t="s">
        <v>82</v>
      </c>
      <c r="AY986" s="20" t="s">
        <v>155</v>
      </c>
      <c r="BE986" s="219">
        <f>IF(N986="základní",J986,0)</f>
        <v>0</v>
      </c>
      <c r="BF986" s="219">
        <f>IF(N986="snížená",J986,0)</f>
        <v>0</v>
      </c>
      <c r="BG986" s="219">
        <f>IF(N986="zákl. přenesená",J986,0)</f>
        <v>0</v>
      </c>
      <c r="BH986" s="219">
        <f>IF(N986="sníž. přenesená",J986,0)</f>
        <v>0</v>
      </c>
      <c r="BI986" s="219">
        <f>IF(N986="nulová",J986,0)</f>
        <v>0</v>
      </c>
      <c r="BJ986" s="20" t="s">
        <v>80</v>
      </c>
      <c r="BK986" s="219">
        <f>ROUND(I986*H986,2)</f>
        <v>0</v>
      </c>
      <c r="BL986" s="20" t="s">
        <v>196</v>
      </c>
      <c r="BM986" s="218" t="s">
        <v>1061</v>
      </c>
    </row>
    <row r="987" spans="1:47" s="2" customFormat="1" ht="12">
      <c r="A987" s="41"/>
      <c r="B987" s="42"/>
      <c r="C987" s="43"/>
      <c r="D987" s="220" t="s">
        <v>169</v>
      </c>
      <c r="E987" s="43"/>
      <c r="F987" s="221" t="s">
        <v>1062</v>
      </c>
      <c r="G987" s="43"/>
      <c r="H987" s="43"/>
      <c r="I987" s="222"/>
      <c r="J987" s="43"/>
      <c r="K987" s="43"/>
      <c r="L987" s="47"/>
      <c r="M987" s="223"/>
      <c r="N987" s="224"/>
      <c r="O987" s="87"/>
      <c r="P987" s="87"/>
      <c r="Q987" s="87"/>
      <c r="R987" s="87"/>
      <c r="S987" s="87"/>
      <c r="T987" s="88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T987" s="20" t="s">
        <v>169</v>
      </c>
      <c r="AU987" s="20" t="s">
        <v>82</v>
      </c>
    </row>
    <row r="988" spans="1:51" s="13" customFormat="1" ht="12">
      <c r="A988" s="13"/>
      <c r="B988" s="225"/>
      <c r="C988" s="226"/>
      <c r="D988" s="227" t="s">
        <v>176</v>
      </c>
      <c r="E988" s="228" t="s">
        <v>19</v>
      </c>
      <c r="F988" s="229" t="s">
        <v>1033</v>
      </c>
      <c r="G988" s="226"/>
      <c r="H988" s="228" t="s">
        <v>19</v>
      </c>
      <c r="I988" s="230"/>
      <c r="J988" s="226"/>
      <c r="K988" s="226"/>
      <c r="L988" s="231"/>
      <c r="M988" s="232"/>
      <c r="N988" s="233"/>
      <c r="O988" s="233"/>
      <c r="P988" s="233"/>
      <c r="Q988" s="233"/>
      <c r="R988" s="233"/>
      <c r="S988" s="233"/>
      <c r="T988" s="23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5" t="s">
        <v>176</v>
      </c>
      <c r="AU988" s="235" t="s">
        <v>82</v>
      </c>
      <c r="AV988" s="13" t="s">
        <v>80</v>
      </c>
      <c r="AW988" s="13" t="s">
        <v>34</v>
      </c>
      <c r="AX988" s="13" t="s">
        <v>72</v>
      </c>
      <c r="AY988" s="235" t="s">
        <v>155</v>
      </c>
    </row>
    <row r="989" spans="1:51" s="14" customFormat="1" ht="12">
      <c r="A989" s="14"/>
      <c r="B989" s="236"/>
      <c r="C989" s="237"/>
      <c r="D989" s="227" t="s">
        <v>176</v>
      </c>
      <c r="E989" s="238" t="s">
        <v>19</v>
      </c>
      <c r="F989" s="239" t="s">
        <v>380</v>
      </c>
      <c r="G989" s="237"/>
      <c r="H989" s="240">
        <v>339.23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176</v>
      </c>
      <c r="AU989" s="246" t="s">
        <v>82</v>
      </c>
      <c r="AV989" s="14" t="s">
        <v>82</v>
      </c>
      <c r="AW989" s="14" t="s">
        <v>34</v>
      </c>
      <c r="AX989" s="14" t="s">
        <v>72</v>
      </c>
      <c r="AY989" s="246" t="s">
        <v>155</v>
      </c>
    </row>
    <row r="990" spans="1:51" s="14" customFormat="1" ht="12">
      <c r="A990" s="14"/>
      <c r="B990" s="236"/>
      <c r="C990" s="237"/>
      <c r="D990" s="227" t="s">
        <v>176</v>
      </c>
      <c r="E990" s="238" t="s">
        <v>19</v>
      </c>
      <c r="F990" s="239" t="s">
        <v>383</v>
      </c>
      <c r="G990" s="237"/>
      <c r="H990" s="240">
        <v>49.6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176</v>
      </c>
      <c r="AU990" s="246" t="s">
        <v>82</v>
      </c>
      <c r="AV990" s="14" t="s">
        <v>82</v>
      </c>
      <c r="AW990" s="14" t="s">
        <v>34</v>
      </c>
      <c r="AX990" s="14" t="s">
        <v>72</v>
      </c>
      <c r="AY990" s="246" t="s">
        <v>155</v>
      </c>
    </row>
    <row r="991" spans="1:51" s="13" customFormat="1" ht="12">
      <c r="A991" s="13"/>
      <c r="B991" s="225"/>
      <c r="C991" s="226"/>
      <c r="D991" s="227" t="s">
        <v>176</v>
      </c>
      <c r="E991" s="228" t="s">
        <v>19</v>
      </c>
      <c r="F991" s="229" t="s">
        <v>1048</v>
      </c>
      <c r="G991" s="226"/>
      <c r="H991" s="228" t="s">
        <v>19</v>
      </c>
      <c r="I991" s="230"/>
      <c r="J991" s="226"/>
      <c r="K991" s="226"/>
      <c r="L991" s="231"/>
      <c r="M991" s="232"/>
      <c r="N991" s="233"/>
      <c r="O991" s="233"/>
      <c r="P991" s="233"/>
      <c r="Q991" s="233"/>
      <c r="R991" s="233"/>
      <c r="S991" s="233"/>
      <c r="T991" s="234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5" t="s">
        <v>176</v>
      </c>
      <c r="AU991" s="235" t="s">
        <v>82</v>
      </c>
      <c r="AV991" s="13" t="s">
        <v>80</v>
      </c>
      <c r="AW991" s="13" t="s">
        <v>34</v>
      </c>
      <c r="AX991" s="13" t="s">
        <v>72</v>
      </c>
      <c r="AY991" s="235" t="s">
        <v>155</v>
      </c>
    </row>
    <row r="992" spans="1:51" s="13" customFormat="1" ht="12">
      <c r="A992" s="13"/>
      <c r="B992" s="225"/>
      <c r="C992" s="226"/>
      <c r="D992" s="227" t="s">
        <v>176</v>
      </c>
      <c r="E992" s="228" t="s">
        <v>19</v>
      </c>
      <c r="F992" s="229" t="s">
        <v>1011</v>
      </c>
      <c r="G992" s="226"/>
      <c r="H992" s="228" t="s">
        <v>19</v>
      </c>
      <c r="I992" s="230"/>
      <c r="J992" s="226"/>
      <c r="K992" s="226"/>
      <c r="L992" s="231"/>
      <c r="M992" s="232"/>
      <c r="N992" s="233"/>
      <c r="O992" s="233"/>
      <c r="P992" s="233"/>
      <c r="Q992" s="233"/>
      <c r="R992" s="233"/>
      <c r="S992" s="233"/>
      <c r="T992" s="23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5" t="s">
        <v>176</v>
      </c>
      <c r="AU992" s="235" t="s">
        <v>82</v>
      </c>
      <c r="AV992" s="13" t="s">
        <v>80</v>
      </c>
      <c r="AW992" s="13" t="s">
        <v>34</v>
      </c>
      <c r="AX992" s="13" t="s">
        <v>72</v>
      </c>
      <c r="AY992" s="235" t="s">
        <v>155</v>
      </c>
    </row>
    <row r="993" spans="1:51" s="14" customFormat="1" ht="12">
      <c r="A993" s="14"/>
      <c r="B993" s="236"/>
      <c r="C993" s="237"/>
      <c r="D993" s="227" t="s">
        <v>176</v>
      </c>
      <c r="E993" s="238" t="s">
        <v>19</v>
      </c>
      <c r="F993" s="239" t="s">
        <v>1049</v>
      </c>
      <c r="G993" s="237"/>
      <c r="H993" s="240">
        <v>14.79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176</v>
      </c>
      <c r="AU993" s="246" t="s">
        <v>82</v>
      </c>
      <c r="AV993" s="14" t="s">
        <v>82</v>
      </c>
      <c r="AW993" s="14" t="s">
        <v>34</v>
      </c>
      <c r="AX993" s="14" t="s">
        <v>72</v>
      </c>
      <c r="AY993" s="246" t="s">
        <v>155</v>
      </c>
    </row>
    <row r="994" spans="1:51" s="14" customFormat="1" ht="12">
      <c r="A994" s="14"/>
      <c r="B994" s="236"/>
      <c r="C994" s="237"/>
      <c r="D994" s="227" t="s">
        <v>176</v>
      </c>
      <c r="E994" s="238" t="s">
        <v>19</v>
      </c>
      <c r="F994" s="239" t="s">
        <v>1050</v>
      </c>
      <c r="G994" s="237"/>
      <c r="H994" s="240">
        <v>5.956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176</v>
      </c>
      <c r="AU994" s="246" t="s">
        <v>82</v>
      </c>
      <c r="AV994" s="14" t="s">
        <v>82</v>
      </c>
      <c r="AW994" s="14" t="s">
        <v>34</v>
      </c>
      <c r="AX994" s="14" t="s">
        <v>72</v>
      </c>
      <c r="AY994" s="246" t="s">
        <v>155</v>
      </c>
    </row>
    <row r="995" spans="1:51" s="13" customFormat="1" ht="12">
      <c r="A995" s="13"/>
      <c r="B995" s="225"/>
      <c r="C995" s="226"/>
      <c r="D995" s="227" t="s">
        <v>176</v>
      </c>
      <c r="E995" s="228" t="s">
        <v>19</v>
      </c>
      <c r="F995" s="229" t="s">
        <v>1048</v>
      </c>
      <c r="G995" s="226"/>
      <c r="H995" s="228" t="s">
        <v>19</v>
      </c>
      <c r="I995" s="230"/>
      <c r="J995" s="226"/>
      <c r="K995" s="226"/>
      <c r="L995" s="231"/>
      <c r="M995" s="232"/>
      <c r="N995" s="233"/>
      <c r="O995" s="233"/>
      <c r="P995" s="233"/>
      <c r="Q995" s="233"/>
      <c r="R995" s="233"/>
      <c r="S995" s="233"/>
      <c r="T995" s="23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5" t="s">
        <v>176</v>
      </c>
      <c r="AU995" s="235" t="s">
        <v>82</v>
      </c>
      <c r="AV995" s="13" t="s">
        <v>80</v>
      </c>
      <c r="AW995" s="13" t="s">
        <v>34</v>
      </c>
      <c r="AX995" s="13" t="s">
        <v>72</v>
      </c>
      <c r="AY995" s="235" t="s">
        <v>155</v>
      </c>
    </row>
    <row r="996" spans="1:51" s="13" customFormat="1" ht="12">
      <c r="A996" s="13"/>
      <c r="B996" s="225"/>
      <c r="C996" s="226"/>
      <c r="D996" s="227" t="s">
        <v>176</v>
      </c>
      <c r="E996" s="228" t="s">
        <v>19</v>
      </c>
      <c r="F996" s="229" t="s">
        <v>1014</v>
      </c>
      <c r="G996" s="226"/>
      <c r="H996" s="228" t="s">
        <v>19</v>
      </c>
      <c r="I996" s="230"/>
      <c r="J996" s="226"/>
      <c r="K996" s="226"/>
      <c r="L996" s="231"/>
      <c r="M996" s="232"/>
      <c r="N996" s="233"/>
      <c r="O996" s="233"/>
      <c r="P996" s="233"/>
      <c r="Q996" s="233"/>
      <c r="R996" s="233"/>
      <c r="S996" s="233"/>
      <c r="T996" s="23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5" t="s">
        <v>176</v>
      </c>
      <c r="AU996" s="235" t="s">
        <v>82</v>
      </c>
      <c r="AV996" s="13" t="s">
        <v>80</v>
      </c>
      <c r="AW996" s="13" t="s">
        <v>34</v>
      </c>
      <c r="AX996" s="13" t="s">
        <v>72</v>
      </c>
      <c r="AY996" s="235" t="s">
        <v>155</v>
      </c>
    </row>
    <row r="997" spans="1:51" s="14" customFormat="1" ht="12">
      <c r="A997" s="14"/>
      <c r="B997" s="236"/>
      <c r="C997" s="237"/>
      <c r="D997" s="227" t="s">
        <v>176</v>
      </c>
      <c r="E997" s="238" t="s">
        <v>19</v>
      </c>
      <c r="F997" s="239" t="s">
        <v>1056</v>
      </c>
      <c r="G997" s="237"/>
      <c r="H997" s="240">
        <v>410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6" t="s">
        <v>176</v>
      </c>
      <c r="AU997" s="246" t="s">
        <v>82</v>
      </c>
      <c r="AV997" s="14" t="s">
        <v>82</v>
      </c>
      <c r="AW997" s="14" t="s">
        <v>34</v>
      </c>
      <c r="AX997" s="14" t="s">
        <v>72</v>
      </c>
      <c r="AY997" s="246" t="s">
        <v>155</v>
      </c>
    </row>
    <row r="998" spans="1:51" s="15" customFormat="1" ht="12">
      <c r="A998" s="15"/>
      <c r="B998" s="255"/>
      <c r="C998" s="256"/>
      <c r="D998" s="227" t="s">
        <v>176</v>
      </c>
      <c r="E998" s="257" t="s">
        <v>19</v>
      </c>
      <c r="F998" s="258" t="s">
        <v>502</v>
      </c>
      <c r="G998" s="256"/>
      <c r="H998" s="259">
        <v>819.576</v>
      </c>
      <c r="I998" s="260"/>
      <c r="J998" s="256"/>
      <c r="K998" s="256"/>
      <c r="L998" s="261"/>
      <c r="M998" s="262"/>
      <c r="N998" s="263"/>
      <c r="O998" s="263"/>
      <c r="P998" s="263"/>
      <c r="Q998" s="263"/>
      <c r="R998" s="263"/>
      <c r="S998" s="263"/>
      <c r="T998" s="264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65" t="s">
        <v>176</v>
      </c>
      <c r="AU998" s="265" t="s">
        <v>82</v>
      </c>
      <c r="AV998" s="15" t="s">
        <v>252</v>
      </c>
      <c r="AW998" s="15" t="s">
        <v>34</v>
      </c>
      <c r="AX998" s="15" t="s">
        <v>80</v>
      </c>
      <c r="AY998" s="265" t="s">
        <v>155</v>
      </c>
    </row>
    <row r="999" spans="1:47" s="2" customFormat="1" ht="12">
      <c r="A999" s="41"/>
      <c r="B999" s="42"/>
      <c r="C999" s="43"/>
      <c r="D999" s="227" t="s">
        <v>493</v>
      </c>
      <c r="E999" s="43"/>
      <c r="F999" s="252" t="s">
        <v>803</v>
      </c>
      <c r="G999" s="43"/>
      <c r="H999" s="43"/>
      <c r="I999" s="43"/>
      <c r="J999" s="43"/>
      <c r="K999" s="43"/>
      <c r="L999" s="47"/>
      <c r="M999" s="223"/>
      <c r="N999" s="224"/>
      <c r="O999" s="87"/>
      <c r="P999" s="87"/>
      <c r="Q999" s="87"/>
      <c r="R999" s="87"/>
      <c r="S999" s="87"/>
      <c r="T999" s="88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U999" s="20" t="s">
        <v>82</v>
      </c>
    </row>
    <row r="1000" spans="1:47" s="2" customFormat="1" ht="12">
      <c r="A1000" s="41"/>
      <c r="B1000" s="42"/>
      <c r="C1000" s="43"/>
      <c r="D1000" s="227" t="s">
        <v>493</v>
      </c>
      <c r="E1000" s="43"/>
      <c r="F1000" s="253" t="s">
        <v>704</v>
      </c>
      <c r="G1000" s="43"/>
      <c r="H1000" s="254">
        <v>0</v>
      </c>
      <c r="I1000" s="43"/>
      <c r="J1000" s="43"/>
      <c r="K1000" s="43"/>
      <c r="L1000" s="47"/>
      <c r="M1000" s="223"/>
      <c r="N1000" s="224"/>
      <c r="O1000" s="87"/>
      <c r="P1000" s="87"/>
      <c r="Q1000" s="87"/>
      <c r="R1000" s="87"/>
      <c r="S1000" s="87"/>
      <c r="T1000" s="88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U1000" s="20" t="s">
        <v>82</v>
      </c>
    </row>
    <row r="1001" spans="1:47" s="2" customFormat="1" ht="12">
      <c r="A1001" s="41"/>
      <c r="B1001" s="42"/>
      <c r="C1001" s="43"/>
      <c r="D1001" s="227" t="s">
        <v>493</v>
      </c>
      <c r="E1001" s="43"/>
      <c r="F1001" s="253" t="s">
        <v>804</v>
      </c>
      <c r="G1001" s="43"/>
      <c r="H1001" s="254">
        <v>206.86</v>
      </c>
      <c r="I1001" s="43"/>
      <c r="J1001" s="43"/>
      <c r="K1001" s="43"/>
      <c r="L1001" s="47"/>
      <c r="M1001" s="223"/>
      <c r="N1001" s="22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U1001" s="20" t="s">
        <v>82</v>
      </c>
    </row>
    <row r="1002" spans="1:47" s="2" customFormat="1" ht="12">
      <c r="A1002" s="41"/>
      <c r="B1002" s="42"/>
      <c r="C1002" s="43"/>
      <c r="D1002" s="227" t="s">
        <v>493</v>
      </c>
      <c r="E1002" s="43"/>
      <c r="F1002" s="253" t="s">
        <v>805</v>
      </c>
      <c r="G1002" s="43"/>
      <c r="H1002" s="254">
        <v>35.17</v>
      </c>
      <c r="I1002" s="43"/>
      <c r="J1002" s="43"/>
      <c r="K1002" s="43"/>
      <c r="L1002" s="47"/>
      <c r="M1002" s="223"/>
      <c r="N1002" s="22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U1002" s="20" t="s">
        <v>82</v>
      </c>
    </row>
    <row r="1003" spans="1:47" s="2" customFormat="1" ht="12">
      <c r="A1003" s="41"/>
      <c r="B1003" s="42"/>
      <c r="C1003" s="43"/>
      <c r="D1003" s="227" t="s">
        <v>493</v>
      </c>
      <c r="E1003" s="43"/>
      <c r="F1003" s="253" t="s">
        <v>806</v>
      </c>
      <c r="G1003" s="43"/>
      <c r="H1003" s="254">
        <v>97.2</v>
      </c>
      <c r="I1003" s="43"/>
      <c r="J1003" s="43"/>
      <c r="K1003" s="43"/>
      <c r="L1003" s="47"/>
      <c r="M1003" s="223"/>
      <c r="N1003" s="224"/>
      <c r="O1003" s="87"/>
      <c r="P1003" s="87"/>
      <c r="Q1003" s="87"/>
      <c r="R1003" s="87"/>
      <c r="S1003" s="87"/>
      <c r="T1003" s="88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U1003" s="20" t="s">
        <v>82</v>
      </c>
    </row>
    <row r="1004" spans="1:47" s="2" customFormat="1" ht="12">
      <c r="A1004" s="41"/>
      <c r="B1004" s="42"/>
      <c r="C1004" s="43"/>
      <c r="D1004" s="227" t="s">
        <v>493</v>
      </c>
      <c r="E1004" s="43"/>
      <c r="F1004" s="253" t="s">
        <v>502</v>
      </c>
      <c r="G1004" s="43"/>
      <c r="H1004" s="254">
        <v>339.23</v>
      </c>
      <c r="I1004" s="43"/>
      <c r="J1004" s="43"/>
      <c r="K1004" s="43"/>
      <c r="L1004" s="47"/>
      <c r="M1004" s="223"/>
      <c r="N1004" s="224"/>
      <c r="O1004" s="87"/>
      <c r="P1004" s="87"/>
      <c r="Q1004" s="87"/>
      <c r="R1004" s="87"/>
      <c r="S1004" s="87"/>
      <c r="T1004" s="88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U1004" s="20" t="s">
        <v>82</v>
      </c>
    </row>
    <row r="1005" spans="1:47" s="2" customFormat="1" ht="12">
      <c r="A1005" s="41"/>
      <c r="B1005" s="42"/>
      <c r="C1005" s="43"/>
      <c r="D1005" s="227" t="s">
        <v>493</v>
      </c>
      <c r="E1005" s="43"/>
      <c r="F1005" s="252" t="s">
        <v>807</v>
      </c>
      <c r="G1005" s="43"/>
      <c r="H1005" s="43"/>
      <c r="I1005" s="43"/>
      <c r="J1005" s="43"/>
      <c r="K1005" s="43"/>
      <c r="L1005" s="47"/>
      <c r="M1005" s="223"/>
      <c r="N1005" s="224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U1005" s="20" t="s">
        <v>82</v>
      </c>
    </row>
    <row r="1006" spans="1:47" s="2" customFormat="1" ht="12">
      <c r="A1006" s="41"/>
      <c r="B1006" s="42"/>
      <c r="C1006" s="43"/>
      <c r="D1006" s="227" t="s">
        <v>493</v>
      </c>
      <c r="E1006" s="43"/>
      <c r="F1006" s="253" t="s">
        <v>704</v>
      </c>
      <c r="G1006" s="43"/>
      <c r="H1006" s="254">
        <v>0</v>
      </c>
      <c r="I1006" s="43"/>
      <c r="J1006" s="43"/>
      <c r="K1006" s="43"/>
      <c r="L1006" s="47"/>
      <c r="M1006" s="223"/>
      <c r="N1006" s="224"/>
      <c r="O1006" s="87"/>
      <c r="P1006" s="87"/>
      <c r="Q1006" s="87"/>
      <c r="R1006" s="87"/>
      <c r="S1006" s="87"/>
      <c r="T1006" s="88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U1006" s="20" t="s">
        <v>82</v>
      </c>
    </row>
    <row r="1007" spans="1:47" s="2" customFormat="1" ht="12">
      <c r="A1007" s="41"/>
      <c r="B1007" s="42"/>
      <c r="C1007" s="43"/>
      <c r="D1007" s="227" t="s">
        <v>493</v>
      </c>
      <c r="E1007" s="43"/>
      <c r="F1007" s="253" t="s">
        <v>385</v>
      </c>
      <c r="G1007" s="43"/>
      <c r="H1007" s="254">
        <v>49.6</v>
      </c>
      <c r="I1007" s="43"/>
      <c r="J1007" s="43"/>
      <c r="K1007" s="43"/>
      <c r="L1007" s="47"/>
      <c r="M1007" s="223"/>
      <c r="N1007" s="224"/>
      <c r="O1007" s="87"/>
      <c r="P1007" s="87"/>
      <c r="Q1007" s="87"/>
      <c r="R1007" s="87"/>
      <c r="S1007" s="87"/>
      <c r="T1007" s="88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U1007" s="20" t="s">
        <v>82</v>
      </c>
    </row>
    <row r="1008" spans="1:65" s="2" customFormat="1" ht="24.15" customHeight="1">
      <c r="A1008" s="41"/>
      <c r="B1008" s="42"/>
      <c r="C1008" s="207" t="s">
        <v>1063</v>
      </c>
      <c r="D1008" s="207" t="s">
        <v>162</v>
      </c>
      <c r="E1008" s="208" t="s">
        <v>1064</v>
      </c>
      <c r="F1008" s="209" t="s">
        <v>1065</v>
      </c>
      <c r="G1008" s="210" t="s">
        <v>356</v>
      </c>
      <c r="H1008" s="211">
        <v>729.78</v>
      </c>
      <c r="I1008" s="212"/>
      <c r="J1008" s="213">
        <f>ROUND(I1008*H1008,2)</f>
        <v>0</v>
      </c>
      <c r="K1008" s="209" t="s">
        <v>166</v>
      </c>
      <c r="L1008" s="47"/>
      <c r="M1008" s="214" t="s">
        <v>19</v>
      </c>
      <c r="N1008" s="215" t="s">
        <v>43</v>
      </c>
      <c r="O1008" s="87"/>
      <c r="P1008" s="216">
        <f>O1008*H1008</f>
        <v>0</v>
      </c>
      <c r="Q1008" s="216">
        <v>0.03415</v>
      </c>
      <c r="R1008" s="216">
        <f>Q1008*H1008</f>
        <v>24.921986999999998</v>
      </c>
      <c r="S1008" s="216">
        <v>0</v>
      </c>
      <c r="T1008" s="217">
        <f>S1008*H1008</f>
        <v>0</v>
      </c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R1008" s="218" t="s">
        <v>196</v>
      </c>
      <c r="AT1008" s="218" t="s">
        <v>162</v>
      </c>
      <c r="AU1008" s="218" t="s">
        <v>82</v>
      </c>
      <c r="AY1008" s="20" t="s">
        <v>155</v>
      </c>
      <c r="BE1008" s="219">
        <f>IF(N1008="základní",J1008,0)</f>
        <v>0</v>
      </c>
      <c r="BF1008" s="219">
        <f>IF(N1008="snížená",J1008,0)</f>
        <v>0</v>
      </c>
      <c r="BG1008" s="219">
        <f>IF(N1008="zákl. přenesená",J1008,0)</f>
        <v>0</v>
      </c>
      <c r="BH1008" s="219">
        <f>IF(N1008="sníž. přenesená",J1008,0)</f>
        <v>0</v>
      </c>
      <c r="BI1008" s="219">
        <f>IF(N1008="nulová",J1008,0)</f>
        <v>0</v>
      </c>
      <c r="BJ1008" s="20" t="s">
        <v>80</v>
      </c>
      <c r="BK1008" s="219">
        <f>ROUND(I1008*H1008,2)</f>
        <v>0</v>
      </c>
      <c r="BL1008" s="20" t="s">
        <v>196</v>
      </c>
      <c r="BM1008" s="218" t="s">
        <v>1066</v>
      </c>
    </row>
    <row r="1009" spans="1:47" s="2" customFormat="1" ht="12">
      <c r="A1009" s="41"/>
      <c r="B1009" s="42"/>
      <c r="C1009" s="43"/>
      <c r="D1009" s="220" t="s">
        <v>169</v>
      </c>
      <c r="E1009" s="43"/>
      <c r="F1009" s="221" t="s">
        <v>1067</v>
      </c>
      <c r="G1009" s="43"/>
      <c r="H1009" s="43"/>
      <c r="I1009" s="222"/>
      <c r="J1009" s="43"/>
      <c r="K1009" s="43"/>
      <c r="L1009" s="47"/>
      <c r="M1009" s="223"/>
      <c r="N1009" s="224"/>
      <c r="O1009" s="87"/>
      <c r="P1009" s="87"/>
      <c r="Q1009" s="87"/>
      <c r="R1009" s="87"/>
      <c r="S1009" s="87"/>
      <c r="T1009" s="88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T1009" s="20" t="s">
        <v>169</v>
      </c>
      <c r="AU1009" s="20" t="s">
        <v>82</v>
      </c>
    </row>
    <row r="1010" spans="1:51" s="13" customFormat="1" ht="12">
      <c r="A1010" s="13"/>
      <c r="B1010" s="225"/>
      <c r="C1010" s="226"/>
      <c r="D1010" s="227" t="s">
        <v>176</v>
      </c>
      <c r="E1010" s="228" t="s">
        <v>19</v>
      </c>
      <c r="F1010" s="229" t="s">
        <v>1068</v>
      </c>
      <c r="G1010" s="226"/>
      <c r="H1010" s="228" t="s">
        <v>19</v>
      </c>
      <c r="I1010" s="230"/>
      <c r="J1010" s="226"/>
      <c r="K1010" s="226"/>
      <c r="L1010" s="231"/>
      <c r="M1010" s="232"/>
      <c r="N1010" s="233"/>
      <c r="O1010" s="233"/>
      <c r="P1010" s="233"/>
      <c r="Q1010" s="233"/>
      <c r="R1010" s="233"/>
      <c r="S1010" s="233"/>
      <c r="T1010" s="23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5" t="s">
        <v>176</v>
      </c>
      <c r="AU1010" s="235" t="s">
        <v>82</v>
      </c>
      <c r="AV1010" s="13" t="s">
        <v>80</v>
      </c>
      <c r="AW1010" s="13" t="s">
        <v>34</v>
      </c>
      <c r="AX1010" s="13" t="s">
        <v>72</v>
      </c>
      <c r="AY1010" s="235" t="s">
        <v>155</v>
      </c>
    </row>
    <row r="1011" spans="1:51" s="14" customFormat="1" ht="12">
      <c r="A1011" s="14"/>
      <c r="B1011" s="236"/>
      <c r="C1011" s="237"/>
      <c r="D1011" s="227" t="s">
        <v>176</v>
      </c>
      <c r="E1011" s="238" t="s">
        <v>19</v>
      </c>
      <c r="F1011" s="239" t="s">
        <v>354</v>
      </c>
      <c r="G1011" s="237"/>
      <c r="H1011" s="240">
        <v>58.13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6" t="s">
        <v>176</v>
      </c>
      <c r="AU1011" s="246" t="s">
        <v>82</v>
      </c>
      <c r="AV1011" s="14" t="s">
        <v>82</v>
      </c>
      <c r="AW1011" s="14" t="s">
        <v>34</v>
      </c>
      <c r="AX1011" s="14" t="s">
        <v>72</v>
      </c>
      <c r="AY1011" s="246" t="s">
        <v>155</v>
      </c>
    </row>
    <row r="1012" spans="1:51" s="14" customFormat="1" ht="12">
      <c r="A1012" s="14"/>
      <c r="B1012" s="236"/>
      <c r="C1012" s="237"/>
      <c r="D1012" s="227" t="s">
        <v>176</v>
      </c>
      <c r="E1012" s="238" t="s">
        <v>19</v>
      </c>
      <c r="F1012" s="239" t="s">
        <v>358</v>
      </c>
      <c r="G1012" s="237"/>
      <c r="H1012" s="240">
        <v>237.21</v>
      </c>
      <c r="I1012" s="241"/>
      <c r="J1012" s="237"/>
      <c r="K1012" s="237"/>
      <c r="L1012" s="242"/>
      <c r="M1012" s="243"/>
      <c r="N1012" s="244"/>
      <c r="O1012" s="244"/>
      <c r="P1012" s="244"/>
      <c r="Q1012" s="244"/>
      <c r="R1012" s="244"/>
      <c r="S1012" s="244"/>
      <c r="T1012" s="245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6" t="s">
        <v>176</v>
      </c>
      <c r="AU1012" s="246" t="s">
        <v>82</v>
      </c>
      <c r="AV1012" s="14" t="s">
        <v>82</v>
      </c>
      <c r="AW1012" s="14" t="s">
        <v>34</v>
      </c>
      <c r="AX1012" s="14" t="s">
        <v>72</v>
      </c>
      <c r="AY1012" s="246" t="s">
        <v>155</v>
      </c>
    </row>
    <row r="1013" spans="1:51" s="14" customFormat="1" ht="12">
      <c r="A1013" s="14"/>
      <c r="B1013" s="236"/>
      <c r="C1013" s="237"/>
      <c r="D1013" s="227" t="s">
        <v>176</v>
      </c>
      <c r="E1013" s="238" t="s">
        <v>19</v>
      </c>
      <c r="F1013" s="239" t="s">
        <v>361</v>
      </c>
      <c r="G1013" s="237"/>
      <c r="H1013" s="240">
        <v>238.47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6" t="s">
        <v>176</v>
      </c>
      <c r="AU1013" s="246" t="s">
        <v>82</v>
      </c>
      <c r="AV1013" s="14" t="s">
        <v>82</v>
      </c>
      <c r="AW1013" s="14" t="s">
        <v>34</v>
      </c>
      <c r="AX1013" s="14" t="s">
        <v>72</v>
      </c>
      <c r="AY1013" s="246" t="s">
        <v>155</v>
      </c>
    </row>
    <row r="1014" spans="1:51" s="14" customFormat="1" ht="12">
      <c r="A1014" s="14"/>
      <c r="B1014" s="236"/>
      <c r="C1014" s="237"/>
      <c r="D1014" s="227" t="s">
        <v>176</v>
      </c>
      <c r="E1014" s="238" t="s">
        <v>19</v>
      </c>
      <c r="F1014" s="239" t="s">
        <v>364</v>
      </c>
      <c r="G1014" s="237"/>
      <c r="H1014" s="240">
        <v>45.44</v>
      </c>
      <c r="I1014" s="241"/>
      <c r="J1014" s="237"/>
      <c r="K1014" s="237"/>
      <c r="L1014" s="242"/>
      <c r="M1014" s="243"/>
      <c r="N1014" s="244"/>
      <c r="O1014" s="244"/>
      <c r="P1014" s="244"/>
      <c r="Q1014" s="244"/>
      <c r="R1014" s="244"/>
      <c r="S1014" s="244"/>
      <c r="T1014" s="245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6" t="s">
        <v>176</v>
      </c>
      <c r="AU1014" s="246" t="s">
        <v>82</v>
      </c>
      <c r="AV1014" s="14" t="s">
        <v>82</v>
      </c>
      <c r="AW1014" s="14" t="s">
        <v>34</v>
      </c>
      <c r="AX1014" s="14" t="s">
        <v>72</v>
      </c>
      <c r="AY1014" s="246" t="s">
        <v>155</v>
      </c>
    </row>
    <row r="1015" spans="1:51" s="14" customFormat="1" ht="12">
      <c r="A1015" s="14"/>
      <c r="B1015" s="236"/>
      <c r="C1015" s="237"/>
      <c r="D1015" s="227" t="s">
        <v>176</v>
      </c>
      <c r="E1015" s="238" t="s">
        <v>19</v>
      </c>
      <c r="F1015" s="239" t="s">
        <v>367</v>
      </c>
      <c r="G1015" s="237"/>
      <c r="H1015" s="240">
        <v>60.67</v>
      </c>
      <c r="I1015" s="241"/>
      <c r="J1015" s="237"/>
      <c r="K1015" s="237"/>
      <c r="L1015" s="242"/>
      <c r="M1015" s="243"/>
      <c r="N1015" s="244"/>
      <c r="O1015" s="244"/>
      <c r="P1015" s="244"/>
      <c r="Q1015" s="244"/>
      <c r="R1015" s="244"/>
      <c r="S1015" s="244"/>
      <c r="T1015" s="245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6" t="s">
        <v>176</v>
      </c>
      <c r="AU1015" s="246" t="s">
        <v>82</v>
      </c>
      <c r="AV1015" s="14" t="s">
        <v>82</v>
      </c>
      <c r="AW1015" s="14" t="s">
        <v>34</v>
      </c>
      <c r="AX1015" s="14" t="s">
        <v>72</v>
      </c>
      <c r="AY1015" s="246" t="s">
        <v>155</v>
      </c>
    </row>
    <row r="1016" spans="1:51" s="14" customFormat="1" ht="12">
      <c r="A1016" s="14"/>
      <c r="B1016" s="236"/>
      <c r="C1016" s="237"/>
      <c r="D1016" s="227" t="s">
        <v>176</v>
      </c>
      <c r="E1016" s="238" t="s">
        <v>19</v>
      </c>
      <c r="F1016" s="239" t="s">
        <v>370</v>
      </c>
      <c r="G1016" s="237"/>
      <c r="H1016" s="240">
        <v>10.14</v>
      </c>
      <c r="I1016" s="241"/>
      <c r="J1016" s="237"/>
      <c r="K1016" s="237"/>
      <c r="L1016" s="242"/>
      <c r="M1016" s="243"/>
      <c r="N1016" s="244"/>
      <c r="O1016" s="244"/>
      <c r="P1016" s="244"/>
      <c r="Q1016" s="244"/>
      <c r="R1016" s="244"/>
      <c r="S1016" s="244"/>
      <c r="T1016" s="245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6" t="s">
        <v>176</v>
      </c>
      <c r="AU1016" s="246" t="s">
        <v>82</v>
      </c>
      <c r="AV1016" s="14" t="s">
        <v>82</v>
      </c>
      <c r="AW1016" s="14" t="s">
        <v>34</v>
      </c>
      <c r="AX1016" s="14" t="s">
        <v>72</v>
      </c>
      <c r="AY1016" s="246" t="s">
        <v>155</v>
      </c>
    </row>
    <row r="1017" spans="1:51" s="14" customFormat="1" ht="12">
      <c r="A1017" s="14"/>
      <c r="B1017" s="236"/>
      <c r="C1017" s="237"/>
      <c r="D1017" s="227" t="s">
        <v>176</v>
      </c>
      <c r="E1017" s="238" t="s">
        <v>19</v>
      </c>
      <c r="F1017" s="239" t="s">
        <v>373</v>
      </c>
      <c r="G1017" s="237"/>
      <c r="H1017" s="240">
        <v>34.72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6" t="s">
        <v>176</v>
      </c>
      <c r="AU1017" s="246" t="s">
        <v>82</v>
      </c>
      <c r="AV1017" s="14" t="s">
        <v>82</v>
      </c>
      <c r="AW1017" s="14" t="s">
        <v>34</v>
      </c>
      <c r="AX1017" s="14" t="s">
        <v>72</v>
      </c>
      <c r="AY1017" s="246" t="s">
        <v>155</v>
      </c>
    </row>
    <row r="1018" spans="1:51" s="13" customFormat="1" ht="12">
      <c r="A1018" s="13"/>
      <c r="B1018" s="225"/>
      <c r="C1018" s="226"/>
      <c r="D1018" s="227" t="s">
        <v>176</v>
      </c>
      <c r="E1018" s="228" t="s">
        <v>19</v>
      </c>
      <c r="F1018" s="229" t="s">
        <v>1069</v>
      </c>
      <c r="G1018" s="226"/>
      <c r="H1018" s="228" t="s">
        <v>19</v>
      </c>
      <c r="I1018" s="230"/>
      <c r="J1018" s="226"/>
      <c r="K1018" s="226"/>
      <c r="L1018" s="231"/>
      <c r="M1018" s="232"/>
      <c r="N1018" s="233"/>
      <c r="O1018" s="233"/>
      <c r="P1018" s="233"/>
      <c r="Q1018" s="233"/>
      <c r="R1018" s="233"/>
      <c r="S1018" s="233"/>
      <c r="T1018" s="23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5" t="s">
        <v>176</v>
      </c>
      <c r="AU1018" s="235" t="s">
        <v>82</v>
      </c>
      <c r="AV1018" s="13" t="s">
        <v>80</v>
      </c>
      <c r="AW1018" s="13" t="s">
        <v>34</v>
      </c>
      <c r="AX1018" s="13" t="s">
        <v>72</v>
      </c>
      <c r="AY1018" s="235" t="s">
        <v>155</v>
      </c>
    </row>
    <row r="1019" spans="1:51" s="14" customFormat="1" ht="12">
      <c r="A1019" s="14"/>
      <c r="B1019" s="236"/>
      <c r="C1019" s="237"/>
      <c r="D1019" s="227" t="s">
        <v>176</v>
      </c>
      <c r="E1019" s="238" t="s">
        <v>19</v>
      </c>
      <c r="F1019" s="239" t="s">
        <v>231</v>
      </c>
      <c r="G1019" s="237"/>
      <c r="H1019" s="240">
        <v>45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6" t="s">
        <v>176</v>
      </c>
      <c r="AU1019" s="246" t="s">
        <v>82</v>
      </c>
      <c r="AV1019" s="14" t="s">
        <v>82</v>
      </c>
      <c r="AW1019" s="14" t="s">
        <v>34</v>
      </c>
      <c r="AX1019" s="14" t="s">
        <v>72</v>
      </c>
      <c r="AY1019" s="246" t="s">
        <v>155</v>
      </c>
    </row>
    <row r="1020" spans="1:51" s="15" customFormat="1" ht="12">
      <c r="A1020" s="15"/>
      <c r="B1020" s="255"/>
      <c r="C1020" s="256"/>
      <c r="D1020" s="227" t="s">
        <v>176</v>
      </c>
      <c r="E1020" s="257" t="s">
        <v>19</v>
      </c>
      <c r="F1020" s="258" t="s">
        <v>502</v>
      </c>
      <c r="G1020" s="256"/>
      <c r="H1020" s="259">
        <v>729.78</v>
      </c>
      <c r="I1020" s="260"/>
      <c r="J1020" s="256"/>
      <c r="K1020" s="256"/>
      <c r="L1020" s="261"/>
      <c r="M1020" s="262"/>
      <c r="N1020" s="263"/>
      <c r="O1020" s="263"/>
      <c r="P1020" s="263"/>
      <c r="Q1020" s="263"/>
      <c r="R1020" s="263"/>
      <c r="S1020" s="263"/>
      <c r="T1020" s="264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65" t="s">
        <v>176</v>
      </c>
      <c r="AU1020" s="265" t="s">
        <v>82</v>
      </c>
      <c r="AV1020" s="15" t="s">
        <v>252</v>
      </c>
      <c r="AW1020" s="15" t="s">
        <v>34</v>
      </c>
      <c r="AX1020" s="15" t="s">
        <v>80</v>
      </c>
      <c r="AY1020" s="265" t="s">
        <v>155</v>
      </c>
    </row>
    <row r="1021" spans="1:47" s="2" customFormat="1" ht="12">
      <c r="A1021" s="41"/>
      <c r="B1021" s="42"/>
      <c r="C1021" s="43"/>
      <c r="D1021" s="227" t="s">
        <v>493</v>
      </c>
      <c r="E1021" s="43"/>
      <c r="F1021" s="252" t="s">
        <v>678</v>
      </c>
      <c r="G1021" s="43"/>
      <c r="H1021" s="43"/>
      <c r="I1021" s="43"/>
      <c r="J1021" s="43"/>
      <c r="K1021" s="43"/>
      <c r="L1021" s="47"/>
      <c r="M1021" s="223"/>
      <c r="N1021" s="224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U1021" s="20" t="s">
        <v>82</v>
      </c>
    </row>
    <row r="1022" spans="1:47" s="2" customFormat="1" ht="12">
      <c r="A1022" s="41"/>
      <c r="B1022" s="42"/>
      <c r="C1022" s="43"/>
      <c r="D1022" s="227" t="s">
        <v>493</v>
      </c>
      <c r="E1022" s="43"/>
      <c r="F1022" s="253" t="s">
        <v>679</v>
      </c>
      <c r="G1022" s="43"/>
      <c r="H1022" s="254">
        <v>0</v>
      </c>
      <c r="I1022" s="43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U1022" s="20" t="s">
        <v>82</v>
      </c>
    </row>
    <row r="1023" spans="1:47" s="2" customFormat="1" ht="12">
      <c r="A1023" s="41"/>
      <c r="B1023" s="42"/>
      <c r="C1023" s="43"/>
      <c r="D1023" s="227" t="s">
        <v>493</v>
      </c>
      <c r="E1023" s="43"/>
      <c r="F1023" s="253" t="s">
        <v>680</v>
      </c>
      <c r="G1023" s="43"/>
      <c r="H1023" s="254">
        <v>31.29</v>
      </c>
      <c r="I1023" s="43"/>
      <c r="J1023" s="43"/>
      <c r="K1023" s="43"/>
      <c r="L1023" s="47"/>
      <c r="M1023" s="223"/>
      <c r="N1023" s="224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U1023" s="20" t="s">
        <v>82</v>
      </c>
    </row>
    <row r="1024" spans="1:47" s="2" customFormat="1" ht="12">
      <c r="A1024" s="41"/>
      <c r="B1024" s="42"/>
      <c r="C1024" s="43"/>
      <c r="D1024" s="227" t="s">
        <v>493</v>
      </c>
      <c r="E1024" s="43"/>
      <c r="F1024" s="253" t="s">
        <v>681</v>
      </c>
      <c r="G1024" s="43"/>
      <c r="H1024" s="254">
        <v>4.06</v>
      </c>
      <c r="I1024" s="43"/>
      <c r="J1024" s="43"/>
      <c r="K1024" s="43"/>
      <c r="L1024" s="47"/>
      <c r="M1024" s="223"/>
      <c r="N1024" s="224"/>
      <c r="O1024" s="87"/>
      <c r="P1024" s="87"/>
      <c r="Q1024" s="87"/>
      <c r="R1024" s="87"/>
      <c r="S1024" s="87"/>
      <c r="T1024" s="88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U1024" s="20" t="s">
        <v>82</v>
      </c>
    </row>
    <row r="1025" spans="1:47" s="2" customFormat="1" ht="12">
      <c r="A1025" s="41"/>
      <c r="B1025" s="42"/>
      <c r="C1025" s="43"/>
      <c r="D1025" s="227" t="s">
        <v>493</v>
      </c>
      <c r="E1025" s="43"/>
      <c r="F1025" s="253" t="s">
        <v>682</v>
      </c>
      <c r="G1025" s="43"/>
      <c r="H1025" s="254">
        <v>1.14</v>
      </c>
      <c r="I1025" s="43"/>
      <c r="J1025" s="43"/>
      <c r="K1025" s="43"/>
      <c r="L1025" s="47"/>
      <c r="M1025" s="223"/>
      <c r="N1025" s="224"/>
      <c r="O1025" s="87"/>
      <c r="P1025" s="87"/>
      <c r="Q1025" s="87"/>
      <c r="R1025" s="87"/>
      <c r="S1025" s="87"/>
      <c r="T1025" s="88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U1025" s="20" t="s">
        <v>82</v>
      </c>
    </row>
    <row r="1026" spans="1:47" s="2" customFormat="1" ht="12">
      <c r="A1026" s="41"/>
      <c r="B1026" s="42"/>
      <c r="C1026" s="43"/>
      <c r="D1026" s="227" t="s">
        <v>493</v>
      </c>
      <c r="E1026" s="43"/>
      <c r="F1026" s="253" t="s">
        <v>682</v>
      </c>
      <c r="G1026" s="43"/>
      <c r="H1026" s="254">
        <v>1.14</v>
      </c>
      <c r="I1026" s="43"/>
      <c r="J1026" s="43"/>
      <c r="K1026" s="43"/>
      <c r="L1026" s="47"/>
      <c r="M1026" s="223"/>
      <c r="N1026" s="224"/>
      <c r="O1026" s="87"/>
      <c r="P1026" s="87"/>
      <c r="Q1026" s="87"/>
      <c r="R1026" s="87"/>
      <c r="S1026" s="87"/>
      <c r="T1026" s="88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U1026" s="20" t="s">
        <v>82</v>
      </c>
    </row>
    <row r="1027" spans="1:47" s="2" customFormat="1" ht="12">
      <c r="A1027" s="41"/>
      <c r="B1027" s="42"/>
      <c r="C1027" s="43"/>
      <c r="D1027" s="227" t="s">
        <v>493</v>
      </c>
      <c r="E1027" s="43"/>
      <c r="F1027" s="253" t="s">
        <v>682</v>
      </c>
      <c r="G1027" s="43"/>
      <c r="H1027" s="254">
        <v>1.14</v>
      </c>
      <c r="I1027" s="43"/>
      <c r="J1027" s="43"/>
      <c r="K1027" s="43"/>
      <c r="L1027" s="47"/>
      <c r="M1027" s="223"/>
      <c r="N1027" s="224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U1027" s="20" t="s">
        <v>82</v>
      </c>
    </row>
    <row r="1028" spans="1:47" s="2" customFormat="1" ht="12">
      <c r="A1028" s="41"/>
      <c r="B1028" s="42"/>
      <c r="C1028" s="43"/>
      <c r="D1028" s="227" t="s">
        <v>493</v>
      </c>
      <c r="E1028" s="43"/>
      <c r="F1028" s="253" t="s">
        <v>683</v>
      </c>
      <c r="G1028" s="43"/>
      <c r="H1028" s="254">
        <v>5.7</v>
      </c>
      <c r="I1028" s="43"/>
      <c r="J1028" s="43"/>
      <c r="K1028" s="43"/>
      <c r="L1028" s="47"/>
      <c r="M1028" s="223"/>
      <c r="N1028" s="224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U1028" s="20" t="s">
        <v>82</v>
      </c>
    </row>
    <row r="1029" spans="1:47" s="2" customFormat="1" ht="12">
      <c r="A1029" s="41"/>
      <c r="B1029" s="42"/>
      <c r="C1029" s="43"/>
      <c r="D1029" s="227" t="s">
        <v>493</v>
      </c>
      <c r="E1029" s="43"/>
      <c r="F1029" s="253" t="s">
        <v>684</v>
      </c>
      <c r="G1029" s="43"/>
      <c r="H1029" s="254">
        <v>3.73</v>
      </c>
      <c r="I1029" s="43"/>
      <c r="J1029" s="43"/>
      <c r="K1029" s="43"/>
      <c r="L1029" s="47"/>
      <c r="M1029" s="223"/>
      <c r="N1029" s="224"/>
      <c r="O1029" s="87"/>
      <c r="P1029" s="87"/>
      <c r="Q1029" s="87"/>
      <c r="R1029" s="87"/>
      <c r="S1029" s="87"/>
      <c r="T1029" s="88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U1029" s="20" t="s">
        <v>82</v>
      </c>
    </row>
    <row r="1030" spans="1:47" s="2" customFormat="1" ht="12">
      <c r="A1030" s="41"/>
      <c r="B1030" s="42"/>
      <c r="C1030" s="43"/>
      <c r="D1030" s="227" t="s">
        <v>493</v>
      </c>
      <c r="E1030" s="43"/>
      <c r="F1030" s="253" t="s">
        <v>685</v>
      </c>
      <c r="G1030" s="43"/>
      <c r="H1030" s="254">
        <v>1.2</v>
      </c>
      <c r="I1030" s="43"/>
      <c r="J1030" s="43"/>
      <c r="K1030" s="43"/>
      <c r="L1030" s="47"/>
      <c r="M1030" s="223"/>
      <c r="N1030" s="224"/>
      <c r="O1030" s="87"/>
      <c r="P1030" s="87"/>
      <c r="Q1030" s="87"/>
      <c r="R1030" s="87"/>
      <c r="S1030" s="87"/>
      <c r="T1030" s="88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U1030" s="20" t="s">
        <v>82</v>
      </c>
    </row>
    <row r="1031" spans="1:47" s="2" customFormat="1" ht="12">
      <c r="A1031" s="41"/>
      <c r="B1031" s="42"/>
      <c r="C1031" s="43"/>
      <c r="D1031" s="227" t="s">
        <v>493</v>
      </c>
      <c r="E1031" s="43"/>
      <c r="F1031" s="253" t="s">
        <v>686</v>
      </c>
      <c r="G1031" s="43"/>
      <c r="H1031" s="254">
        <v>1.25</v>
      </c>
      <c r="I1031" s="43"/>
      <c r="J1031" s="43"/>
      <c r="K1031" s="43"/>
      <c r="L1031" s="47"/>
      <c r="M1031" s="223"/>
      <c r="N1031" s="224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U1031" s="20" t="s">
        <v>82</v>
      </c>
    </row>
    <row r="1032" spans="1:47" s="2" customFormat="1" ht="12">
      <c r="A1032" s="41"/>
      <c r="B1032" s="42"/>
      <c r="C1032" s="43"/>
      <c r="D1032" s="227" t="s">
        <v>493</v>
      </c>
      <c r="E1032" s="43"/>
      <c r="F1032" s="253" t="s">
        <v>681</v>
      </c>
      <c r="G1032" s="43"/>
      <c r="H1032" s="254">
        <v>4.06</v>
      </c>
      <c r="I1032" s="43"/>
      <c r="J1032" s="43"/>
      <c r="K1032" s="43"/>
      <c r="L1032" s="47"/>
      <c r="M1032" s="223"/>
      <c r="N1032" s="224"/>
      <c r="O1032" s="87"/>
      <c r="P1032" s="87"/>
      <c r="Q1032" s="87"/>
      <c r="R1032" s="87"/>
      <c r="S1032" s="87"/>
      <c r="T1032" s="88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U1032" s="20" t="s">
        <v>82</v>
      </c>
    </row>
    <row r="1033" spans="1:47" s="2" customFormat="1" ht="12">
      <c r="A1033" s="41"/>
      <c r="B1033" s="42"/>
      <c r="C1033" s="43"/>
      <c r="D1033" s="227" t="s">
        <v>493</v>
      </c>
      <c r="E1033" s="43"/>
      <c r="F1033" s="253" t="s">
        <v>687</v>
      </c>
      <c r="G1033" s="43"/>
      <c r="H1033" s="254">
        <v>2.28</v>
      </c>
      <c r="I1033" s="43"/>
      <c r="J1033" s="43"/>
      <c r="K1033" s="43"/>
      <c r="L1033" s="47"/>
      <c r="M1033" s="223"/>
      <c r="N1033" s="224"/>
      <c r="O1033" s="87"/>
      <c r="P1033" s="87"/>
      <c r="Q1033" s="87"/>
      <c r="R1033" s="87"/>
      <c r="S1033" s="87"/>
      <c r="T1033" s="88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U1033" s="20" t="s">
        <v>82</v>
      </c>
    </row>
    <row r="1034" spans="1:47" s="2" customFormat="1" ht="12">
      <c r="A1034" s="41"/>
      <c r="B1034" s="42"/>
      <c r="C1034" s="43"/>
      <c r="D1034" s="227" t="s">
        <v>493</v>
      </c>
      <c r="E1034" s="43"/>
      <c r="F1034" s="253" t="s">
        <v>682</v>
      </c>
      <c r="G1034" s="43"/>
      <c r="H1034" s="254">
        <v>1.14</v>
      </c>
      <c r="I1034" s="43"/>
      <c r="J1034" s="43"/>
      <c r="K1034" s="43"/>
      <c r="L1034" s="47"/>
      <c r="M1034" s="223"/>
      <c r="N1034" s="224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U1034" s="20" t="s">
        <v>82</v>
      </c>
    </row>
    <row r="1035" spans="1:47" s="2" customFormat="1" ht="12">
      <c r="A1035" s="41"/>
      <c r="B1035" s="42"/>
      <c r="C1035" s="43"/>
      <c r="D1035" s="227" t="s">
        <v>493</v>
      </c>
      <c r="E1035" s="43"/>
      <c r="F1035" s="253" t="s">
        <v>502</v>
      </c>
      <c r="G1035" s="43"/>
      <c r="H1035" s="254">
        <v>58.13</v>
      </c>
      <c r="I1035" s="43"/>
      <c r="J1035" s="43"/>
      <c r="K1035" s="43"/>
      <c r="L1035" s="47"/>
      <c r="M1035" s="223"/>
      <c r="N1035" s="224"/>
      <c r="O1035" s="87"/>
      <c r="P1035" s="87"/>
      <c r="Q1035" s="87"/>
      <c r="R1035" s="87"/>
      <c r="S1035" s="87"/>
      <c r="T1035" s="88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U1035" s="20" t="s">
        <v>82</v>
      </c>
    </row>
    <row r="1036" spans="1:47" s="2" customFormat="1" ht="12">
      <c r="A1036" s="41"/>
      <c r="B1036" s="42"/>
      <c r="C1036" s="43"/>
      <c r="D1036" s="227" t="s">
        <v>493</v>
      </c>
      <c r="E1036" s="43"/>
      <c r="F1036" s="252" t="s">
        <v>688</v>
      </c>
      <c r="G1036" s="43"/>
      <c r="H1036" s="43"/>
      <c r="I1036" s="43"/>
      <c r="J1036" s="43"/>
      <c r="K1036" s="43"/>
      <c r="L1036" s="47"/>
      <c r="M1036" s="223"/>
      <c r="N1036" s="224"/>
      <c r="O1036" s="87"/>
      <c r="P1036" s="87"/>
      <c r="Q1036" s="87"/>
      <c r="R1036" s="87"/>
      <c r="S1036" s="87"/>
      <c r="T1036" s="88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U1036" s="20" t="s">
        <v>82</v>
      </c>
    </row>
    <row r="1037" spans="1:47" s="2" customFormat="1" ht="12">
      <c r="A1037" s="41"/>
      <c r="B1037" s="42"/>
      <c r="C1037" s="43"/>
      <c r="D1037" s="227" t="s">
        <v>493</v>
      </c>
      <c r="E1037" s="43"/>
      <c r="F1037" s="253" t="s">
        <v>679</v>
      </c>
      <c r="G1037" s="43"/>
      <c r="H1037" s="254">
        <v>0</v>
      </c>
      <c r="I1037" s="43"/>
      <c r="J1037" s="43"/>
      <c r="K1037" s="43"/>
      <c r="L1037" s="47"/>
      <c r="M1037" s="223"/>
      <c r="N1037" s="224"/>
      <c r="O1037" s="87"/>
      <c r="P1037" s="87"/>
      <c r="Q1037" s="87"/>
      <c r="R1037" s="87"/>
      <c r="S1037" s="87"/>
      <c r="T1037" s="88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U1037" s="20" t="s">
        <v>82</v>
      </c>
    </row>
    <row r="1038" spans="1:47" s="2" customFormat="1" ht="12">
      <c r="A1038" s="41"/>
      <c r="B1038" s="42"/>
      <c r="C1038" s="43"/>
      <c r="D1038" s="227" t="s">
        <v>493</v>
      </c>
      <c r="E1038" s="43"/>
      <c r="F1038" s="253" t="s">
        <v>689</v>
      </c>
      <c r="G1038" s="43"/>
      <c r="H1038" s="254">
        <v>81.7</v>
      </c>
      <c r="I1038" s="43"/>
      <c r="J1038" s="43"/>
      <c r="K1038" s="43"/>
      <c r="L1038" s="47"/>
      <c r="M1038" s="223"/>
      <c r="N1038" s="224"/>
      <c r="O1038" s="87"/>
      <c r="P1038" s="87"/>
      <c r="Q1038" s="87"/>
      <c r="R1038" s="87"/>
      <c r="S1038" s="87"/>
      <c r="T1038" s="88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U1038" s="20" t="s">
        <v>82</v>
      </c>
    </row>
    <row r="1039" spans="1:47" s="2" customFormat="1" ht="12">
      <c r="A1039" s="41"/>
      <c r="B1039" s="42"/>
      <c r="C1039" s="43"/>
      <c r="D1039" s="227" t="s">
        <v>493</v>
      </c>
      <c r="E1039" s="43"/>
      <c r="F1039" s="253" t="s">
        <v>690</v>
      </c>
      <c r="G1039" s="43"/>
      <c r="H1039" s="254">
        <v>10.64</v>
      </c>
      <c r="I1039" s="43"/>
      <c r="J1039" s="43"/>
      <c r="K1039" s="43"/>
      <c r="L1039" s="47"/>
      <c r="M1039" s="223"/>
      <c r="N1039" s="224"/>
      <c r="O1039" s="87"/>
      <c r="P1039" s="87"/>
      <c r="Q1039" s="87"/>
      <c r="R1039" s="87"/>
      <c r="S1039" s="87"/>
      <c r="T1039" s="88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U1039" s="20" t="s">
        <v>82</v>
      </c>
    </row>
    <row r="1040" spans="1:47" s="2" customFormat="1" ht="12">
      <c r="A1040" s="41"/>
      <c r="B1040" s="42"/>
      <c r="C1040" s="43"/>
      <c r="D1040" s="227" t="s">
        <v>493</v>
      </c>
      <c r="E1040" s="43"/>
      <c r="F1040" s="253" t="s">
        <v>685</v>
      </c>
      <c r="G1040" s="43"/>
      <c r="H1040" s="254">
        <v>1.2</v>
      </c>
      <c r="I1040" s="43"/>
      <c r="J1040" s="43"/>
      <c r="K1040" s="43"/>
      <c r="L1040" s="47"/>
      <c r="M1040" s="223"/>
      <c r="N1040" s="224"/>
      <c r="O1040" s="87"/>
      <c r="P1040" s="87"/>
      <c r="Q1040" s="87"/>
      <c r="R1040" s="87"/>
      <c r="S1040" s="87"/>
      <c r="T1040" s="88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U1040" s="20" t="s">
        <v>82</v>
      </c>
    </row>
    <row r="1041" spans="1:47" s="2" customFormat="1" ht="12">
      <c r="A1041" s="41"/>
      <c r="B1041" s="42"/>
      <c r="C1041" s="43"/>
      <c r="D1041" s="227" t="s">
        <v>493</v>
      </c>
      <c r="E1041" s="43"/>
      <c r="F1041" s="253" t="s">
        <v>691</v>
      </c>
      <c r="G1041" s="43"/>
      <c r="H1041" s="254">
        <v>33.2</v>
      </c>
      <c r="I1041" s="43"/>
      <c r="J1041" s="43"/>
      <c r="K1041" s="43"/>
      <c r="L1041" s="47"/>
      <c r="M1041" s="223"/>
      <c r="N1041" s="224"/>
      <c r="O1041" s="87"/>
      <c r="P1041" s="87"/>
      <c r="Q1041" s="87"/>
      <c r="R1041" s="87"/>
      <c r="S1041" s="87"/>
      <c r="T1041" s="88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U1041" s="20" t="s">
        <v>82</v>
      </c>
    </row>
    <row r="1042" spans="1:47" s="2" customFormat="1" ht="12">
      <c r="A1042" s="41"/>
      <c r="B1042" s="42"/>
      <c r="C1042" s="43"/>
      <c r="D1042" s="227" t="s">
        <v>493</v>
      </c>
      <c r="E1042" s="43"/>
      <c r="F1042" s="253" t="s">
        <v>692</v>
      </c>
      <c r="G1042" s="43"/>
      <c r="H1042" s="254">
        <v>33.38</v>
      </c>
      <c r="I1042" s="43"/>
      <c r="J1042" s="43"/>
      <c r="K1042" s="43"/>
      <c r="L1042" s="47"/>
      <c r="M1042" s="223"/>
      <c r="N1042" s="224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U1042" s="20" t="s">
        <v>82</v>
      </c>
    </row>
    <row r="1043" spans="1:47" s="2" customFormat="1" ht="12">
      <c r="A1043" s="41"/>
      <c r="B1043" s="42"/>
      <c r="C1043" s="43"/>
      <c r="D1043" s="227" t="s">
        <v>493</v>
      </c>
      <c r="E1043" s="43"/>
      <c r="F1043" s="253" t="s">
        <v>693</v>
      </c>
      <c r="G1043" s="43"/>
      <c r="H1043" s="254">
        <v>33.2</v>
      </c>
      <c r="I1043" s="43"/>
      <c r="J1043" s="43"/>
      <c r="K1043" s="43"/>
      <c r="L1043" s="47"/>
      <c r="M1043" s="223"/>
      <c r="N1043" s="224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U1043" s="20" t="s">
        <v>82</v>
      </c>
    </row>
    <row r="1044" spans="1:47" s="2" customFormat="1" ht="12">
      <c r="A1044" s="41"/>
      <c r="B1044" s="42"/>
      <c r="C1044" s="43"/>
      <c r="D1044" s="227" t="s">
        <v>493</v>
      </c>
      <c r="E1044" s="43"/>
      <c r="F1044" s="253" t="s">
        <v>694</v>
      </c>
      <c r="G1044" s="43"/>
      <c r="H1044" s="254">
        <v>32.84</v>
      </c>
      <c r="I1044" s="43"/>
      <c r="J1044" s="43"/>
      <c r="K1044" s="43"/>
      <c r="L1044" s="47"/>
      <c r="M1044" s="223"/>
      <c r="N1044" s="224"/>
      <c r="O1044" s="87"/>
      <c r="P1044" s="87"/>
      <c r="Q1044" s="87"/>
      <c r="R1044" s="87"/>
      <c r="S1044" s="87"/>
      <c r="T1044" s="88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U1044" s="20" t="s">
        <v>82</v>
      </c>
    </row>
    <row r="1045" spans="1:47" s="2" customFormat="1" ht="12">
      <c r="A1045" s="41"/>
      <c r="B1045" s="42"/>
      <c r="C1045" s="43"/>
      <c r="D1045" s="227" t="s">
        <v>493</v>
      </c>
      <c r="E1045" s="43"/>
      <c r="F1045" s="253" t="s">
        <v>695</v>
      </c>
      <c r="G1045" s="43"/>
      <c r="H1045" s="254">
        <v>11.05</v>
      </c>
      <c r="I1045" s="43"/>
      <c r="J1045" s="43"/>
      <c r="K1045" s="43"/>
      <c r="L1045" s="47"/>
      <c r="M1045" s="223"/>
      <c r="N1045" s="224"/>
      <c r="O1045" s="87"/>
      <c r="P1045" s="87"/>
      <c r="Q1045" s="87"/>
      <c r="R1045" s="87"/>
      <c r="S1045" s="87"/>
      <c r="T1045" s="88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U1045" s="20" t="s">
        <v>82</v>
      </c>
    </row>
    <row r="1046" spans="1:47" s="2" customFormat="1" ht="12">
      <c r="A1046" s="41"/>
      <c r="B1046" s="42"/>
      <c r="C1046" s="43"/>
      <c r="D1046" s="227" t="s">
        <v>493</v>
      </c>
      <c r="E1046" s="43"/>
      <c r="F1046" s="253" t="s">
        <v>502</v>
      </c>
      <c r="G1046" s="43"/>
      <c r="H1046" s="254">
        <v>237.21</v>
      </c>
      <c r="I1046" s="43"/>
      <c r="J1046" s="43"/>
      <c r="K1046" s="43"/>
      <c r="L1046" s="47"/>
      <c r="M1046" s="223"/>
      <c r="N1046" s="224"/>
      <c r="O1046" s="87"/>
      <c r="P1046" s="87"/>
      <c r="Q1046" s="87"/>
      <c r="R1046" s="87"/>
      <c r="S1046" s="87"/>
      <c r="T1046" s="88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U1046" s="20" t="s">
        <v>82</v>
      </c>
    </row>
    <row r="1047" spans="1:47" s="2" customFormat="1" ht="12">
      <c r="A1047" s="41"/>
      <c r="B1047" s="42"/>
      <c r="C1047" s="43"/>
      <c r="D1047" s="227" t="s">
        <v>493</v>
      </c>
      <c r="E1047" s="43"/>
      <c r="F1047" s="252" t="s">
        <v>696</v>
      </c>
      <c r="G1047" s="43"/>
      <c r="H1047" s="43"/>
      <c r="I1047" s="43"/>
      <c r="J1047" s="43"/>
      <c r="K1047" s="43"/>
      <c r="L1047" s="47"/>
      <c r="M1047" s="223"/>
      <c r="N1047" s="224"/>
      <c r="O1047" s="87"/>
      <c r="P1047" s="87"/>
      <c r="Q1047" s="87"/>
      <c r="R1047" s="87"/>
      <c r="S1047" s="87"/>
      <c r="T1047" s="88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U1047" s="20" t="s">
        <v>82</v>
      </c>
    </row>
    <row r="1048" spans="1:47" s="2" customFormat="1" ht="12">
      <c r="A1048" s="41"/>
      <c r="B1048" s="42"/>
      <c r="C1048" s="43"/>
      <c r="D1048" s="227" t="s">
        <v>493</v>
      </c>
      <c r="E1048" s="43"/>
      <c r="F1048" s="253" t="s">
        <v>697</v>
      </c>
      <c r="G1048" s="43"/>
      <c r="H1048" s="254">
        <v>0</v>
      </c>
      <c r="I1048" s="43"/>
      <c r="J1048" s="43"/>
      <c r="K1048" s="43"/>
      <c r="L1048" s="47"/>
      <c r="M1048" s="223"/>
      <c r="N1048" s="224"/>
      <c r="O1048" s="87"/>
      <c r="P1048" s="87"/>
      <c r="Q1048" s="87"/>
      <c r="R1048" s="87"/>
      <c r="S1048" s="87"/>
      <c r="T1048" s="88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U1048" s="20" t="s">
        <v>82</v>
      </c>
    </row>
    <row r="1049" spans="1:47" s="2" customFormat="1" ht="12">
      <c r="A1049" s="41"/>
      <c r="B1049" s="42"/>
      <c r="C1049" s="43"/>
      <c r="D1049" s="227" t="s">
        <v>493</v>
      </c>
      <c r="E1049" s="43"/>
      <c r="F1049" s="253" t="s">
        <v>698</v>
      </c>
      <c r="G1049" s="43"/>
      <c r="H1049" s="254">
        <v>82.96</v>
      </c>
      <c r="I1049" s="43"/>
      <c r="J1049" s="43"/>
      <c r="K1049" s="43"/>
      <c r="L1049" s="47"/>
      <c r="M1049" s="223"/>
      <c r="N1049" s="224"/>
      <c r="O1049" s="87"/>
      <c r="P1049" s="87"/>
      <c r="Q1049" s="87"/>
      <c r="R1049" s="87"/>
      <c r="S1049" s="87"/>
      <c r="T1049" s="88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U1049" s="20" t="s">
        <v>82</v>
      </c>
    </row>
    <row r="1050" spans="1:47" s="2" customFormat="1" ht="12">
      <c r="A1050" s="41"/>
      <c r="B1050" s="42"/>
      <c r="C1050" s="43"/>
      <c r="D1050" s="227" t="s">
        <v>493</v>
      </c>
      <c r="E1050" s="43"/>
      <c r="F1050" s="253" t="s">
        <v>690</v>
      </c>
      <c r="G1050" s="43"/>
      <c r="H1050" s="254">
        <v>10.64</v>
      </c>
      <c r="I1050" s="43"/>
      <c r="J1050" s="43"/>
      <c r="K1050" s="43"/>
      <c r="L1050" s="47"/>
      <c r="M1050" s="223"/>
      <c r="N1050" s="224"/>
      <c r="O1050" s="87"/>
      <c r="P1050" s="87"/>
      <c r="Q1050" s="87"/>
      <c r="R1050" s="87"/>
      <c r="S1050" s="87"/>
      <c r="T1050" s="88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U1050" s="20" t="s">
        <v>82</v>
      </c>
    </row>
    <row r="1051" spans="1:47" s="2" customFormat="1" ht="12">
      <c r="A1051" s="41"/>
      <c r="B1051" s="42"/>
      <c r="C1051" s="43"/>
      <c r="D1051" s="227" t="s">
        <v>493</v>
      </c>
      <c r="E1051" s="43"/>
      <c r="F1051" s="253" t="s">
        <v>685</v>
      </c>
      <c r="G1051" s="43"/>
      <c r="H1051" s="254">
        <v>1.2</v>
      </c>
      <c r="I1051" s="43"/>
      <c r="J1051" s="43"/>
      <c r="K1051" s="43"/>
      <c r="L1051" s="47"/>
      <c r="M1051" s="223"/>
      <c r="N1051" s="224"/>
      <c r="O1051" s="87"/>
      <c r="P1051" s="87"/>
      <c r="Q1051" s="87"/>
      <c r="R1051" s="87"/>
      <c r="S1051" s="87"/>
      <c r="T1051" s="88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U1051" s="20" t="s">
        <v>82</v>
      </c>
    </row>
    <row r="1052" spans="1:47" s="2" customFormat="1" ht="12">
      <c r="A1052" s="41"/>
      <c r="B1052" s="42"/>
      <c r="C1052" s="43"/>
      <c r="D1052" s="227" t="s">
        <v>493</v>
      </c>
      <c r="E1052" s="43"/>
      <c r="F1052" s="253" t="s">
        <v>691</v>
      </c>
      <c r="G1052" s="43"/>
      <c r="H1052" s="254">
        <v>33.2</v>
      </c>
      <c r="I1052" s="43"/>
      <c r="J1052" s="43"/>
      <c r="K1052" s="43"/>
      <c r="L1052" s="47"/>
      <c r="M1052" s="223"/>
      <c r="N1052" s="224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U1052" s="20" t="s">
        <v>82</v>
      </c>
    </row>
    <row r="1053" spans="1:47" s="2" customFormat="1" ht="12">
      <c r="A1053" s="41"/>
      <c r="B1053" s="42"/>
      <c r="C1053" s="43"/>
      <c r="D1053" s="227" t="s">
        <v>493</v>
      </c>
      <c r="E1053" s="43"/>
      <c r="F1053" s="253" t="s">
        <v>692</v>
      </c>
      <c r="G1053" s="43"/>
      <c r="H1053" s="254">
        <v>33.38</v>
      </c>
      <c r="I1053" s="43"/>
      <c r="J1053" s="43"/>
      <c r="K1053" s="43"/>
      <c r="L1053" s="47"/>
      <c r="M1053" s="223"/>
      <c r="N1053" s="224"/>
      <c r="O1053" s="87"/>
      <c r="P1053" s="87"/>
      <c r="Q1053" s="87"/>
      <c r="R1053" s="87"/>
      <c r="S1053" s="87"/>
      <c r="T1053" s="88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U1053" s="20" t="s">
        <v>82</v>
      </c>
    </row>
    <row r="1054" spans="1:47" s="2" customFormat="1" ht="12">
      <c r="A1054" s="41"/>
      <c r="B1054" s="42"/>
      <c r="C1054" s="43"/>
      <c r="D1054" s="227" t="s">
        <v>493</v>
      </c>
      <c r="E1054" s="43"/>
      <c r="F1054" s="253" t="s">
        <v>693</v>
      </c>
      <c r="G1054" s="43"/>
      <c r="H1054" s="254">
        <v>33.2</v>
      </c>
      <c r="I1054" s="43"/>
      <c r="J1054" s="43"/>
      <c r="K1054" s="43"/>
      <c r="L1054" s="47"/>
      <c r="M1054" s="223"/>
      <c r="N1054" s="224"/>
      <c r="O1054" s="87"/>
      <c r="P1054" s="87"/>
      <c r="Q1054" s="87"/>
      <c r="R1054" s="87"/>
      <c r="S1054" s="87"/>
      <c r="T1054" s="88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U1054" s="20" t="s">
        <v>82</v>
      </c>
    </row>
    <row r="1055" spans="1:47" s="2" customFormat="1" ht="12">
      <c r="A1055" s="41"/>
      <c r="B1055" s="42"/>
      <c r="C1055" s="43"/>
      <c r="D1055" s="227" t="s">
        <v>493</v>
      </c>
      <c r="E1055" s="43"/>
      <c r="F1055" s="253" t="s">
        <v>694</v>
      </c>
      <c r="G1055" s="43"/>
      <c r="H1055" s="254">
        <v>32.84</v>
      </c>
      <c r="I1055" s="43"/>
      <c r="J1055" s="43"/>
      <c r="K1055" s="43"/>
      <c r="L1055" s="47"/>
      <c r="M1055" s="223"/>
      <c r="N1055" s="224"/>
      <c r="O1055" s="87"/>
      <c r="P1055" s="87"/>
      <c r="Q1055" s="87"/>
      <c r="R1055" s="87"/>
      <c r="S1055" s="87"/>
      <c r="T1055" s="88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U1055" s="20" t="s">
        <v>82</v>
      </c>
    </row>
    <row r="1056" spans="1:47" s="2" customFormat="1" ht="12">
      <c r="A1056" s="41"/>
      <c r="B1056" s="42"/>
      <c r="C1056" s="43"/>
      <c r="D1056" s="227" t="s">
        <v>493</v>
      </c>
      <c r="E1056" s="43"/>
      <c r="F1056" s="253" t="s">
        <v>695</v>
      </c>
      <c r="G1056" s="43"/>
      <c r="H1056" s="254">
        <v>11.05</v>
      </c>
      <c r="I1056" s="43"/>
      <c r="J1056" s="43"/>
      <c r="K1056" s="43"/>
      <c r="L1056" s="47"/>
      <c r="M1056" s="223"/>
      <c r="N1056" s="224"/>
      <c r="O1056" s="87"/>
      <c r="P1056" s="87"/>
      <c r="Q1056" s="87"/>
      <c r="R1056" s="87"/>
      <c r="S1056" s="87"/>
      <c r="T1056" s="88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U1056" s="20" t="s">
        <v>82</v>
      </c>
    </row>
    <row r="1057" spans="1:47" s="2" customFormat="1" ht="12">
      <c r="A1057" s="41"/>
      <c r="B1057" s="42"/>
      <c r="C1057" s="43"/>
      <c r="D1057" s="227" t="s">
        <v>493</v>
      </c>
      <c r="E1057" s="43"/>
      <c r="F1057" s="253" t="s">
        <v>502</v>
      </c>
      <c r="G1057" s="43"/>
      <c r="H1057" s="254">
        <v>238.47</v>
      </c>
      <c r="I1057" s="43"/>
      <c r="J1057" s="43"/>
      <c r="K1057" s="43"/>
      <c r="L1057" s="47"/>
      <c r="M1057" s="223"/>
      <c r="N1057" s="224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U1057" s="20" t="s">
        <v>82</v>
      </c>
    </row>
    <row r="1058" spans="1:47" s="2" customFormat="1" ht="12">
      <c r="A1058" s="41"/>
      <c r="B1058" s="42"/>
      <c r="C1058" s="43"/>
      <c r="D1058" s="227" t="s">
        <v>493</v>
      </c>
      <c r="E1058" s="43"/>
      <c r="F1058" s="252" t="s">
        <v>699</v>
      </c>
      <c r="G1058" s="43"/>
      <c r="H1058" s="43"/>
      <c r="I1058" s="43"/>
      <c r="J1058" s="43"/>
      <c r="K1058" s="43"/>
      <c r="L1058" s="47"/>
      <c r="M1058" s="223"/>
      <c r="N1058" s="224"/>
      <c r="O1058" s="87"/>
      <c r="P1058" s="87"/>
      <c r="Q1058" s="87"/>
      <c r="R1058" s="87"/>
      <c r="S1058" s="87"/>
      <c r="T1058" s="88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U1058" s="20" t="s">
        <v>82</v>
      </c>
    </row>
    <row r="1059" spans="1:47" s="2" customFormat="1" ht="12">
      <c r="A1059" s="41"/>
      <c r="B1059" s="42"/>
      <c r="C1059" s="43"/>
      <c r="D1059" s="227" t="s">
        <v>493</v>
      </c>
      <c r="E1059" s="43"/>
      <c r="F1059" s="253" t="s">
        <v>697</v>
      </c>
      <c r="G1059" s="43"/>
      <c r="H1059" s="254">
        <v>0</v>
      </c>
      <c r="I1059" s="43"/>
      <c r="J1059" s="43"/>
      <c r="K1059" s="43"/>
      <c r="L1059" s="47"/>
      <c r="M1059" s="223"/>
      <c r="N1059" s="224"/>
      <c r="O1059" s="87"/>
      <c r="P1059" s="87"/>
      <c r="Q1059" s="87"/>
      <c r="R1059" s="87"/>
      <c r="S1059" s="87"/>
      <c r="T1059" s="88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U1059" s="20" t="s">
        <v>82</v>
      </c>
    </row>
    <row r="1060" spans="1:47" s="2" customFormat="1" ht="12">
      <c r="A1060" s="41"/>
      <c r="B1060" s="42"/>
      <c r="C1060" s="43"/>
      <c r="D1060" s="227" t="s">
        <v>493</v>
      </c>
      <c r="E1060" s="43"/>
      <c r="F1060" s="253" t="s">
        <v>681</v>
      </c>
      <c r="G1060" s="43"/>
      <c r="H1060" s="254">
        <v>4.06</v>
      </c>
      <c r="I1060" s="43"/>
      <c r="J1060" s="43"/>
      <c r="K1060" s="43"/>
      <c r="L1060" s="47"/>
      <c r="M1060" s="223"/>
      <c r="N1060" s="224"/>
      <c r="O1060" s="87"/>
      <c r="P1060" s="87"/>
      <c r="Q1060" s="87"/>
      <c r="R1060" s="87"/>
      <c r="S1060" s="87"/>
      <c r="T1060" s="88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U1060" s="20" t="s">
        <v>82</v>
      </c>
    </row>
    <row r="1061" spans="1:47" s="2" customFormat="1" ht="12">
      <c r="A1061" s="41"/>
      <c r="B1061" s="42"/>
      <c r="C1061" s="43"/>
      <c r="D1061" s="227" t="s">
        <v>493</v>
      </c>
      <c r="E1061" s="43"/>
      <c r="F1061" s="253" t="s">
        <v>682</v>
      </c>
      <c r="G1061" s="43"/>
      <c r="H1061" s="254">
        <v>1.14</v>
      </c>
      <c r="I1061" s="43"/>
      <c r="J1061" s="43"/>
      <c r="K1061" s="43"/>
      <c r="L1061" s="47"/>
      <c r="M1061" s="223"/>
      <c r="N1061" s="224"/>
      <c r="O1061" s="87"/>
      <c r="P1061" s="87"/>
      <c r="Q1061" s="87"/>
      <c r="R1061" s="87"/>
      <c r="S1061" s="87"/>
      <c r="T1061" s="88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U1061" s="20" t="s">
        <v>82</v>
      </c>
    </row>
    <row r="1062" spans="1:47" s="2" customFormat="1" ht="12">
      <c r="A1062" s="41"/>
      <c r="B1062" s="42"/>
      <c r="C1062" s="43"/>
      <c r="D1062" s="227" t="s">
        <v>493</v>
      </c>
      <c r="E1062" s="43"/>
      <c r="F1062" s="253" t="s">
        <v>682</v>
      </c>
      <c r="G1062" s="43"/>
      <c r="H1062" s="254">
        <v>1.14</v>
      </c>
      <c r="I1062" s="43"/>
      <c r="J1062" s="43"/>
      <c r="K1062" s="43"/>
      <c r="L1062" s="47"/>
      <c r="M1062" s="223"/>
      <c r="N1062" s="224"/>
      <c r="O1062" s="87"/>
      <c r="P1062" s="87"/>
      <c r="Q1062" s="87"/>
      <c r="R1062" s="87"/>
      <c r="S1062" s="87"/>
      <c r="T1062" s="88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U1062" s="20" t="s">
        <v>82</v>
      </c>
    </row>
    <row r="1063" spans="1:47" s="2" customFormat="1" ht="12">
      <c r="A1063" s="41"/>
      <c r="B1063" s="42"/>
      <c r="C1063" s="43"/>
      <c r="D1063" s="227" t="s">
        <v>493</v>
      </c>
      <c r="E1063" s="43"/>
      <c r="F1063" s="253" t="s">
        <v>682</v>
      </c>
      <c r="G1063" s="43"/>
      <c r="H1063" s="254">
        <v>1.14</v>
      </c>
      <c r="I1063" s="43"/>
      <c r="J1063" s="43"/>
      <c r="K1063" s="43"/>
      <c r="L1063" s="47"/>
      <c r="M1063" s="223"/>
      <c r="N1063" s="224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U1063" s="20" t="s">
        <v>82</v>
      </c>
    </row>
    <row r="1064" spans="1:47" s="2" customFormat="1" ht="12">
      <c r="A1064" s="41"/>
      <c r="B1064" s="42"/>
      <c r="C1064" s="43"/>
      <c r="D1064" s="227" t="s">
        <v>493</v>
      </c>
      <c r="E1064" s="43"/>
      <c r="F1064" s="253" t="s">
        <v>683</v>
      </c>
      <c r="G1064" s="43"/>
      <c r="H1064" s="254">
        <v>5.7</v>
      </c>
      <c r="I1064" s="43"/>
      <c r="J1064" s="43"/>
      <c r="K1064" s="43"/>
      <c r="L1064" s="47"/>
      <c r="M1064" s="223"/>
      <c r="N1064" s="224"/>
      <c r="O1064" s="87"/>
      <c r="P1064" s="87"/>
      <c r="Q1064" s="87"/>
      <c r="R1064" s="87"/>
      <c r="S1064" s="87"/>
      <c r="T1064" s="88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U1064" s="20" t="s">
        <v>82</v>
      </c>
    </row>
    <row r="1065" spans="1:47" s="2" customFormat="1" ht="12">
      <c r="A1065" s="41"/>
      <c r="B1065" s="42"/>
      <c r="C1065" s="43"/>
      <c r="D1065" s="227" t="s">
        <v>493</v>
      </c>
      <c r="E1065" s="43"/>
      <c r="F1065" s="253" t="s">
        <v>684</v>
      </c>
      <c r="G1065" s="43"/>
      <c r="H1065" s="254">
        <v>3.73</v>
      </c>
      <c r="I1065" s="43"/>
      <c r="J1065" s="43"/>
      <c r="K1065" s="43"/>
      <c r="L1065" s="47"/>
      <c r="M1065" s="223"/>
      <c r="N1065" s="224"/>
      <c r="O1065" s="87"/>
      <c r="P1065" s="87"/>
      <c r="Q1065" s="87"/>
      <c r="R1065" s="87"/>
      <c r="S1065" s="87"/>
      <c r="T1065" s="88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U1065" s="20" t="s">
        <v>82</v>
      </c>
    </row>
    <row r="1066" spans="1:47" s="2" customFormat="1" ht="12">
      <c r="A1066" s="41"/>
      <c r="B1066" s="42"/>
      <c r="C1066" s="43"/>
      <c r="D1066" s="227" t="s">
        <v>493</v>
      </c>
      <c r="E1066" s="43"/>
      <c r="F1066" s="253" t="s">
        <v>685</v>
      </c>
      <c r="G1066" s="43"/>
      <c r="H1066" s="254">
        <v>1.2</v>
      </c>
      <c r="I1066" s="43"/>
      <c r="J1066" s="43"/>
      <c r="K1066" s="43"/>
      <c r="L1066" s="47"/>
      <c r="M1066" s="223"/>
      <c r="N1066" s="224"/>
      <c r="O1066" s="87"/>
      <c r="P1066" s="87"/>
      <c r="Q1066" s="87"/>
      <c r="R1066" s="87"/>
      <c r="S1066" s="87"/>
      <c r="T1066" s="88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U1066" s="20" t="s">
        <v>82</v>
      </c>
    </row>
    <row r="1067" spans="1:47" s="2" customFormat="1" ht="12">
      <c r="A1067" s="41"/>
      <c r="B1067" s="42"/>
      <c r="C1067" s="43"/>
      <c r="D1067" s="227" t="s">
        <v>493</v>
      </c>
      <c r="E1067" s="43"/>
      <c r="F1067" s="253" t="s">
        <v>686</v>
      </c>
      <c r="G1067" s="43"/>
      <c r="H1067" s="254">
        <v>1.25</v>
      </c>
      <c r="I1067" s="43"/>
      <c r="J1067" s="43"/>
      <c r="K1067" s="43"/>
      <c r="L1067" s="47"/>
      <c r="M1067" s="223"/>
      <c r="N1067" s="224"/>
      <c r="O1067" s="87"/>
      <c r="P1067" s="87"/>
      <c r="Q1067" s="87"/>
      <c r="R1067" s="87"/>
      <c r="S1067" s="87"/>
      <c r="T1067" s="88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U1067" s="20" t="s">
        <v>82</v>
      </c>
    </row>
    <row r="1068" spans="1:47" s="2" customFormat="1" ht="12">
      <c r="A1068" s="41"/>
      <c r="B1068" s="42"/>
      <c r="C1068" s="43"/>
      <c r="D1068" s="227" t="s">
        <v>493</v>
      </c>
      <c r="E1068" s="43"/>
      <c r="F1068" s="253" t="s">
        <v>681</v>
      </c>
      <c r="G1068" s="43"/>
      <c r="H1068" s="254">
        <v>4.06</v>
      </c>
      <c r="I1068" s="43"/>
      <c r="J1068" s="43"/>
      <c r="K1068" s="43"/>
      <c r="L1068" s="47"/>
      <c r="M1068" s="223"/>
      <c r="N1068" s="224"/>
      <c r="O1068" s="87"/>
      <c r="P1068" s="87"/>
      <c r="Q1068" s="87"/>
      <c r="R1068" s="87"/>
      <c r="S1068" s="87"/>
      <c r="T1068" s="88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U1068" s="20" t="s">
        <v>82</v>
      </c>
    </row>
    <row r="1069" spans="1:47" s="2" customFormat="1" ht="12">
      <c r="A1069" s="41"/>
      <c r="B1069" s="42"/>
      <c r="C1069" s="43"/>
      <c r="D1069" s="227" t="s">
        <v>493</v>
      </c>
      <c r="E1069" s="43"/>
      <c r="F1069" s="253" t="s">
        <v>687</v>
      </c>
      <c r="G1069" s="43"/>
      <c r="H1069" s="254">
        <v>2.28</v>
      </c>
      <c r="I1069" s="43"/>
      <c r="J1069" s="43"/>
      <c r="K1069" s="43"/>
      <c r="L1069" s="47"/>
      <c r="M1069" s="223"/>
      <c r="N1069" s="224"/>
      <c r="O1069" s="87"/>
      <c r="P1069" s="87"/>
      <c r="Q1069" s="87"/>
      <c r="R1069" s="87"/>
      <c r="S1069" s="87"/>
      <c r="T1069" s="88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U1069" s="20" t="s">
        <v>82</v>
      </c>
    </row>
    <row r="1070" spans="1:47" s="2" customFormat="1" ht="12">
      <c r="A1070" s="41"/>
      <c r="B1070" s="42"/>
      <c r="C1070" s="43"/>
      <c r="D1070" s="227" t="s">
        <v>493</v>
      </c>
      <c r="E1070" s="43"/>
      <c r="F1070" s="253" t="s">
        <v>682</v>
      </c>
      <c r="G1070" s="43"/>
      <c r="H1070" s="254">
        <v>1.14</v>
      </c>
      <c r="I1070" s="43"/>
      <c r="J1070" s="43"/>
      <c r="K1070" s="43"/>
      <c r="L1070" s="47"/>
      <c r="M1070" s="223"/>
      <c r="N1070" s="224"/>
      <c r="O1070" s="87"/>
      <c r="P1070" s="87"/>
      <c r="Q1070" s="87"/>
      <c r="R1070" s="87"/>
      <c r="S1070" s="87"/>
      <c r="T1070" s="88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U1070" s="20" t="s">
        <v>82</v>
      </c>
    </row>
    <row r="1071" spans="1:47" s="2" customFormat="1" ht="12">
      <c r="A1071" s="41"/>
      <c r="B1071" s="42"/>
      <c r="C1071" s="43"/>
      <c r="D1071" s="227" t="s">
        <v>493</v>
      </c>
      <c r="E1071" s="43"/>
      <c r="F1071" s="253" t="s">
        <v>700</v>
      </c>
      <c r="G1071" s="43"/>
      <c r="H1071" s="254">
        <v>18.6</v>
      </c>
      <c r="I1071" s="43"/>
      <c r="J1071" s="43"/>
      <c r="K1071" s="43"/>
      <c r="L1071" s="47"/>
      <c r="M1071" s="223"/>
      <c r="N1071" s="224"/>
      <c r="O1071" s="87"/>
      <c r="P1071" s="87"/>
      <c r="Q1071" s="87"/>
      <c r="R1071" s="87"/>
      <c r="S1071" s="87"/>
      <c r="T1071" s="88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U1071" s="20" t="s">
        <v>82</v>
      </c>
    </row>
    <row r="1072" spans="1:47" s="2" customFormat="1" ht="12">
      <c r="A1072" s="41"/>
      <c r="B1072" s="42"/>
      <c r="C1072" s="43"/>
      <c r="D1072" s="227" t="s">
        <v>493</v>
      </c>
      <c r="E1072" s="43"/>
      <c r="F1072" s="253" t="s">
        <v>502</v>
      </c>
      <c r="G1072" s="43"/>
      <c r="H1072" s="254">
        <v>45.44</v>
      </c>
      <c r="I1072" s="43"/>
      <c r="J1072" s="43"/>
      <c r="K1072" s="43"/>
      <c r="L1072" s="47"/>
      <c r="M1072" s="223"/>
      <c r="N1072" s="224"/>
      <c r="O1072" s="87"/>
      <c r="P1072" s="87"/>
      <c r="Q1072" s="87"/>
      <c r="R1072" s="87"/>
      <c r="S1072" s="87"/>
      <c r="T1072" s="88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U1072" s="20" t="s">
        <v>82</v>
      </c>
    </row>
    <row r="1073" spans="1:47" s="2" customFormat="1" ht="12">
      <c r="A1073" s="41"/>
      <c r="B1073" s="42"/>
      <c r="C1073" s="43"/>
      <c r="D1073" s="227" t="s">
        <v>493</v>
      </c>
      <c r="E1073" s="43"/>
      <c r="F1073" s="252" t="s">
        <v>701</v>
      </c>
      <c r="G1073" s="43"/>
      <c r="H1073" s="43"/>
      <c r="I1073" s="43"/>
      <c r="J1073" s="43"/>
      <c r="K1073" s="43"/>
      <c r="L1073" s="47"/>
      <c r="M1073" s="223"/>
      <c r="N1073" s="224"/>
      <c r="O1073" s="87"/>
      <c r="P1073" s="87"/>
      <c r="Q1073" s="87"/>
      <c r="R1073" s="87"/>
      <c r="S1073" s="87"/>
      <c r="T1073" s="88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U1073" s="20" t="s">
        <v>82</v>
      </c>
    </row>
    <row r="1074" spans="1:47" s="2" customFormat="1" ht="12">
      <c r="A1074" s="41"/>
      <c r="B1074" s="42"/>
      <c r="C1074" s="43"/>
      <c r="D1074" s="227" t="s">
        <v>493</v>
      </c>
      <c r="E1074" s="43"/>
      <c r="F1074" s="253" t="s">
        <v>697</v>
      </c>
      <c r="G1074" s="43"/>
      <c r="H1074" s="254">
        <v>0</v>
      </c>
      <c r="I1074" s="43"/>
      <c r="J1074" s="43"/>
      <c r="K1074" s="43"/>
      <c r="L1074" s="47"/>
      <c r="M1074" s="223"/>
      <c r="N1074" s="224"/>
      <c r="O1074" s="87"/>
      <c r="P1074" s="87"/>
      <c r="Q1074" s="87"/>
      <c r="R1074" s="87"/>
      <c r="S1074" s="87"/>
      <c r="T1074" s="88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U1074" s="20" t="s">
        <v>82</v>
      </c>
    </row>
    <row r="1075" spans="1:47" s="2" customFormat="1" ht="12">
      <c r="A1075" s="41"/>
      <c r="B1075" s="42"/>
      <c r="C1075" s="43"/>
      <c r="D1075" s="227" t="s">
        <v>493</v>
      </c>
      <c r="E1075" s="43"/>
      <c r="F1075" s="253" t="s">
        <v>369</v>
      </c>
      <c r="G1075" s="43"/>
      <c r="H1075" s="254">
        <v>60.67</v>
      </c>
      <c r="I1075" s="43"/>
      <c r="J1075" s="43"/>
      <c r="K1075" s="43"/>
      <c r="L1075" s="47"/>
      <c r="M1075" s="223"/>
      <c r="N1075" s="224"/>
      <c r="O1075" s="87"/>
      <c r="P1075" s="87"/>
      <c r="Q1075" s="87"/>
      <c r="R1075" s="87"/>
      <c r="S1075" s="87"/>
      <c r="T1075" s="88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U1075" s="20" t="s">
        <v>82</v>
      </c>
    </row>
    <row r="1076" spans="1:47" s="2" customFormat="1" ht="12">
      <c r="A1076" s="41"/>
      <c r="B1076" s="42"/>
      <c r="C1076" s="43"/>
      <c r="D1076" s="227" t="s">
        <v>493</v>
      </c>
      <c r="E1076" s="43"/>
      <c r="F1076" s="252" t="s">
        <v>702</v>
      </c>
      <c r="G1076" s="43"/>
      <c r="H1076" s="43"/>
      <c r="I1076" s="43"/>
      <c r="J1076" s="43"/>
      <c r="K1076" s="43"/>
      <c r="L1076" s="47"/>
      <c r="M1076" s="223"/>
      <c r="N1076" s="224"/>
      <c r="O1076" s="87"/>
      <c r="P1076" s="87"/>
      <c r="Q1076" s="87"/>
      <c r="R1076" s="87"/>
      <c r="S1076" s="87"/>
      <c r="T1076" s="88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U1076" s="20" t="s">
        <v>82</v>
      </c>
    </row>
    <row r="1077" spans="1:47" s="2" customFormat="1" ht="12">
      <c r="A1077" s="41"/>
      <c r="B1077" s="42"/>
      <c r="C1077" s="43"/>
      <c r="D1077" s="227" t="s">
        <v>493</v>
      </c>
      <c r="E1077" s="43"/>
      <c r="F1077" s="253" t="s">
        <v>697</v>
      </c>
      <c r="G1077" s="43"/>
      <c r="H1077" s="254">
        <v>0</v>
      </c>
      <c r="I1077" s="43"/>
      <c r="J1077" s="43"/>
      <c r="K1077" s="43"/>
      <c r="L1077" s="47"/>
      <c r="M1077" s="223"/>
      <c r="N1077" s="224"/>
      <c r="O1077" s="87"/>
      <c r="P1077" s="87"/>
      <c r="Q1077" s="87"/>
      <c r="R1077" s="87"/>
      <c r="S1077" s="87"/>
      <c r="T1077" s="88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U1077" s="20" t="s">
        <v>82</v>
      </c>
    </row>
    <row r="1078" spans="1:47" s="2" customFormat="1" ht="12">
      <c r="A1078" s="41"/>
      <c r="B1078" s="42"/>
      <c r="C1078" s="43"/>
      <c r="D1078" s="227" t="s">
        <v>493</v>
      </c>
      <c r="E1078" s="43"/>
      <c r="F1078" s="253" t="s">
        <v>372</v>
      </c>
      <c r="G1078" s="43"/>
      <c r="H1078" s="254">
        <v>10.14</v>
      </c>
      <c r="I1078" s="43"/>
      <c r="J1078" s="43"/>
      <c r="K1078" s="43"/>
      <c r="L1078" s="47"/>
      <c r="M1078" s="223"/>
      <c r="N1078" s="224"/>
      <c r="O1078" s="87"/>
      <c r="P1078" s="87"/>
      <c r="Q1078" s="87"/>
      <c r="R1078" s="87"/>
      <c r="S1078" s="87"/>
      <c r="T1078" s="88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U1078" s="20" t="s">
        <v>82</v>
      </c>
    </row>
    <row r="1079" spans="1:47" s="2" customFormat="1" ht="12">
      <c r="A1079" s="41"/>
      <c r="B1079" s="42"/>
      <c r="C1079" s="43"/>
      <c r="D1079" s="227" t="s">
        <v>493</v>
      </c>
      <c r="E1079" s="43"/>
      <c r="F1079" s="252" t="s">
        <v>703</v>
      </c>
      <c r="G1079" s="43"/>
      <c r="H1079" s="43"/>
      <c r="I1079" s="43"/>
      <c r="J1079" s="43"/>
      <c r="K1079" s="43"/>
      <c r="L1079" s="47"/>
      <c r="M1079" s="223"/>
      <c r="N1079" s="224"/>
      <c r="O1079" s="87"/>
      <c r="P1079" s="87"/>
      <c r="Q1079" s="87"/>
      <c r="R1079" s="87"/>
      <c r="S1079" s="87"/>
      <c r="T1079" s="88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U1079" s="20" t="s">
        <v>82</v>
      </c>
    </row>
    <row r="1080" spans="1:47" s="2" customFormat="1" ht="12">
      <c r="A1080" s="41"/>
      <c r="B1080" s="42"/>
      <c r="C1080" s="43"/>
      <c r="D1080" s="227" t="s">
        <v>493</v>
      </c>
      <c r="E1080" s="43"/>
      <c r="F1080" s="253" t="s">
        <v>704</v>
      </c>
      <c r="G1080" s="43"/>
      <c r="H1080" s="254">
        <v>0</v>
      </c>
      <c r="I1080" s="43"/>
      <c r="J1080" s="43"/>
      <c r="K1080" s="43"/>
      <c r="L1080" s="47"/>
      <c r="M1080" s="223"/>
      <c r="N1080" s="224"/>
      <c r="O1080" s="87"/>
      <c r="P1080" s="87"/>
      <c r="Q1080" s="87"/>
      <c r="R1080" s="87"/>
      <c r="S1080" s="87"/>
      <c r="T1080" s="88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U1080" s="20" t="s">
        <v>82</v>
      </c>
    </row>
    <row r="1081" spans="1:47" s="2" customFormat="1" ht="12">
      <c r="A1081" s="41"/>
      <c r="B1081" s="42"/>
      <c r="C1081" s="43"/>
      <c r="D1081" s="227" t="s">
        <v>493</v>
      </c>
      <c r="E1081" s="43"/>
      <c r="F1081" s="253" t="s">
        <v>705</v>
      </c>
      <c r="G1081" s="43"/>
      <c r="H1081" s="254">
        <v>4.36</v>
      </c>
      <c r="I1081" s="43"/>
      <c r="J1081" s="43"/>
      <c r="K1081" s="43"/>
      <c r="L1081" s="47"/>
      <c r="M1081" s="223"/>
      <c r="N1081" s="224"/>
      <c r="O1081" s="87"/>
      <c r="P1081" s="87"/>
      <c r="Q1081" s="87"/>
      <c r="R1081" s="87"/>
      <c r="S1081" s="87"/>
      <c r="T1081" s="88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U1081" s="20" t="s">
        <v>82</v>
      </c>
    </row>
    <row r="1082" spans="1:47" s="2" customFormat="1" ht="12">
      <c r="A1082" s="41"/>
      <c r="B1082" s="42"/>
      <c r="C1082" s="43"/>
      <c r="D1082" s="227" t="s">
        <v>493</v>
      </c>
      <c r="E1082" s="43"/>
      <c r="F1082" s="253" t="s">
        <v>706</v>
      </c>
      <c r="G1082" s="43"/>
      <c r="H1082" s="254">
        <v>16.66</v>
      </c>
      <c r="I1082" s="43"/>
      <c r="J1082" s="43"/>
      <c r="K1082" s="43"/>
      <c r="L1082" s="47"/>
      <c r="M1082" s="223"/>
      <c r="N1082" s="224"/>
      <c r="O1082" s="87"/>
      <c r="P1082" s="87"/>
      <c r="Q1082" s="87"/>
      <c r="R1082" s="87"/>
      <c r="S1082" s="87"/>
      <c r="T1082" s="88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U1082" s="20" t="s">
        <v>82</v>
      </c>
    </row>
    <row r="1083" spans="1:47" s="2" customFormat="1" ht="12">
      <c r="A1083" s="41"/>
      <c r="B1083" s="42"/>
      <c r="C1083" s="43"/>
      <c r="D1083" s="227" t="s">
        <v>493</v>
      </c>
      <c r="E1083" s="43"/>
      <c r="F1083" s="253" t="s">
        <v>707</v>
      </c>
      <c r="G1083" s="43"/>
      <c r="H1083" s="254">
        <v>13.7</v>
      </c>
      <c r="I1083" s="43"/>
      <c r="J1083" s="43"/>
      <c r="K1083" s="43"/>
      <c r="L1083" s="47"/>
      <c r="M1083" s="223"/>
      <c r="N1083" s="224"/>
      <c r="O1083" s="87"/>
      <c r="P1083" s="87"/>
      <c r="Q1083" s="87"/>
      <c r="R1083" s="87"/>
      <c r="S1083" s="87"/>
      <c r="T1083" s="88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U1083" s="20" t="s">
        <v>82</v>
      </c>
    </row>
    <row r="1084" spans="1:47" s="2" customFormat="1" ht="12">
      <c r="A1084" s="41"/>
      <c r="B1084" s="42"/>
      <c r="C1084" s="43"/>
      <c r="D1084" s="227" t="s">
        <v>493</v>
      </c>
      <c r="E1084" s="43"/>
      <c r="F1084" s="253" t="s">
        <v>502</v>
      </c>
      <c r="G1084" s="43"/>
      <c r="H1084" s="254">
        <v>34.72</v>
      </c>
      <c r="I1084" s="43"/>
      <c r="J1084" s="43"/>
      <c r="K1084" s="43"/>
      <c r="L1084" s="47"/>
      <c r="M1084" s="223"/>
      <c r="N1084" s="224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U1084" s="20" t="s">
        <v>82</v>
      </c>
    </row>
    <row r="1085" spans="1:65" s="2" customFormat="1" ht="16.5" customHeight="1">
      <c r="A1085" s="41"/>
      <c r="B1085" s="42"/>
      <c r="C1085" s="207" t="s">
        <v>1070</v>
      </c>
      <c r="D1085" s="207" t="s">
        <v>162</v>
      </c>
      <c r="E1085" s="208" t="s">
        <v>1071</v>
      </c>
      <c r="F1085" s="209" t="s">
        <v>1072</v>
      </c>
      <c r="G1085" s="210" t="s">
        <v>356</v>
      </c>
      <c r="H1085" s="211">
        <v>410</v>
      </c>
      <c r="I1085" s="212"/>
      <c r="J1085" s="213">
        <f>ROUND(I1085*H1085,2)</f>
        <v>0</v>
      </c>
      <c r="K1085" s="209" t="s">
        <v>166</v>
      </c>
      <c r="L1085" s="47"/>
      <c r="M1085" s="214" t="s">
        <v>19</v>
      </c>
      <c r="N1085" s="215" t="s">
        <v>43</v>
      </c>
      <c r="O1085" s="87"/>
      <c r="P1085" s="216">
        <f>O1085*H1085</f>
        <v>0</v>
      </c>
      <c r="Q1085" s="216">
        <v>0</v>
      </c>
      <c r="R1085" s="216">
        <f>Q1085*H1085</f>
        <v>0</v>
      </c>
      <c r="S1085" s="216">
        <v>0</v>
      </c>
      <c r="T1085" s="217">
        <f>S1085*H1085</f>
        <v>0</v>
      </c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R1085" s="218" t="s">
        <v>196</v>
      </c>
      <c r="AT1085" s="218" t="s">
        <v>162</v>
      </c>
      <c r="AU1085" s="218" t="s">
        <v>82</v>
      </c>
      <c r="AY1085" s="20" t="s">
        <v>155</v>
      </c>
      <c r="BE1085" s="219">
        <f>IF(N1085="základní",J1085,0)</f>
        <v>0</v>
      </c>
      <c r="BF1085" s="219">
        <f>IF(N1085="snížená",J1085,0)</f>
        <v>0</v>
      </c>
      <c r="BG1085" s="219">
        <f>IF(N1085="zákl. přenesená",J1085,0)</f>
        <v>0</v>
      </c>
      <c r="BH1085" s="219">
        <f>IF(N1085="sníž. přenesená",J1085,0)</f>
        <v>0</v>
      </c>
      <c r="BI1085" s="219">
        <f>IF(N1085="nulová",J1085,0)</f>
        <v>0</v>
      </c>
      <c r="BJ1085" s="20" t="s">
        <v>80</v>
      </c>
      <c r="BK1085" s="219">
        <f>ROUND(I1085*H1085,2)</f>
        <v>0</v>
      </c>
      <c r="BL1085" s="20" t="s">
        <v>196</v>
      </c>
      <c r="BM1085" s="218" t="s">
        <v>1073</v>
      </c>
    </row>
    <row r="1086" spans="1:47" s="2" customFormat="1" ht="12">
      <c r="A1086" s="41"/>
      <c r="B1086" s="42"/>
      <c r="C1086" s="43"/>
      <c r="D1086" s="220" t="s">
        <v>169</v>
      </c>
      <c r="E1086" s="43"/>
      <c r="F1086" s="221" t="s">
        <v>1074</v>
      </c>
      <c r="G1086" s="43"/>
      <c r="H1086" s="43"/>
      <c r="I1086" s="222"/>
      <c r="J1086" s="43"/>
      <c r="K1086" s="43"/>
      <c r="L1086" s="47"/>
      <c r="M1086" s="223"/>
      <c r="N1086" s="224"/>
      <c r="O1086" s="87"/>
      <c r="P1086" s="87"/>
      <c r="Q1086" s="87"/>
      <c r="R1086" s="87"/>
      <c r="S1086" s="87"/>
      <c r="T1086" s="88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T1086" s="20" t="s">
        <v>169</v>
      </c>
      <c r="AU1086" s="20" t="s">
        <v>82</v>
      </c>
    </row>
    <row r="1087" spans="1:51" s="13" customFormat="1" ht="12">
      <c r="A1087" s="13"/>
      <c r="B1087" s="225"/>
      <c r="C1087" s="226"/>
      <c r="D1087" s="227" t="s">
        <v>176</v>
      </c>
      <c r="E1087" s="228" t="s">
        <v>19</v>
      </c>
      <c r="F1087" s="229" t="s">
        <v>1048</v>
      </c>
      <c r="G1087" s="226"/>
      <c r="H1087" s="228" t="s">
        <v>19</v>
      </c>
      <c r="I1087" s="230"/>
      <c r="J1087" s="226"/>
      <c r="K1087" s="226"/>
      <c r="L1087" s="231"/>
      <c r="M1087" s="232"/>
      <c r="N1087" s="233"/>
      <c r="O1087" s="233"/>
      <c r="P1087" s="233"/>
      <c r="Q1087" s="233"/>
      <c r="R1087" s="233"/>
      <c r="S1087" s="233"/>
      <c r="T1087" s="23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5" t="s">
        <v>176</v>
      </c>
      <c r="AU1087" s="235" t="s">
        <v>82</v>
      </c>
      <c r="AV1087" s="13" t="s">
        <v>80</v>
      </c>
      <c r="AW1087" s="13" t="s">
        <v>34</v>
      </c>
      <c r="AX1087" s="13" t="s">
        <v>72</v>
      </c>
      <c r="AY1087" s="235" t="s">
        <v>155</v>
      </c>
    </row>
    <row r="1088" spans="1:51" s="13" customFormat="1" ht="12">
      <c r="A1088" s="13"/>
      <c r="B1088" s="225"/>
      <c r="C1088" s="226"/>
      <c r="D1088" s="227" t="s">
        <v>176</v>
      </c>
      <c r="E1088" s="228" t="s">
        <v>19</v>
      </c>
      <c r="F1088" s="229" t="s">
        <v>1014</v>
      </c>
      <c r="G1088" s="226"/>
      <c r="H1088" s="228" t="s">
        <v>19</v>
      </c>
      <c r="I1088" s="230"/>
      <c r="J1088" s="226"/>
      <c r="K1088" s="226"/>
      <c r="L1088" s="231"/>
      <c r="M1088" s="232"/>
      <c r="N1088" s="233"/>
      <c r="O1088" s="233"/>
      <c r="P1088" s="233"/>
      <c r="Q1088" s="233"/>
      <c r="R1088" s="233"/>
      <c r="S1088" s="233"/>
      <c r="T1088" s="234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5" t="s">
        <v>176</v>
      </c>
      <c r="AU1088" s="235" t="s">
        <v>82</v>
      </c>
      <c r="AV1088" s="13" t="s">
        <v>80</v>
      </c>
      <c r="AW1088" s="13" t="s">
        <v>34</v>
      </c>
      <c r="AX1088" s="13" t="s">
        <v>72</v>
      </c>
      <c r="AY1088" s="235" t="s">
        <v>155</v>
      </c>
    </row>
    <row r="1089" spans="1:51" s="14" customFormat="1" ht="12">
      <c r="A1089" s="14"/>
      <c r="B1089" s="236"/>
      <c r="C1089" s="237"/>
      <c r="D1089" s="227" t="s">
        <v>176</v>
      </c>
      <c r="E1089" s="238" t="s">
        <v>19</v>
      </c>
      <c r="F1089" s="239" t="s">
        <v>1056</v>
      </c>
      <c r="G1089" s="237"/>
      <c r="H1089" s="240">
        <v>410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6" t="s">
        <v>176</v>
      </c>
      <c r="AU1089" s="246" t="s">
        <v>82</v>
      </c>
      <c r="AV1089" s="14" t="s">
        <v>82</v>
      </c>
      <c r="AW1089" s="14" t="s">
        <v>34</v>
      </c>
      <c r="AX1089" s="14" t="s">
        <v>72</v>
      </c>
      <c r="AY1089" s="246" t="s">
        <v>155</v>
      </c>
    </row>
    <row r="1090" spans="1:51" s="15" customFormat="1" ht="12">
      <c r="A1090" s="15"/>
      <c r="B1090" s="255"/>
      <c r="C1090" s="256"/>
      <c r="D1090" s="227" t="s">
        <v>176</v>
      </c>
      <c r="E1090" s="257" t="s">
        <v>19</v>
      </c>
      <c r="F1090" s="258" t="s">
        <v>502</v>
      </c>
      <c r="G1090" s="256"/>
      <c r="H1090" s="259">
        <v>410</v>
      </c>
      <c r="I1090" s="260"/>
      <c r="J1090" s="256"/>
      <c r="K1090" s="256"/>
      <c r="L1090" s="261"/>
      <c r="M1090" s="262"/>
      <c r="N1090" s="263"/>
      <c r="O1090" s="263"/>
      <c r="P1090" s="263"/>
      <c r="Q1090" s="263"/>
      <c r="R1090" s="263"/>
      <c r="S1090" s="263"/>
      <c r="T1090" s="264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5" t="s">
        <v>176</v>
      </c>
      <c r="AU1090" s="265" t="s">
        <v>82</v>
      </c>
      <c r="AV1090" s="15" t="s">
        <v>252</v>
      </c>
      <c r="AW1090" s="15" t="s">
        <v>34</v>
      </c>
      <c r="AX1090" s="15" t="s">
        <v>80</v>
      </c>
      <c r="AY1090" s="265" t="s">
        <v>155</v>
      </c>
    </row>
    <row r="1091" spans="1:65" s="2" customFormat="1" ht="24.15" customHeight="1">
      <c r="A1091" s="41"/>
      <c r="B1091" s="42"/>
      <c r="C1091" s="207" t="s">
        <v>1075</v>
      </c>
      <c r="D1091" s="207" t="s">
        <v>162</v>
      </c>
      <c r="E1091" s="208" t="s">
        <v>1076</v>
      </c>
      <c r="F1091" s="209" t="s">
        <v>1077</v>
      </c>
      <c r="G1091" s="210" t="s">
        <v>653</v>
      </c>
      <c r="H1091" s="211">
        <v>314</v>
      </c>
      <c r="I1091" s="212"/>
      <c r="J1091" s="213">
        <f>ROUND(I1091*H1091,2)</f>
        <v>0</v>
      </c>
      <c r="K1091" s="209" t="s">
        <v>166</v>
      </c>
      <c r="L1091" s="47"/>
      <c r="M1091" s="214" t="s">
        <v>19</v>
      </c>
      <c r="N1091" s="215" t="s">
        <v>43</v>
      </c>
      <c r="O1091" s="87"/>
      <c r="P1091" s="216">
        <f>O1091*H1091</f>
        <v>0</v>
      </c>
      <c r="Q1091" s="216">
        <v>0</v>
      </c>
      <c r="R1091" s="216">
        <f>Q1091*H1091</f>
        <v>0</v>
      </c>
      <c r="S1091" s="216">
        <v>0</v>
      </c>
      <c r="T1091" s="217">
        <f>S1091*H1091</f>
        <v>0</v>
      </c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R1091" s="218" t="s">
        <v>196</v>
      </c>
      <c r="AT1091" s="218" t="s">
        <v>162</v>
      </c>
      <c r="AU1091" s="218" t="s">
        <v>82</v>
      </c>
      <c r="AY1091" s="20" t="s">
        <v>155</v>
      </c>
      <c r="BE1091" s="219">
        <f>IF(N1091="základní",J1091,0)</f>
        <v>0</v>
      </c>
      <c r="BF1091" s="219">
        <f>IF(N1091="snížená",J1091,0)</f>
        <v>0</v>
      </c>
      <c r="BG1091" s="219">
        <f>IF(N1091="zákl. přenesená",J1091,0)</f>
        <v>0</v>
      </c>
      <c r="BH1091" s="219">
        <f>IF(N1091="sníž. přenesená",J1091,0)</f>
        <v>0</v>
      </c>
      <c r="BI1091" s="219">
        <f>IF(N1091="nulová",J1091,0)</f>
        <v>0</v>
      </c>
      <c r="BJ1091" s="20" t="s">
        <v>80</v>
      </c>
      <c r="BK1091" s="219">
        <f>ROUND(I1091*H1091,2)</f>
        <v>0</v>
      </c>
      <c r="BL1091" s="20" t="s">
        <v>196</v>
      </c>
      <c r="BM1091" s="218" t="s">
        <v>1078</v>
      </c>
    </row>
    <row r="1092" spans="1:47" s="2" customFormat="1" ht="12">
      <c r="A1092" s="41"/>
      <c r="B1092" s="42"/>
      <c r="C1092" s="43"/>
      <c r="D1092" s="220" t="s">
        <v>169</v>
      </c>
      <c r="E1092" s="43"/>
      <c r="F1092" s="221" t="s">
        <v>1079</v>
      </c>
      <c r="G1092" s="43"/>
      <c r="H1092" s="43"/>
      <c r="I1092" s="222"/>
      <c r="J1092" s="43"/>
      <c r="K1092" s="43"/>
      <c r="L1092" s="47"/>
      <c r="M1092" s="223"/>
      <c r="N1092" s="224"/>
      <c r="O1092" s="87"/>
      <c r="P1092" s="87"/>
      <c r="Q1092" s="87"/>
      <c r="R1092" s="87"/>
      <c r="S1092" s="87"/>
      <c r="T1092" s="88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T1092" s="20" t="s">
        <v>169</v>
      </c>
      <c r="AU1092" s="20" t="s">
        <v>82</v>
      </c>
    </row>
    <row r="1093" spans="1:51" s="13" customFormat="1" ht="12">
      <c r="A1093" s="13"/>
      <c r="B1093" s="225"/>
      <c r="C1093" s="226"/>
      <c r="D1093" s="227" t="s">
        <v>176</v>
      </c>
      <c r="E1093" s="228" t="s">
        <v>19</v>
      </c>
      <c r="F1093" s="229" t="s">
        <v>1048</v>
      </c>
      <c r="G1093" s="226"/>
      <c r="H1093" s="228" t="s">
        <v>19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176</v>
      </c>
      <c r="AU1093" s="235" t="s">
        <v>82</v>
      </c>
      <c r="AV1093" s="13" t="s">
        <v>80</v>
      </c>
      <c r="AW1093" s="13" t="s">
        <v>34</v>
      </c>
      <c r="AX1093" s="13" t="s">
        <v>72</v>
      </c>
      <c r="AY1093" s="235" t="s">
        <v>155</v>
      </c>
    </row>
    <row r="1094" spans="1:51" s="13" customFormat="1" ht="12">
      <c r="A1094" s="13"/>
      <c r="B1094" s="225"/>
      <c r="C1094" s="226"/>
      <c r="D1094" s="227" t="s">
        <v>176</v>
      </c>
      <c r="E1094" s="228" t="s">
        <v>19</v>
      </c>
      <c r="F1094" s="229" t="s">
        <v>1011</v>
      </c>
      <c r="G1094" s="226"/>
      <c r="H1094" s="228" t="s">
        <v>19</v>
      </c>
      <c r="I1094" s="230"/>
      <c r="J1094" s="226"/>
      <c r="K1094" s="226"/>
      <c r="L1094" s="231"/>
      <c r="M1094" s="232"/>
      <c r="N1094" s="233"/>
      <c r="O1094" s="233"/>
      <c r="P1094" s="233"/>
      <c r="Q1094" s="233"/>
      <c r="R1094" s="233"/>
      <c r="S1094" s="233"/>
      <c r="T1094" s="23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5" t="s">
        <v>176</v>
      </c>
      <c r="AU1094" s="235" t="s">
        <v>82</v>
      </c>
      <c r="AV1094" s="13" t="s">
        <v>80</v>
      </c>
      <c r="AW1094" s="13" t="s">
        <v>34</v>
      </c>
      <c r="AX1094" s="13" t="s">
        <v>72</v>
      </c>
      <c r="AY1094" s="235" t="s">
        <v>155</v>
      </c>
    </row>
    <row r="1095" spans="1:51" s="14" customFormat="1" ht="12">
      <c r="A1095" s="14"/>
      <c r="B1095" s="236"/>
      <c r="C1095" s="237"/>
      <c r="D1095" s="227" t="s">
        <v>176</v>
      </c>
      <c r="E1095" s="238" t="s">
        <v>19</v>
      </c>
      <c r="F1095" s="239" t="s">
        <v>1080</v>
      </c>
      <c r="G1095" s="237"/>
      <c r="H1095" s="240">
        <v>187</v>
      </c>
      <c r="I1095" s="241"/>
      <c r="J1095" s="237"/>
      <c r="K1095" s="237"/>
      <c r="L1095" s="242"/>
      <c r="M1095" s="243"/>
      <c r="N1095" s="244"/>
      <c r="O1095" s="244"/>
      <c r="P1095" s="244"/>
      <c r="Q1095" s="244"/>
      <c r="R1095" s="244"/>
      <c r="S1095" s="244"/>
      <c r="T1095" s="245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6" t="s">
        <v>176</v>
      </c>
      <c r="AU1095" s="246" t="s">
        <v>82</v>
      </c>
      <c r="AV1095" s="14" t="s">
        <v>82</v>
      </c>
      <c r="AW1095" s="14" t="s">
        <v>34</v>
      </c>
      <c r="AX1095" s="14" t="s">
        <v>72</v>
      </c>
      <c r="AY1095" s="246" t="s">
        <v>155</v>
      </c>
    </row>
    <row r="1096" spans="1:51" s="14" customFormat="1" ht="12">
      <c r="A1096" s="14"/>
      <c r="B1096" s="236"/>
      <c r="C1096" s="237"/>
      <c r="D1096" s="227" t="s">
        <v>176</v>
      </c>
      <c r="E1096" s="238" t="s">
        <v>19</v>
      </c>
      <c r="F1096" s="239" t="s">
        <v>1081</v>
      </c>
      <c r="G1096" s="237"/>
      <c r="H1096" s="240">
        <v>79</v>
      </c>
      <c r="I1096" s="241"/>
      <c r="J1096" s="237"/>
      <c r="K1096" s="237"/>
      <c r="L1096" s="242"/>
      <c r="M1096" s="243"/>
      <c r="N1096" s="244"/>
      <c r="O1096" s="244"/>
      <c r="P1096" s="244"/>
      <c r="Q1096" s="244"/>
      <c r="R1096" s="244"/>
      <c r="S1096" s="244"/>
      <c r="T1096" s="24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6" t="s">
        <v>176</v>
      </c>
      <c r="AU1096" s="246" t="s">
        <v>82</v>
      </c>
      <c r="AV1096" s="14" t="s">
        <v>82</v>
      </c>
      <c r="AW1096" s="14" t="s">
        <v>34</v>
      </c>
      <c r="AX1096" s="14" t="s">
        <v>72</v>
      </c>
      <c r="AY1096" s="246" t="s">
        <v>155</v>
      </c>
    </row>
    <row r="1097" spans="1:51" s="13" customFormat="1" ht="12">
      <c r="A1097" s="13"/>
      <c r="B1097" s="225"/>
      <c r="C1097" s="226"/>
      <c r="D1097" s="227" t="s">
        <v>176</v>
      </c>
      <c r="E1097" s="228" t="s">
        <v>19</v>
      </c>
      <c r="F1097" s="229" t="s">
        <v>1016</v>
      </c>
      <c r="G1097" s="226"/>
      <c r="H1097" s="228" t="s">
        <v>19</v>
      </c>
      <c r="I1097" s="230"/>
      <c r="J1097" s="226"/>
      <c r="K1097" s="226"/>
      <c r="L1097" s="231"/>
      <c r="M1097" s="232"/>
      <c r="N1097" s="233"/>
      <c r="O1097" s="233"/>
      <c r="P1097" s="233"/>
      <c r="Q1097" s="233"/>
      <c r="R1097" s="233"/>
      <c r="S1097" s="233"/>
      <c r="T1097" s="23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5" t="s">
        <v>176</v>
      </c>
      <c r="AU1097" s="235" t="s">
        <v>82</v>
      </c>
      <c r="AV1097" s="13" t="s">
        <v>80</v>
      </c>
      <c r="AW1097" s="13" t="s">
        <v>34</v>
      </c>
      <c r="AX1097" s="13" t="s">
        <v>72</v>
      </c>
      <c r="AY1097" s="235" t="s">
        <v>155</v>
      </c>
    </row>
    <row r="1098" spans="1:51" s="14" customFormat="1" ht="12">
      <c r="A1098" s="14"/>
      <c r="B1098" s="236"/>
      <c r="C1098" s="237"/>
      <c r="D1098" s="227" t="s">
        <v>176</v>
      </c>
      <c r="E1098" s="238" t="s">
        <v>19</v>
      </c>
      <c r="F1098" s="239" t="s">
        <v>1082</v>
      </c>
      <c r="G1098" s="237"/>
      <c r="H1098" s="240">
        <v>48</v>
      </c>
      <c r="I1098" s="241"/>
      <c r="J1098" s="237"/>
      <c r="K1098" s="237"/>
      <c r="L1098" s="242"/>
      <c r="M1098" s="243"/>
      <c r="N1098" s="244"/>
      <c r="O1098" s="244"/>
      <c r="P1098" s="244"/>
      <c r="Q1098" s="244"/>
      <c r="R1098" s="244"/>
      <c r="S1098" s="244"/>
      <c r="T1098" s="245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6" t="s">
        <v>176</v>
      </c>
      <c r="AU1098" s="246" t="s">
        <v>82</v>
      </c>
      <c r="AV1098" s="14" t="s">
        <v>82</v>
      </c>
      <c r="AW1098" s="14" t="s">
        <v>34</v>
      </c>
      <c r="AX1098" s="14" t="s">
        <v>72</v>
      </c>
      <c r="AY1098" s="246" t="s">
        <v>155</v>
      </c>
    </row>
    <row r="1099" spans="1:51" s="15" customFormat="1" ht="12">
      <c r="A1099" s="15"/>
      <c r="B1099" s="255"/>
      <c r="C1099" s="256"/>
      <c r="D1099" s="227" t="s">
        <v>176</v>
      </c>
      <c r="E1099" s="257" t="s">
        <v>19</v>
      </c>
      <c r="F1099" s="258" t="s">
        <v>502</v>
      </c>
      <c r="G1099" s="256"/>
      <c r="H1099" s="259">
        <v>314</v>
      </c>
      <c r="I1099" s="260"/>
      <c r="J1099" s="256"/>
      <c r="K1099" s="256"/>
      <c r="L1099" s="261"/>
      <c r="M1099" s="262"/>
      <c r="N1099" s="263"/>
      <c r="O1099" s="263"/>
      <c r="P1099" s="263"/>
      <c r="Q1099" s="263"/>
      <c r="R1099" s="263"/>
      <c r="S1099" s="263"/>
      <c r="T1099" s="264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65" t="s">
        <v>176</v>
      </c>
      <c r="AU1099" s="265" t="s">
        <v>82</v>
      </c>
      <c r="AV1099" s="15" t="s">
        <v>252</v>
      </c>
      <c r="AW1099" s="15" t="s">
        <v>34</v>
      </c>
      <c r="AX1099" s="15" t="s">
        <v>80</v>
      </c>
      <c r="AY1099" s="265" t="s">
        <v>155</v>
      </c>
    </row>
    <row r="1100" spans="1:65" s="2" customFormat="1" ht="16.5" customHeight="1">
      <c r="A1100" s="41"/>
      <c r="B1100" s="42"/>
      <c r="C1100" s="266" t="s">
        <v>1083</v>
      </c>
      <c r="D1100" s="266" t="s">
        <v>560</v>
      </c>
      <c r="E1100" s="267" t="s">
        <v>1084</v>
      </c>
      <c r="F1100" s="268" t="s">
        <v>1085</v>
      </c>
      <c r="G1100" s="269" t="s">
        <v>488</v>
      </c>
      <c r="H1100" s="270">
        <v>9.611</v>
      </c>
      <c r="I1100" s="271"/>
      <c r="J1100" s="272">
        <f>ROUND(I1100*H1100,2)</f>
        <v>0</v>
      </c>
      <c r="K1100" s="268" t="s">
        <v>166</v>
      </c>
      <c r="L1100" s="273"/>
      <c r="M1100" s="274" t="s">
        <v>19</v>
      </c>
      <c r="N1100" s="275" t="s">
        <v>43</v>
      </c>
      <c r="O1100" s="87"/>
      <c r="P1100" s="216">
        <f>O1100*H1100</f>
        <v>0</v>
      </c>
      <c r="Q1100" s="216">
        <v>0.55</v>
      </c>
      <c r="R1100" s="216">
        <f>Q1100*H1100</f>
        <v>5.28605</v>
      </c>
      <c r="S1100" s="216">
        <v>0</v>
      </c>
      <c r="T1100" s="217">
        <f>S1100*H1100</f>
        <v>0</v>
      </c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R1100" s="218" t="s">
        <v>776</v>
      </c>
      <c r="AT1100" s="218" t="s">
        <v>560</v>
      </c>
      <c r="AU1100" s="218" t="s">
        <v>82</v>
      </c>
      <c r="AY1100" s="20" t="s">
        <v>155</v>
      </c>
      <c r="BE1100" s="219">
        <f>IF(N1100="základní",J1100,0)</f>
        <v>0</v>
      </c>
      <c r="BF1100" s="219">
        <f>IF(N1100="snížená",J1100,0)</f>
        <v>0</v>
      </c>
      <c r="BG1100" s="219">
        <f>IF(N1100="zákl. přenesená",J1100,0)</f>
        <v>0</v>
      </c>
      <c r="BH1100" s="219">
        <f>IF(N1100="sníž. přenesená",J1100,0)</f>
        <v>0</v>
      </c>
      <c r="BI1100" s="219">
        <f>IF(N1100="nulová",J1100,0)</f>
        <v>0</v>
      </c>
      <c r="BJ1100" s="20" t="s">
        <v>80</v>
      </c>
      <c r="BK1100" s="219">
        <f>ROUND(I1100*H1100,2)</f>
        <v>0</v>
      </c>
      <c r="BL1100" s="20" t="s">
        <v>196</v>
      </c>
      <c r="BM1100" s="218" t="s">
        <v>1086</v>
      </c>
    </row>
    <row r="1101" spans="1:51" s="13" customFormat="1" ht="12">
      <c r="A1101" s="13"/>
      <c r="B1101" s="225"/>
      <c r="C1101" s="226"/>
      <c r="D1101" s="227" t="s">
        <v>176</v>
      </c>
      <c r="E1101" s="228" t="s">
        <v>19</v>
      </c>
      <c r="F1101" s="229" t="s">
        <v>1048</v>
      </c>
      <c r="G1101" s="226"/>
      <c r="H1101" s="228" t="s">
        <v>19</v>
      </c>
      <c r="I1101" s="230"/>
      <c r="J1101" s="226"/>
      <c r="K1101" s="226"/>
      <c r="L1101" s="231"/>
      <c r="M1101" s="232"/>
      <c r="N1101" s="233"/>
      <c r="O1101" s="233"/>
      <c r="P1101" s="233"/>
      <c r="Q1101" s="233"/>
      <c r="R1101" s="233"/>
      <c r="S1101" s="233"/>
      <c r="T1101" s="23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5" t="s">
        <v>176</v>
      </c>
      <c r="AU1101" s="235" t="s">
        <v>82</v>
      </c>
      <c r="AV1101" s="13" t="s">
        <v>80</v>
      </c>
      <c r="AW1101" s="13" t="s">
        <v>34</v>
      </c>
      <c r="AX1101" s="13" t="s">
        <v>72</v>
      </c>
      <c r="AY1101" s="235" t="s">
        <v>155</v>
      </c>
    </row>
    <row r="1102" spans="1:51" s="13" customFormat="1" ht="12">
      <c r="A1102" s="13"/>
      <c r="B1102" s="225"/>
      <c r="C1102" s="226"/>
      <c r="D1102" s="227" t="s">
        <v>176</v>
      </c>
      <c r="E1102" s="228" t="s">
        <v>19</v>
      </c>
      <c r="F1102" s="229" t="s">
        <v>1011</v>
      </c>
      <c r="G1102" s="226"/>
      <c r="H1102" s="228" t="s">
        <v>19</v>
      </c>
      <c r="I1102" s="230"/>
      <c r="J1102" s="226"/>
      <c r="K1102" s="226"/>
      <c r="L1102" s="231"/>
      <c r="M1102" s="232"/>
      <c r="N1102" s="233"/>
      <c r="O1102" s="233"/>
      <c r="P1102" s="233"/>
      <c r="Q1102" s="233"/>
      <c r="R1102" s="233"/>
      <c r="S1102" s="233"/>
      <c r="T1102" s="234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5" t="s">
        <v>176</v>
      </c>
      <c r="AU1102" s="235" t="s">
        <v>82</v>
      </c>
      <c r="AV1102" s="13" t="s">
        <v>80</v>
      </c>
      <c r="AW1102" s="13" t="s">
        <v>34</v>
      </c>
      <c r="AX1102" s="13" t="s">
        <v>72</v>
      </c>
      <c r="AY1102" s="235" t="s">
        <v>155</v>
      </c>
    </row>
    <row r="1103" spans="1:51" s="14" customFormat="1" ht="12">
      <c r="A1103" s="14"/>
      <c r="B1103" s="236"/>
      <c r="C1103" s="237"/>
      <c r="D1103" s="227" t="s">
        <v>176</v>
      </c>
      <c r="E1103" s="238" t="s">
        <v>19</v>
      </c>
      <c r="F1103" s="239" t="s">
        <v>1087</v>
      </c>
      <c r="G1103" s="237"/>
      <c r="H1103" s="240">
        <v>1.346</v>
      </c>
      <c r="I1103" s="241"/>
      <c r="J1103" s="237"/>
      <c r="K1103" s="237"/>
      <c r="L1103" s="242"/>
      <c r="M1103" s="243"/>
      <c r="N1103" s="244"/>
      <c r="O1103" s="244"/>
      <c r="P1103" s="244"/>
      <c r="Q1103" s="244"/>
      <c r="R1103" s="244"/>
      <c r="S1103" s="244"/>
      <c r="T1103" s="245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6" t="s">
        <v>176</v>
      </c>
      <c r="AU1103" s="246" t="s">
        <v>82</v>
      </c>
      <c r="AV1103" s="14" t="s">
        <v>82</v>
      </c>
      <c r="AW1103" s="14" t="s">
        <v>34</v>
      </c>
      <c r="AX1103" s="14" t="s">
        <v>72</v>
      </c>
      <c r="AY1103" s="246" t="s">
        <v>155</v>
      </c>
    </row>
    <row r="1104" spans="1:51" s="14" customFormat="1" ht="12">
      <c r="A1104" s="14"/>
      <c r="B1104" s="236"/>
      <c r="C1104" s="237"/>
      <c r="D1104" s="227" t="s">
        <v>176</v>
      </c>
      <c r="E1104" s="238" t="s">
        <v>19</v>
      </c>
      <c r="F1104" s="239" t="s">
        <v>1013</v>
      </c>
      <c r="G1104" s="237"/>
      <c r="H1104" s="240">
        <v>0.253</v>
      </c>
      <c r="I1104" s="241"/>
      <c r="J1104" s="237"/>
      <c r="K1104" s="237"/>
      <c r="L1104" s="242"/>
      <c r="M1104" s="243"/>
      <c r="N1104" s="244"/>
      <c r="O1104" s="244"/>
      <c r="P1104" s="244"/>
      <c r="Q1104" s="244"/>
      <c r="R1104" s="244"/>
      <c r="S1104" s="244"/>
      <c r="T1104" s="245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6" t="s">
        <v>176</v>
      </c>
      <c r="AU1104" s="246" t="s">
        <v>82</v>
      </c>
      <c r="AV1104" s="14" t="s">
        <v>82</v>
      </c>
      <c r="AW1104" s="14" t="s">
        <v>34</v>
      </c>
      <c r="AX1104" s="14" t="s">
        <v>72</v>
      </c>
      <c r="AY1104" s="246" t="s">
        <v>155</v>
      </c>
    </row>
    <row r="1105" spans="1:51" s="13" customFormat="1" ht="12">
      <c r="A1105" s="13"/>
      <c r="B1105" s="225"/>
      <c r="C1105" s="226"/>
      <c r="D1105" s="227" t="s">
        <v>176</v>
      </c>
      <c r="E1105" s="228" t="s">
        <v>19</v>
      </c>
      <c r="F1105" s="229" t="s">
        <v>1014</v>
      </c>
      <c r="G1105" s="226"/>
      <c r="H1105" s="228" t="s">
        <v>19</v>
      </c>
      <c r="I1105" s="230"/>
      <c r="J1105" s="226"/>
      <c r="K1105" s="226"/>
      <c r="L1105" s="231"/>
      <c r="M1105" s="232"/>
      <c r="N1105" s="233"/>
      <c r="O1105" s="233"/>
      <c r="P1105" s="233"/>
      <c r="Q1105" s="233"/>
      <c r="R1105" s="233"/>
      <c r="S1105" s="233"/>
      <c r="T1105" s="23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5" t="s">
        <v>176</v>
      </c>
      <c r="AU1105" s="235" t="s">
        <v>82</v>
      </c>
      <c r="AV1105" s="13" t="s">
        <v>80</v>
      </c>
      <c r="AW1105" s="13" t="s">
        <v>34</v>
      </c>
      <c r="AX1105" s="13" t="s">
        <v>72</v>
      </c>
      <c r="AY1105" s="235" t="s">
        <v>155</v>
      </c>
    </row>
    <row r="1106" spans="1:51" s="14" customFormat="1" ht="12">
      <c r="A1106" s="14"/>
      <c r="B1106" s="236"/>
      <c r="C1106" s="237"/>
      <c r="D1106" s="227" t="s">
        <v>176</v>
      </c>
      <c r="E1106" s="238" t="s">
        <v>19</v>
      </c>
      <c r="F1106" s="239" t="s">
        <v>1015</v>
      </c>
      <c r="G1106" s="237"/>
      <c r="H1106" s="240">
        <v>3.61</v>
      </c>
      <c r="I1106" s="241"/>
      <c r="J1106" s="237"/>
      <c r="K1106" s="237"/>
      <c r="L1106" s="242"/>
      <c r="M1106" s="243"/>
      <c r="N1106" s="244"/>
      <c r="O1106" s="244"/>
      <c r="P1106" s="244"/>
      <c r="Q1106" s="244"/>
      <c r="R1106" s="244"/>
      <c r="S1106" s="244"/>
      <c r="T1106" s="245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6" t="s">
        <v>176</v>
      </c>
      <c r="AU1106" s="246" t="s">
        <v>82</v>
      </c>
      <c r="AV1106" s="14" t="s">
        <v>82</v>
      </c>
      <c r="AW1106" s="14" t="s">
        <v>34</v>
      </c>
      <c r="AX1106" s="14" t="s">
        <v>72</v>
      </c>
      <c r="AY1106" s="246" t="s">
        <v>155</v>
      </c>
    </row>
    <row r="1107" spans="1:51" s="13" customFormat="1" ht="12">
      <c r="A1107" s="13"/>
      <c r="B1107" s="225"/>
      <c r="C1107" s="226"/>
      <c r="D1107" s="227" t="s">
        <v>176</v>
      </c>
      <c r="E1107" s="228" t="s">
        <v>19</v>
      </c>
      <c r="F1107" s="229" t="s">
        <v>1016</v>
      </c>
      <c r="G1107" s="226"/>
      <c r="H1107" s="228" t="s">
        <v>19</v>
      </c>
      <c r="I1107" s="230"/>
      <c r="J1107" s="226"/>
      <c r="K1107" s="226"/>
      <c r="L1107" s="231"/>
      <c r="M1107" s="232"/>
      <c r="N1107" s="233"/>
      <c r="O1107" s="233"/>
      <c r="P1107" s="233"/>
      <c r="Q1107" s="233"/>
      <c r="R1107" s="233"/>
      <c r="S1107" s="233"/>
      <c r="T1107" s="23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5" t="s">
        <v>176</v>
      </c>
      <c r="AU1107" s="235" t="s">
        <v>82</v>
      </c>
      <c r="AV1107" s="13" t="s">
        <v>80</v>
      </c>
      <c r="AW1107" s="13" t="s">
        <v>34</v>
      </c>
      <c r="AX1107" s="13" t="s">
        <v>72</v>
      </c>
      <c r="AY1107" s="235" t="s">
        <v>155</v>
      </c>
    </row>
    <row r="1108" spans="1:51" s="14" customFormat="1" ht="12">
      <c r="A1108" s="14"/>
      <c r="B1108" s="236"/>
      <c r="C1108" s="237"/>
      <c r="D1108" s="227" t="s">
        <v>176</v>
      </c>
      <c r="E1108" s="238" t="s">
        <v>19</v>
      </c>
      <c r="F1108" s="239" t="s">
        <v>1017</v>
      </c>
      <c r="G1108" s="237"/>
      <c r="H1108" s="240">
        <v>0.23</v>
      </c>
      <c r="I1108" s="241"/>
      <c r="J1108" s="237"/>
      <c r="K1108" s="237"/>
      <c r="L1108" s="242"/>
      <c r="M1108" s="243"/>
      <c r="N1108" s="244"/>
      <c r="O1108" s="244"/>
      <c r="P1108" s="244"/>
      <c r="Q1108" s="244"/>
      <c r="R1108" s="244"/>
      <c r="S1108" s="244"/>
      <c r="T1108" s="245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6" t="s">
        <v>176</v>
      </c>
      <c r="AU1108" s="246" t="s">
        <v>82</v>
      </c>
      <c r="AV1108" s="14" t="s">
        <v>82</v>
      </c>
      <c r="AW1108" s="14" t="s">
        <v>34</v>
      </c>
      <c r="AX1108" s="14" t="s">
        <v>72</v>
      </c>
      <c r="AY1108" s="246" t="s">
        <v>155</v>
      </c>
    </row>
    <row r="1109" spans="1:51" s="13" customFormat="1" ht="12">
      <c r="A1109" s="13"/>
      <c r="B1109" s="225"/>
      <c r="C1109" s="226"/>
      <c r="D1109" s="227" t="s">
        <v>176</v>
      </c>
      <c r="E1109" s="228" t="s">
        <v>19</v>
      </c>
      <c r="F1109" s="229" t="s">
        <v>1023</v>
      </c>
      <c r="G1109" s="226"/>
      <c r="H1109" s="228" t="s">
        <v>19</v>
      </c>
      <c r="I1109" s="230"/>
      <c r="J1109" s="226"/>
      <c r="K1109" s="226"/>
      <c r="L1109" s="231"/>
      <c r="M1109" s="232"/>
      <c r="N1109" s="233"/>
      <c r="O1109" s="233"/>
      <c r="P1109" s="233"/>
      <c r="Q1109" s="233"/>
      <c r="R1109" s="233"/>
      <c r="S1109" s="233"/>
      <c r="T1109" s="23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5" t="s">
        <v>176</v>
      </c>
      <c r="AU1109" s="235" t="s">
        <v>82</v>
      </c>
      <c r="AV1109" s="13" t="s">
        <v>80</v>
      </c>
      <c r="AW1109" s="13" t="s">
        <v>34</v>
      </c>
      <c r="AX1109" s="13" t="s">
        <v>72</v>
      </c>
      <c r="AY1109" s="235" t="s">
        <v>155</v>
      </c>
    </row>
    <row r="1110" spans="1:51" s="16" customFormat="1" ht="12">
      <c r="A1110" s="16"/>
      <c r="B1110" s="278"/>
      <c r="C1110" s="279"/>
      <c r="D1110" s="227" t="s">
        <v>176</v>
      </c>
      <c r="E1110" s="280" t="s">
        <v>19</v>
      </c>
      <c r="F1110" s="281" t="s">
        <v>545</v>
      </c>
      <c r="G1110" s="279"/>
      <c r="H1110" s="282">
        <v>5.439</v>
      </c>
      <c r="I1110" s="283"/>
      <c r="J1110" s="279"/>
      <c r="K1110" s="279"/>
      <c r="L1110" s="284"/>
      <c r="M1110" s="285"/>
      <c r="N1110" s="286"/>
      <c r="O1110" s="286"/>
      <c r="P1110" s="286"/>
      <c r="Q1110" s="286"/>
      <c r="R1110" s="286"/>
      <c r="S1110" s="286"/>
      <c r="T1110" s="287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T1110" s="288" t="s">
        <v>176</v>
      </c>
      <c r="AU1110" s="288" t="s">
        <v>82</v>
      </c>
      <c r="AV1110" s="16" t="s">
        <v>186</v>
      </c>
      <c r="AW1110" s="16" t="s">
        <v>34</v>
      </c>
      <c r="AX1110" s="16" t="s">
        <v>72</v>
      </c>
      <c r="AY1110" s="288" t="s">
        <v>155</v>
      </c>
    </row>
    <row r="1111" spans="1:51" s="14" customFormat="1" ht="12">
      <c r="A1111" s="14"/>
      <c r="B1111" s="236"/>
      <c r="C1111" s="237"/>
      <c r="D1111" s="227" t="s">
        <v>176</v>
      </c>
      <c r="E1111" s="238" t="s">
        <v>19</v>
      </c>
      <c r="F1111" s="239" t="s">
        <v>1024</v>
      </c>
      <c r="G1111" s="237"/>
      <c r="H1111" s="240">
        <v>360</v>
      </c>
      <c r="I1111" s="241"/>
      <c r="J1111" s="237"/>
      <c r="K1111" s="237"/>
      <c r="L1111" s="242"/>
      <c r="M1111" s="243"/>
      <c r="N1111" s="244"/>
      <c r="O1111" s="244"/>
      <c r="P1111" s="244"/>
      <c r="Q1111" s="244"/>
      <c r="R1111" s="244"/>
      <c r="S1111" s="244"/>
      <c r="T1111" s="245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6" t="s">
        <v>176</v>
      </c>
      <c r="AU1111" s="246" t="s">
        <v>82</v>
      </c>
      <c r="AV1111" s="14" t="s">
        <v>82</v>
      </c>
      <c r="AW1111" s="14" t="s">
        <v>34</v>
      </c>
      <c r="AX1111" s="14" t="s">
        <v>72</v>
      </c>
      <c r="AY1111" s="246" t="s">
        <v>155</v>
      </c>
    </row>
    <row r="1112" spans="1:51" s="14" customFormat="1" ht="12">
      <c r="A1112" s="14"/>
      <c r="B1112" s="236"/>
      <c r="C1112" s="237"/>
      <c r="D1112" s="227" t="s">
        <v>176</v>
      </c>
      <c r="E1112" s="238" t="s">
        <v>19</v>
      </c>
      <c r="F1112" s="239" t="s">
        <v>1025</v>
      </c>
      <c r="G1112" s="237"/>
      <c r="H1112" s="240">
        <v>58.6</v>
      </c>
      <c r="I1112" s="241"/>
      <c r="J1112" s="237"/>
      <c r="K1112" s="237"/>
      <c r="L1112" s="242"/>
      <c r="M1112" s="243"/>
      <c r="N1112" s="244"/>
      <c r="O1112" s="244"/>
      <c r="P1112" s="244"/>
      <c r="Q1112" s="244"/>
      <c r="R1112" s="244"/>
      <c r="S1112" s="244"/>
      <c r="T1112" s="245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6" t="s">
        <v>176</v>
      </c>
      <c r="AU1112" s="246" t="s">
        <v>82</v>
      </c>
      <c r="AV1112" s="14" t="s">
        <v>82</v>
      </c>
      <c r="AW1112" s="14" t="s">
        <v>34</v>
      </c>
      <c r="AX1112" s="14" t="s">
        <v>72</v>
      </c>
      <c r="AY1112" s="246" t="s">
        <v>155</v>
      </c>
    </row>
    <row r="1113" spans="1:51" s="14" customFormat="1" ht="12">
      <c r="A1113" s="14"/>
      <c r="B1113" s="236"/>
      <c r="C1113" s="237"/>
      <c r="D1113" s="227" t="s">
        <v>176</v>
      </c>
      <c r="E1113" s="238" t="s">
        <v>19</v>
      </c>
      <c r="F1113" s="239" t="s">
        <v>1026</v>
      </c>
      <c r="G1113" s="237"/>
      <c r="H1113" s="240">
        <v>113.1</v>
      </c>
      <c r="I1113" s="241"/>
      <c r="J1113" s="237"/>
      <c r="K1113" s="237"/>
      <c r="L1113" s="242"/>
      <c r="M1113" s="243"/>
      <c r="N1113" s="244"/>
      <c r="O1113" s="244"/>
      <c r="P1113" s="244"/>
      <c r="Q1113" s="244"/>
      <c r="R1113" s="244"/>
      <c r="S1113" s="244"/>
      <c r="T1113" s="245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6" t="s">
        <v>176</v>
      </c>
      <c r="AU1113" s="246" t="s">
        <v>82</v>
      </c>
      <c r="AV1113" s="14" t="s">
        <v>82</v>
      </c>
      <c r="AW1113" s="14" t="s">
        <v>34</v>
      </c>
      <c r="AX1113" s="14" t="s">
        <v>72</v>
      </c>
      <c r="AY1113" s="246" t="s">
        <v>155</v>
      </c>
    </row>
    <row r="1114" spans="1:51" s="14" customFormat="1" ht="12">
      <c r="A1114" s="14"/>
      <c r="B1114" s="236"/>
      <c r="C1114" s="237"/>
      <c r="D1114" s="227" t="s">
        <v>176</v>
      </c>
      <c r="E1114" s="238" t="s">
        <v>19</v>
      </c>
      <c r="F1114" s="239" t="s">
        <v>1027</v>
      </c>
      <c r="G1114" s="237"/>
      <c r="H1114" s="240">
        <v>150</v>
      </c>
      <c r="I1114" s="241"/>
      <c r="J1114" s="237"/>
      <c r="K1114" s="237"/>
      <c r="L1114" s="242"/>
      <c r="M1114" s="243"/>
      <c r="N1114" s="244"/>
      <c r="O1114" s="244"/>
      <c r="P1114" s="244"/>
      <c r="Q1114" s="244"/>
      <c r="R1114" s="244"/>
      <c r="S1114" s="244"/>
      <c r="T1114" s="245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6" t="s">
        <v>176</v>
      </c>
      <c r="AU1114" s="246" t="s">
        <v>82</v>
      </c>
      <c r="AV1114" s="14" t="s">
        <v>82</v>
      </c>
      <c r="AW1114" s="14" t="s">
        <v>34</v>
      </c>
      <c r="AX1114" s="14" t="s">
        <v>72</v>
      </c>
      <c r="AY1114" s="246" t="s">
        <v>155</v>
      </c>
    </row>
    <row r="1115" spans="1:51" s="16" customFormat="1" ht="12">
      <c r="A1115" s="16"/>
      <c r="B1115" s="278"/>
      <c r="C1115" s="279"/>
      <c r="D1115" s="227" t="s">
        <v>176</v>
      </c>
      <c r="E1115" s="280" t="s">
        <v>19</v>
      </c>
      <c r="F1115" s="281" t="s">
        <v>545</v>
      </c>
      <c r="G1115" s="279"/>
      <c r="H1115" s="282">
        <v>681.7</v>
      </c>
      <c r="I1115" s="283"/>
      <c r="J1115" s="279"/>
      <c r="K1115" s="279"/>
      <c r="L1115" s="284"/>
      <c r="M1115" s="285"/>
      <c r="N1115" s="286"/>
      <c r="O1115" s="286"/>
      <c r="P1115" s="286"/>
      <c r="Q1115" s="286"/>
      <c r="R1115" s="286"/>
      <c r="S1115" s="286"/>
      <c r="T1115" s="287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T1115" s="288" t="s">
        <v>176</v>
      </c>
      <c r="AU1115" s="288" t="s">
        <v>82</v>
      </c>
      <c r="AV1115" s="16" t="s">
        <v>186</v>
      </c>
      <c r="AW1115" s="16" t="s">
        <v>34</v>
      </c>
      <c r="AX1115" s="16" t="s">
        <v>72</v>
      </c>
      <c r="AY1115" s="288" t="s">
        <v>155</v>
      </c>
    </row>
    <row r="1116" spans="1:51" s="14" customFormat="1" ht="12">
      <c r="A1116" s="14"/>
      <c r="B1116" s="236"/>
      <c r="C1116" s="237"/>
      <c r="D1116" s="227" t="s">
        <v>176</v>
      </c>
      <c r="E1116" s="238" t="s">
        <v>19</v>
      </c>
      <c r="F1116" s="239" t="s">
        <v>1088</v>
      </c>
      <c r="G1116" s="237"/>
      <c r="H1116" s="240">
        <v>3.298</v>
      </c>
      <c r="I1116" s="241"/>
      <c r="J1116" s="237"/>
      <c r="K1116" s="237"/>
      <c r="L1116" s="242"/>
      <c r="M1116" s="243"/>
      <c r="N1116" s="244"/>
      <c r="O1116" s="244"/>
      <c r="P1116" s="244"/>
      <c r="Q1116" s="244"/>
      <c r="R1116" s="244"/>
      <c r="S1116" s="244"/>
      <c r="T1116" s="245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6" t="s">
        <v>176</v>
      </c>
      <c r="AU1116" s="246" t="s">
        <v>82</v>
      </c>
      <c r="AV1116" s="14" t="s">
        <v>82</v>
      </c>
      <c r="AW1116" s="14" t="s">
        <v>34</v>
      </c>
      <c r="AX1116" s="14" t="s">
        <v>72</v>
      </c>
      <c r="AY1116" s="246" t="s">
        <v>155</v>
      </c>
    </row>
    <row r="1117" spans="1:51" s="16" customFormat="1" ht="12">
      <c r="A1117" s="16"/>
      <c r="B1117" s="278"/>
      <c r="C1117" s="279"/>
      <c r="D1117" s="227" t="s">
        <v>176</v>
      </c>
      <c r="E1117" s="280" t="s">
        <v>19</v>
      </c>
      <c r="F1117" s="281" t="s">
        <v>545</v>
      </c>
      <c r="G1117" s="279"/>
      <c r="H1117" s="282">
        <v>3.298</v>
      </c>
      <c r="I1117" s="283"/>
      <c r="J1117" s="279"/>
      <c r="K1117" s="279"/>
      <c r="L1117" s="284"/>
      <c r="M1117" s="285"/>
      <c r="N1117" s="286"/>
      <c r="O1117" s="286"/>
      <c r="P1117" s="286"/>
      <c r="Q1117" s="286"/>
      <c r="R1117" s="286"/>
      <c r="S1117" s="286"/>
      <c r="T1117" s="287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T1117" s="288" t="s">
        <v>176</v>
      </c>
      <c r="AU1117" s="288" t="s">
        <v>82</v>
      </c>
      <c r="AV1117" s="16" t="s">
        <v>186</v>
      </c>
      <c r="AW1117" s="16" t="s">
        <v>34</v>
      </c>
      <c r="AX1117" s="16" t="s">
        <v>72</v>
      </c>
      <c r="AY1117" s="288" t="s">
        <v>155</v>
      </c>
    </row>
    <row r="1118" spans="1:51" s="13" customFormat="1" ht="12">
      <c r="A1118" s="13"/>
      <c r="B1118" s="225"/>
      <c r="C1118" s="226"/>
      <c r="D1118" s="227" t="s">
        <v>176</v>
      </c>
      <c r="E1118" s="228" t="s">
        <v>19</v>
      </c>
      <c r="F1118" s="229" t="s">
        <v>1089</v>
      </c>
      <c r="G1118" s="226"/>
      <c r="H1118" s="228" t="s">
        <v>19</v>
      </c>
      <c r="I1118" s="230"/>
      <c r="J1118" s="226"/>
      <c r="K1118" s="226"/>
      <c r="L1118" s="231"/>
      <c r="M1118" s="232"/>
      <c r="N1118" s="233"/>
      <c r="O1118" s="233"/>
      <c r="P1118" s="233"/>
      <c r="Q1118" s="233"/>
      <c r="R1118" s="233"/>
      <c r="S1118" s="233"/>
      <c r="T1118" s="23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5" t="s">
        <v>176</v>
      </c>
      <c r="AU1118" s="235" t="s">
        <v>82</v>
      </c>
      <c r="AV1118" s="13" t="s">
        <v>80</v>
      </c>
      <c r="AW1118" s="13" t="s">
        <v>34</v>
      </c>
      <c r="AX1118" s="13" t="s">
        <v>72</v>
      </c>
      <c r="AY1118" s="235" t="s">
        <v>155</v>
      </c>
    </row>
    <row r="1119" spans="1:51" s="14" customFormat="1" ht="12">
      <c r="A1119" s="14"/>
      <c r="B1119" s="236"/>
      <c r="C1119" s="237"/>
      <c r="D1119" s="227" t="s">
        <v>176</v>
      </c>
      <c r="E1119" s="238" t="s">
        <v>19</v>
      </c>
      <c r="F1119" s="239" t="s">
        <v>1090</v>
      </c>
      <c r="G1119" s="237"/>
      <c r="H1119" s="240">
        <v>8.737</v>
      </c>
      <c r="I1119" s="241"/>
      <c r="J1119" s="237"/>
      <c r="K1119" s="237"/>
      <c r="L1119" s="242"/>
      <c r="M1119" s="243"/>
      <c r="N1119" s="244"/>
      <c r="O1119" s="244"/>
      <c r="P1119" s="244"/>
      <c r="Q1119" s="244"/>
      <c r="R1119" s="244"/>
      <c r="S1119" s="244"/>
      <c r="T1119" s="245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6" t="s">
        <v>176</v>
      </c>
      <c r="AU1119" s="246" t="s">
        <v>82</v>
      </c>
      <c r="AV1119" s="14" t="s">
        <v>82</v>
      </c>
      <c r="AW1119" s="14" t="s">
        <v>34</v>
      </c>
      <c r="AX1119" s="14" t="s">
        <v>80</v>
      </c>
      <c r="AY1119" s="246" t="s">
        <v>155</v>
      </c>
    </row>
    <row r="1120" spans="1:51" s="14" customFormat="1" ht="12">
      <c r="A1120" s="14"/>
      <c r="B1120" s="236"/>
      <c r="C1120" s="237"/>
      <c r="D1120" s="227" t="s">
        <v>176</v>
      </c>
      <c r="E1120" s="237"/>
      <c r="F1120" s="239" t="s">
        <v>1091</v>
      </c>
      <c r="G1120" s="237"/>
      <c r="H1120" s="240">
        <v>9.611</v>
      </c>
      <c r="I1120" s="241"/>
      <c r="J1120" s="237"/>
      <c r="K1120" s="237"/>
      <c r="L1120" s="242"/>
      <c r="M1120" s="243"/>
      <c r="N1120" s="244"/>
      <c r="O1120" s="244"/>
      <c r="P1120" s="244"/>
      <c r="Q1120" s="244"/>
      <c r="R1120" s="244"/>
      <c r="S1120" s="244"/>
      <c r="T1120" s="24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6" t="s">
        <v>176</v>
      </c>
      <c r="AU1120" s="246" t="s">
        <v>82</v>
      </c>
      <c r="AV1120" s="14" t="s">
        <v>82</v>
      </c>
      <c r="AW1120" s="14" t="s">
        <v>4</v>
      </c>
      <c r="AX1120" s="14" t="s">
        <v>80</v>
      </c>
      <c r="AY1120" s="246" t="s">
        <v>155</v>
      </c>
    </row>
    <row r="1121" spans="1:65" s="2" customFormat="1" ht="24.15" customHeight="1">
      <c r="A1121" s="41"/>
      <c r="B1121" s="42"/>
      <c r="C1121" s="207" t="s">
        <v>1092</v>
      </c>
      <c r="D1121" s="207" t="s">
        <v>162</v>
      </c>
      <c r="E1121" s="208" t="s">
        <v>1093</v>
      </c>
      <c r="F1121" s="209" t="s">
        <v>1094</v>
      </c>
      <c r="G1121" s="210" t="s">
        <v>488</v>
      </c>
      <c r="H1121" s="211">
        <v>8.737</v>
      </c>
      <c r="I1121" s="212"/>
      <c r="J1121" s="213">
        <f>ROUND(I1121*H1121,2)</f>
        <v>0</v>
      </c>
      <c r="K1121" s="209" t="s">
        <v>166</v>
      </c>
      <c r="L1121" s="47"/>
      <c r="M1121" s="214" t="s">
        <v>19</v>
      </c>
      <c r="N1121" s="215" t="s">
        <v>43</v>
      </c>
      <c r="O1121" s="87"/>
      <c r="P1121" s="216">
        <f>O1121*H1121</f>
        <v>0</v>
      </c>
      <c r="Q1121" s="216">
        <v>0.0233</v>
      </c>
      <c r="R1121" s="216">
        <f>Q1121*H1121</f>
        <v>0.2035721</v>
      </c>
      <c r="S1121" s="216">
        <v>0</v>
      </c>
      <c r="T1121" s="217">
        <f>S1121*H1121</f>
        <v>0</v>
      </c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R1121" s="218" t="s">
        <v>196</v>
      </c>
      <c r="AT1121" s="218" t="s">
        <v>162</v>
      </c>
      <c r="AU1121" s="218" t="s">
        <v>82</v>
      </c>
      <c r="AY1121" s="20" t="s">
        <v>155</v>
      </c>
      <c r="BE1121" s="219">
        <f>IF(N1121="základní",J1121,0)</f>
        <v>0</v>
      </c>
      <c r="BF1121" s="219">
        <f>IF(N1121="snížená",J1121,0)</f>
        <v>0</v>
      </c>
      <c r="BG1121" s="219">
        <f>IF(N1121="zákl. přenesená",J1121,0)</f>
        <v>0</v>
      </c>
      <c r="BH1121" s="219">
        <f>IF(N1121="sníž. přenesená",J1121,0)</f>
        <v>0</v>
      </c>
      <c r="BI1121" s="219">
        <f>IF(N1121="nulová",J1121,0)</f>
        <v>0</v>
      </c>
      <c r="BJ1121" s="20" t="s">
        <v>80</v>
      </c>
      <c r="BK1121" s="219">
        <f>ROUND(I1121*H1121,2)</f>
        <v>0</v>
      </c>
      <c r="BL1121" s="20" t="s">
        <v>196</v>
      </c>
      <c r="BM1121" s="218" t="s">
        <v>1095</v>
      </c>
    </row>
    <row r="1122" spans="1:47" s="2" customFormat="1" ht="12">
      <c r="A1122" s="41"/>
      <c r="B1122" s="42"/>
      <c r="C1122" s="43"/>
      <c r="D1122" s="220" t="s">
        <v>169</v>
      </c>
      <c r="E1122" s="43"/>
      <c r="F1122" s="221" t="s">
        <v>1096</v>
      </c>
      <c r="G1122" s="43"/>
      <c r="H1122" s="43"/>
      <c r="I1122" s="222"/>
      <c r="J1122" s="43"/>
      <c r="K1122" s="43"/>
      <c r="L1122" s="47"/>
      <c r="M1122" s="223"/>
      <c r="N1122" s="224"/>
      <c r="O1122" s="87"/>
      <c r="P1122" s="87"/>
      <c r="Q1122" s="87"/>
      <c r="R1122" s="87"/>
      <c r="S1122" s="87"/>
      <c r="T1122" s="88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T1122" s="20" t="s">
        <v>169</v>
      </c>
      <c r="AU1122" s="20" t="s">
        <v>82</v>
      </c>
    </row>
    <row r="1123" spans="1:65" s="2" customFormat="1" ht="24.15" customHeight="1">
      <c r="A1123" s="41"/>
      <c r="B1123" s="42"/>
      <c r="C1123" s="207" t="s">
        <v>1097</v>
      </c>
      <c r="D1123" s="207" t="s">
        <v>162</v>
      </c>
      <c r="E1123" s="208" t="s">
        <v>1098</v>
      </c>
      <c r="F1123" s="209" t="s">
        <v>1099</v>
      </c>
      <c r="G1123" s="210" t="s">
        <v>356</v>
      </c>
      <c r="H1123" s="211">
        <v>35</v>
      </c>
      <c r="I1123" s="212"/>
      <c r="J1123" s="213">
        <f>ROUND(I1123*H1123,2)</f>
        <v>0</v>
      </c>
      <c r="K1123" s="209" t="s">
        <v>166</v>
      </c>
      <c r="L1123" s="47"/>
      <c r="M1123" s="214" t="s">
        <v>19</v>
      </c>
      <c r="N1123" s="215" t="s">
        <v>43</v>
      </c>
      <c r="O1123" s="87"/>
      <c r="P1123" s="216">
        <f>O1123*H1123</f>
        <v>0</v>
      </c>
      <c r="Q1123" s="216">
        <v>8E-05</v>
      </c>
      <c r="R1123" s="216">
        <f>Q1123*H1123</f>
        <v>0.0028000000000000004</v>
      </c>
      <c r="S1123" s="216">
        <v>0</v>
      </c>
      <c r="T1123" s="217">
        <f>S1123*H1123</f>
        <v>0</v>
      </c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R1123" s="218" t="s">
        <v>196</v>
      </c>
      <c r="AT1123" s="218" t="s">
        <v>162</v>
      </c>
      <c r="AU1123" s="218" t="s">
        <v>82</v>
      </c>
      <c r="AY1123" s="20" t="s">
        <v>155</v>
      </c>
      <c r="BE1123" s="219">
        <f>IF(N1123="základní",J1123,0)</f>
        <v>0</v>
      </c>
      <c r="BF1123" s="219">
        <f>IF(N1123="snížená",J1123,0)</f>
        <v>0</v>
      </c>
      <c r="BG1123" s="219">
        <f>IF(N1123="zákl. přenesená",J1123,0)</f>
        <v>0</v>
      </c>
      <c r="BH1123" s="219">
        <f>IF(N1123="sníž. přenesená",J1123,0)</f>
        <v>0</v>
      </c>
      <c r="BI1123" s="219">
        <f>IF(N1123="nulová",J1123,0)</f>
        <v>0</v>
      </c>
      <c r="BJ1123" s="20" t="s">
        <v>80</v>
      </c>
      <c r="BK1123" s="219">
        <f>ROUND(I1123*H1123,2)</f>
        <v>0</v>
      </c>
      <c r="BL1123" s="20" t="s">
        <v>196</v>
      </c>
      <c r="BM1123" s="218" t="s">
        <v>1100</v>
      </c>
    </row>
    <row r="1124" spans="1:47" s="2" customFormat="1" ht="12">
      <c r="A1124" s="41"/>
      <c r="B1124" s="42"/>
      <c r="C1124" s="43"/>
      <c r="D1124" s="220" t="s">
        <v>169</v>
      </c>
      <c r="E1124" s="43"/>
      <c r="F1124" s="221" t="s">
        <v>1101</v>
      </c>
      <c r="G1124" s="43"/>
      <c r="H1124" s="43"/>
      <c r="I1124" s="222"/>
      <c r="J1124" s="43"/>
      <c r="K1124" s="43"/>
      <c r="L1124" s="47"/>
      <c r="M1124" s="223"/>
      <c r="N1124" s="224"/>
      <c r="O1124" s="87"/>
      <c r="P1124" s="87"/>
      <c r="Q1124" s="87"/>
      <c r="R1124" s="87"/>
      <c r="S1124" s="87"/>
      <c r="T1124" s="88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T1124" s="20" t="s">
        <v>169</v>
      </c>
      <c r="AU1124" s="20" t="s">
        <v>82</v>
      </c>
    </row>
    <row r="1125" spans="1:51" s="13" customFormat="1" ht="12">
      <c r="A1125" s="13"/>
      <c r="B1125" s="225"/>
      <c r="C1125" s="226"/>
      <c r="D1125" s="227" t="s">
        <v>176</v>
      </c>
      <c r="E1125" s="228" t="s">
        <v>19</v>
      </c>
      <c r="F1125" s="229" t="s">
        <v>1102</v>
      </c>
      <c r="G1125" s="226"/>
      <c r="H1125" s="228" t="s">
        <v>19</v>
      </c>
      <c r="I1125" s="230"/>
      <c r="J1125" s="226"/>
      <c r="K1125" s="226"/>
      <c r="L1125" s="231"/>
      <c r="M1125" s="232"/>
      <c r="N1125" s="233"/>
      <c r="O1125" s="233"/>
      <c r="P1125" s="233"/>
      <c r="Q1125" s="233"/>
      <c r="R1125" s="233"/>
      <c r="S1125" s="233"/>
      <c r="T1125" s="23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5" t="s">
        <v>176</v>
      </c>
      <c r="AU1125" s="235" t="s">
        <v>82</v>
      </c>
      <c r="AV1125" s="13" t="s">
        <v>80</v>
      </c>
      <c r="AW1125" s="13" t="s">
        <v>34</v>
      </c>
      <c r="AX1125" s="13" t="s">
        <v>72</v>
      </c>
      <c r="AY1125" s="235" t="s">
        <v>155</v>
      </c>
    </row>
    <row r="1126" spans="1:51" s="13" customFormat="1" ht="12">
      <c r="A1126" s="13"/>
      <c r="B1126" s="225"/>
      <c r="C1126" s="226"/>
      <c r="D1126" s="227" t="s">
        <v>176</v>
      </c>
      <c r="E1126" s="228" t="s">
        <v>19</v>
      </c>
      <c r="F1126" s="229" t="s">
        <v>1103</v>
      </c>
      <c r="G1126" s="226"/>
      <c r="H1126" s="228" t="s">
        <v>19</v>
      </c>
      <c r="I1126" s="230"/>
      <c r="J1126" s="226"/>
      <c r="K1126" s="226"/>
      <c r="L1126" s="231"/>
      <c r="M1126" s="232"/>
      <c r="N1126" s="233"/>
      <c r="O1126" s="233"/>
      <c r="P1126" s="233"/>
      <c r="Q1126" s="233"/>
      <c r="R1126" s="233"/>
      <c r="S1126" s="233"/>
      <c r="T1126" s="23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35" t="s">
        <v>176</v>
      </c>
      <c r="AU1126" s="235" t="s">
        <v>82</v>
      </c>
      <c r="AV1126" s="13" t="s">
        <v>80</v>
      </c>
      <c r="AW1126" s="13" t="s">
        <v>34</v>
      </c>
      <c r="AX1126" s="13" t="s">
        <v>72</v>
      </c>
      <c r="AY1126" s="235" t="s">
        <v>155</v>
      </c>
    </row>
    <row r="1127" spans="1:51" s="14" customFormat="1" ht="12">
      <c r="A1127" s="14"/>
      <c r="B1127" s="236"/>
      <c r="C1127" s="237"/>
      <c r="D1127" s="227" t="s">
        <v>176</v>
      </c>
      <c r="E1127" s="238" t="s">
        <v>19</v>
      </c>
      <c r="F1127" s="239" t="s">
        <v>331</v>
      </c>
      <c r="G1127" s="237"/>
      <c r="H1127" s="240">
        <v>35</v>
      </c>
      <c r="I1127" s="241"/>
      <c r="J1127" s="237"/>
      <c r="K1127" s="237"/>
      <c r="L1127" s="242"/>
      <c r="M1127" s="243"/>
      <c r="N1127" s="244"/>
      <c r="O1127" s="244"/>
      <c r="P1127" s="244"/>
      <c r="Q1127" s="244"/>
      <c r="R1127" s="244"/>
      <c r="S1127" s="244"/>
      <c r="T1127" s="245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46" t="s">
        <v>176</v>
      </c>
      <c r="AU1127" s="246" t="s">
        <v>82</v>
      </c>
      <c r="AV1127" s="14" t="s">
        <v>82</v>
      </c>
      <c r="AW1127" s="14" t="s">
        <v>34</v>
      </c>
      <c r="AX1127" s="14" t="s">
        <v>80</v>
      </c>
      <c r="AY1127" s="246" t="s">
        <v>155</v>
      </c>
    </row>
    <row r="1128" spans="1:65" s="2" customFormat="1" ht="16.5" customHeight="1">
      <c r="A1128" s="41"/>
      <c r="B1128" s="42"/>
      <c r="C1128" s="266" t="s">
        <v>1104</v>
      </c>
      <c r="D1128" s="266" t="s">
        <v>560</v>
      </c>
      <c r="E1128" s="267" t="s">
        <v>1105</v>
      </c>
      <c r="F1128" s="268" t="s">
        <v>1106</v>
      </c>
      <c r="G1128" s="269" t="s">
        <v>653</v>
      </c>
      <c r="H1128" s="270">
        <v>70</v>
      </c>
      <c r="I1128" s="271"/>
      <c r="J1128" s="272">
        <f>ROUND(I1128*H1128,2)</f>
        <v>0</v>
      </c>
      <c r="K1128" s="268" t="s">
        <v>166</v>
      </c>
      <c r="L1128" s="273"/>
      <c r="M1128" s="274" t="s">
        <v>19</v>
      </c>
      <c r="N1128" s="275" t="s">
        <v>43</v>
      </c>
      <c r="O1128" s="87"/>
      <c r="P1128" s="216">
        <f>O1128*H1128</f>
        <v>0</v>
      </c>
      <c r="Q1128" s="216">
        <v>0.0023</v>
      </c>
      <c r="R1128" s="216">
        <f>Q1128*H1128</f>
        <v>0.161</v>
      </c>
      <c r="S1128" s="216">
        <v>0</v>
      </c>
      <c r="T1128" s="217">
        <f>S1128*H1128</f>
        <v>0</v>
      </c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R1128" s="218" t="s">
        <v>898</v>
      </c>
      <c r="AT1128" s="218" t="s">
        <v>560</v>
      </c>
      <c r="AU1128" s="218" t="s">
        <v>82</v>
      </c>
      <c r="AY1128" s="20" t="s">
        <v>155</v>
      </c>
      <c r="BE1128" s="219">
        <f>IF(N1128="základní",J1128,0)</f>
        <v>0</v>
      </c>
      <c r="BF1128" s="219">
        <f>IF(N1128="snížená",J1128,0)</f>
        <v>0</v>
      </c>
      <c r="BG1128" s="219">
        <f>IF(N1128="zákl. přenesená",J1128,0)</f>
        <v>0</v>
      </c>
      <c r="BH1128" s="219">
        <f>IF(N1128="sníž. přenesená",J1128,0)</f>
        <v>0</v>
      </c>
      <c r="BI1128" s="219">
        <f>IF(N1128="nulová",J1128,0)</f>
        <v>0</v>
      </c>
      <c r="BJ1128" s="20" t="s">
        <v>80</v>
      </c>
      <c r="BK1128" s="219">
        <f>ROUND(I1128*H1128,2)</f>
        <v>0</v>
      </c>
      <c r="BL1128" s="20" t="s">
        <v>898</v>
      </c>
      <c r="BM1128" s="218" t="s">
        <v>1107</v>
      </c>
    </row>
    <row r="1129" spans="1:51" s="14" customFormat="1" ht="12">
      <c r="A1129" s="14"/>
      <c r="B1129" s="236"/>
      <c r="C1129" s="237"/>
      <c r="D1129" s="227" t="s">
        <v>176</v>
      </c>
      <c r="E1129" s="238" t="s">
        <v>19</v>
      </c>
      <c r="F1129" s="239" t="s">
        <v>1108</v>
      </c>
      <c r="G1129" s="237"/>
      <c r="H1129" s="240">
        <v>70</v>
      </c>
      <c r="I1129" s="241"/>
      <c r="J1129" s="237"/>
      <c r="K1129" s="237"/>
      <c r="L1129" s="242"/>
      <c r="M1129" s="243"/>
      <c r="N1129" s="244"/>
      <c r="O1129" s="244"/>
      <c r="P1129" s="244"/>
      <c r="Q1129" s="244"/>
      <c r="R1129" s="244"/>
      <c r="S1129" s="244"/>
      <c r="T1129" s="245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6" t="s">
        <v>176</v>
      </c>
      <c r="AU1129" s="246" t="s">
        <v>82</v>
      </c>
      <c r="AV1129" s="14" t="s">
        <v>82</v>
      </c>
      <c r="AW1129" s="14" t="s">
        <v>34</v>
      </c>
      <c r="AX1129" s="14" t="s">
        <v>80</v>
      </c>
      <c r="AY1129" s="246" t="s">
        <v>155</v>
      </c>
    </row>
    <row r="1130" spans="1:65" s="2" customFormat="1" ht="24.15" customHeight="1">
      <c r="A1130" s="41"/>
      <c r="B1130" s="42"/>
      <c r="C1130" s="207" t="s">
        <v>1109</v>
      </c>
      <c r="D1130" s="207" t="s">
        <v>162</v>
      </c>
      <c r="E1130" s="208" t="s">
        <v>1110</v>
      </c>
      <c r="F1130" s="209" t="s">
        <v>1111</v>
      </c>
      <c r="G1130" s="210" t="s">
        <v>356</v>
      </c>
      <c r="H1130" s="211">
        <v>35</v>
      </c>
      <c r="I1130" s="212"/>
      <c r="J1130" s="213">
        <f>ROUND(I1130*H1130,2)</f>
        <v>0</v>
      </c>
      <c r="K1130" s="209" t="s">
        <v>166</v>
      </c>
      <c r="L1130" s="47"/>
      <c r="M1130" s="214" t="s">
        <v>19</v>
      </c>
      <c r="N1130" s="215" t="s">
        <v>43</v>
      </c>
      <c r="O1130" s="87"/>
      <c r="P1130" s="216">
        <f>O1130*H1130</f>
        <v>0</v>
      </c>
      <c r="Q1130" s="216">
        <v>0.00059</v>
      </c>
      <c r="R1130" s="216">
        <f>Q1130*H1130</f>
        <v>0.02065</v>
      </c>
      <c r="S1130" s="216">
        <v>0</v>
      </c>
      <c r="T1130" s="217">
        <f>S1130*H1130</f>
        <v>0</v>
      </c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R1130" s="218" t="s">
        <v>196</v>
      </c>
      <c r="AT1130" s="218" t="s">
        <v>162</v>
      </c>
      <c r="AU1130" s="218" t="s">
        <v>82</v>
      </c>
      <c r="AY1130" s="20" t="s">
        <v>155</v>
      </c>
      <c r="BE1130" s="219">
        <f>IF(N1130="základní",J1130,0)</f>
        <v>0</v>
      </c>
      <c r="BF1130" s="219">
        <f>IF(N1130="snížená",J1130,0)</f>
        <v>0</v>
      </c>
      <c r="BG1130" s="219">
        <f>IF(N1130="zákl. přenesená",J1130,0)</f>
        <v>0</v>
      </c>
      <c r="BH1130" s="219">
        <f>IF(N1130="sníž. přenesená",J1130,0)</f>
        <v>0</v>
      </c>
      <c r="BI1130" s="219">
        <f>IF(N1130="nulová",J1130,0)</f>
        <v>0</v>
      </c>
      <c r="BJ1130" s="20" t="s">
        <v>80</v>
      </c>
      <c r="BK1130" s="219">
        <f>ROUND(I1130*H1130,2)</f>
        <v>0</v>
      </c>
      <c r="BL1130" s="20" t="s">
        <v>196</v>
      </c>
      <c r="BM1130" s="218" t="s">
        <v>1112</v>
      </c>
    </row>
    <row r="1131" spans="1:47" s="2" customFormat="1" ht="12">
      <c r="A1131" s="41"/>
      <c r="B1131" s="42"/>
      <c r="C1131" s="43"/>
      <c r="D1131" s="220" t="s">
        <v>169</v>
      </c>
      <c r="E1131" s="43"/>
      <c r="F1131" s="221" t="s">
        <v>1113</v>
      </c>
      <c r="G1131" s="43"/>
      <c r="H1131" s="43"/>
      <c r="I1131" s="222"/>
      <c r="J1131" s="43"/>
      <c r="K1131" s="43"/>
      <c r="L1131" s="47"/>
      <c r="M1131" s="223"/>
      <c r="N1131" s="224"/>
      <c r="O1131" s="87"/>
      <c r="P1131" s="87"/>
      <c r="Q1131" s="87"/>
      <c r="R1131" s="87"/>
      <c r="S1131" s="87"/>
      <c r="T1131" s="88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T1131" s="20" t="s">
        <v>169</v>
      </c>
      <c r="AU1131" s="20" t="s">
        <v>82</v>
      </c>
    </row>
    <row r="1132" spans="1:51" s="13" customFormat="1" ht="12">
      <c r="A1132" s="13"/>
      <c r="B1132" s="225"/>
      <c r="C1132" s="226"/>
      <c r="D1132" s="227" t="s">
        <v>176</v>
      </c>
      <c r="E1132" s="228" t="s">
        <v>19</v>
      </c>
      <c r="F1132" s="229" t="s">
        <v>1102</v>
      </c>
      <c r="G1132" s="226"/>
      <c r="H1132" s="228" t="s">
        <v>19</v>
      </c>
      <c r="I1132" s="230"/>
      <c r="J1132" s="226"/>
      <c r="K1132" s="226"/>
      <c r="L1132" s="231"/>
      <c r="M1132" s="232"/>
      <c r="N1132" s="233"/>
      <c r="O1132" s="233"/>
      <c r="P1132" s="233"/>
      <c r="Q1132" s="233"/>
      <c r="R1132" s="233"/>
      <c r="S1132" s="233"/>
      <c r="T1132" s="23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5" t="s">
        <v>176</v>
      </c>
      <c r="AU1132" s="235" t="s">
        <v>82</v>
      </c>
      <c r="AV1132" s="13" t="s">
        <v>80</v>
      </c>
      <c r="AW1132" s="13" t="s">
        <v>34</v>
      </c>
      <c r="AX1132" s="13" t="s">
        <v>72</v>
      </c>
      <c r="AY1132" s="235" t="s">
        <v>155</v>
      </c>
    </row>
    <row r="1133" spans="1:51" s="13" customFormat="1" ht="12">
      <c r="A1133" s="13"/>
      <c r="B1133" s="225"/>
      <c r="C1133" s="226"/>
      <c r="D1133" s="227" t="s">
        <v>176</v>
      </c>
      <c r="E1133" s="228" t="s">
        <v>19</v>
      </c>
      <c r="F1133" s="229" t="s">
        <v>1103</v>
      </c>
      <c r="G1133" s="226"/>
      <c r="H1133" s="228" t="s">
        <v>19</v>
      </c>
      <c r="I1133" s="230"/>
      <c r="J1133" s="226"/>
      <c r="K1133" s="226"/>
      <c r="L1133" s="231"/>
      <c r="M1133" s="232"/>
      <c r="N1133" s="233"/>
      <c r="O1133" s="233"/>
      <c r="P1133" s="233"/>
      <c r="Q1133" s="233"/>
      <c r="R1133" s="233"/>
      <c r="S1133" s="233"/>
      <c r="T1133" s="23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5" t="s">
        <v>176</v>
      </c>
      <c r="AU1133" s="235" t="s">
        <v>82</v>
      </c>
      <c r="AV1133" s="13" t="s">
        <v>80</v>
      </c>
      <c r="AW1133" s="13" t="s">
        <v>34</v>
      </c>
      <c r="AX1133" s="13" t="s">
        <v>72</v>
      </c>
      <c r="AY1133" s="235" t="s">
        <v>155</v>
      </c>
    </row>
    <row r="1134" spans="1:51" s="14" customFormat="1" ht="12">
      <c r="A1134" s="14"/>
      <c r="B1134" s="236"/>
      <c r="C1134" s="237"/>
      <c r="D1134" s="227" t="s">
        <v>176</v>
      </c>
      <c r="E1134" s="238" t="s">
        <v>19</v>
      </c>
      <c r="F1134" s="239" t="s">
        <v>331</v>
      </c>
      <c r="G1134" s="237"/>
      <c r="H1134" s="240">
        <v>35</v>
      </c>
      <c r="I1134" s="241"/>
      <c r="J1134" s="237"/>
      <c r="K1134" s="237"/>
      <c r="L1134" s="242"/>
      <c r="M1134" s="243"/>
      <c r="N1134" s="244"/>
      <c r="O1134" s="244"/>
      <c r="P1134" s="244"/>
      <c r="Q1134" s="244"/>
      <c r="R1134" s="244"/>
      <c r="S1134" s="244"/>
      <c r="T1134" s="245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6" t="s">
        <v>176</v>
      </c>
      <c r="AU1134" s="246" t="s">
        <v>82</v>
      </c>
      <c r="AV1134" s="14" t="s">
        <v>82</v>
      </c>
      <c r="AW1134" s="14" t="s">
        <v>34</v>
      </c>
      <c r="AX1134" s="14" t="s">
        <v>80</v>
      </c>
      <c r="AY1134" s="246" t="s">
        <v>155</v>
      </c>
    </row>
    <row r="1135" spans="1:65" s="2" customFormat="1" ht="16.5" customHeight="1">
      <c r="A1135" s="41"/>
      <c r="B1135" s="42"/>
      <c r="C1135" s="266" t="s">
        <v>1114</v>
      </c>
      <c r="D1135" s="266" t="s">
        <v>560</v>
      </c>
      <c r="E1135" s="267" t="s">
        <v>1115</v>
      </c>
      <c r="F1135" s="268" t="s">
        <v>1116</v>
      </c>
      <c r="G1135" s="269" t="s">
        <v>653</v>
      </c>
      <c r="H1135" s="270">
        <v>275.94</v>
      </c>
      <c r="I1135" s="271"/>
      <c r="J1135" s="272">
        <f>ROUND(I1135*H1135,2)</f>
        <v>0</v>
      </c>
      <c r="K1135" s="268" t="s">
        <v>166</v>
      </c>
      <c r="L1135" s="273"/>
      <c r="M1135" s="274" t="s">
        <v>19</v>
      </c>
      <c r="N1135" s="275" t="s">
        <v>43</v>
      </c>
      <c r="O1135" s="87"/>
      <c r="P1135" s="216">
        <f>O1135*H1135</f>
        <v>0</v>
      </c>
      <c r="Q1135" s="216">
        <v>0.00345</v>
      </c>
      <c r="R1135" s="216">
        <f>Q1135*H1135</f>
        <v>0.951993</v>
      </c>
      <c r="S1135" s="216">
        <v>0</v>
      </c>
      <c r="T1135" s="217">
        <f>S1135*H1135</f>
        <v>0</v>
      </c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R1135" s="218" t="s">
        <v>898</v>
      </c>
      <c r="AT1135" s="218" t="s">
        <v>560</v>
      </c>
      <c r="AU1135" s="218" t="s">
        <v>82</v>
      </c>
      <c r="AY1135" s="20" t="s">
        <v>155</v>
      </c>
      <c r="BE1135" s="219">
        <f>IF(N1135="základní",J1135,0)</f>
        <v>0</v>
      </c>
      <c r="BF1135" s="219">
        <f>IF(N1135="snížená",J1135,0)</f>
        <v>0</v>
      </c>
      <c r="BG1135" s="219">
        <f>IF(N1135="zákl. přenesená",J1135,0)</f>
        <v>0</v>
      </c>
      <c r="BH1135" s="219">
        <f>IF(N1135="sníž. přenesená",J1135,0)</f>
        <v>0</v>
      </c>
      <c r="BI1135" s="219">
        <f>IF(N1135="nulová",J1135,0)</f>
        <v>0</v>
      </c>
      <c r="BJ1135" s="20" t="s">
        <v>80</v>
      </c>
      <c r="BK1135" s="219">
        <f>ROUND(I1135*H1135,2)</f>
        <v>0</v>
      </c>
      <c r="BL1135" s="20" t="s">
        <v>898</v>
      </c>
      <c r="BM1135" s="218" t="s">
        <v>1117</v>
      </c>
    </row>
    <row r="1136" spans="1:51" s="14" customFormat="1" ht="12">
      <c r="A1136" s="14"/>
      <c r="B1136" s="236"/>
      <c r="C1136" s="237"/>
      <c r="D1136" s="227" t="s">
        <v>176</v>
      </c>
      <c r="E1136" s="238" t="s">
        <v>19</v>
      </c>
      <c r="F1136" s="239" t="s">
        <v>331</v>
      </c>
      <c r="G1136" s="237"/>
      <c r="H1136" s="240">
        <v>35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6" t="s">
        <v>176</v>
      </c>
      <c r="AU1136" s="246" t="s">
        <v>82</v>
      </c>
      <c r="AV1136" s="14" t="s">
        <v>82</v>
      </c>
      <c r="AW1136" s="14" t="s">
        <v>34</v>
      </c>
      <c r="AX1136" s="14" t="s">
        <v>80</v>
      </c>
      <c r="AY1136" s="246" t="s">
        <v>155</v>
      </c>
    </row>
    <row r="1137" spans="1:51" s="14" customFormat="1" ht="12">
      <c r="A1137" s="14"/>
      <c r="B1137" s="236"/>
      <c r="C1137" s="237"/>
      <c r="D1137" s="227" t="s">
        <v>176</v>
      </c>
      <c r="E1137" s="237"/>
      <c r="F1137" s="239" t="s">
        <v>1118</v>
      </c>
      <c r="G1137" s="237"/>
      <c r="H1137" s="240">
        <v>275.94</v>
      </c>
      <c r="I1137" s="241"/>
      <c r="J1137" s="237"/>
      <c r="K1137" s="237"/>
      <c r="L1137" s="242"/>
      <c r="M1137" s="243"/>
      <c r="N1137" s="244"/>
      <c r="O1137" s="244"/>
      <c r="P1137" s="244"/>
      <c r="Q1137" s="244"/>
      <c r="R1137" s="244"/>
      <c r="S1137" s="244"/>
      <c r="T1137" s="24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6" t="s">
        <v>176</v>
      </c>
      <c r="AU1137" s="246" t="s">
        <v>82</v>
      </c>
      <c r="AV1137" s="14" t="s">
        <v>82</v>
      </c>
      <c r="AW1137" s="14" t="s">
        <v>4</v>
      </c>
      <c r="AX1137" s="14" t="s">
        <v>80</v>
      </c>
      <c r="AY1137" s="246" t="s">
        <v>155</v>
      </c>
    </row>
    <row r="1138" spans="1:65" s="2" customFormat="1" ht="24.15" customHeight="1">
      <c r="A1138" s="41"/>
      <c r="B1138" s="42"/>
      <c r="C1138" s="207" t="s">
        <v>1119</v>
      </c>
      <c r="D1138" s="207" t="s">
        <v>162</v>
      </c>
      <c r="E1138" s="208" t="s">
        <v>1120</v>
      </c>
      <c r="F1138" s="209" t="s">
        <v>1121</v>
      </c>
      <c r="G1138" s="210" t="s">
        <v>653</v>
      </c>
      <c r="H1138" s="211">
        <v>24</v>
      </c>
      <c r="I1138" s="212"/>
      <c r="J1138" s="213">
        <f>ROUND(I1138*H1138,2)</f>
        <v>0</v>
      </c>
      <c r="K1138" s="209" t="s">
        <v>166</v>
      </c>
      <c r="L1138" s="47"/>
      <c r="M1138" s="214" t="s">
        <v>19</v>
      </c>
      <c r="N1138" s="215" t="s">
        <v>43</v>
      </c>
      <c r="O1138" s="87"/>
      <c r="P1138" s="216">
        <f>O1138*H1138</f>
        <v>0</v>
      </c>
      <c r="Q1138" s="216">
        <v>1E-05</v>
      </c>
      <c r="R1138" s="216">
        <f>Q1138*H1138</f>
        <v>0.00024000000000000003</v>
      </c>
      <c r="S1138" s="216">
        <v>0</v>
      </c>
      <c r="T1138" s="217">
        <f>S1138*H1138</f>
        <v>0</v>
      </c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R1138" s="218" t="s">
        <v>196</v>
      </c>
      <c r="AT1138" s="218" t="s">
        <v>162</v>
      </c>
      <c r="AU1138" s="218" t="s">
        <v>82</v>
      </c>
      <c r="AY1138" s="20" t="s">
        <v>155</v>
      </c>
      <c r="BE1138" s="219">
        <f>IF(N1138="základní",J1138,0)</f>
        <v>0</v>
      </c>
      <c r="BF1138" s="219">
        <f>IF(N1138="snížená",J1138,0)</f>
        <v>0</v>
      </c>
      <c r="BG1138" s="219">
        <f>IF(N1138="zákl. přenesená",J1138,0)</f>
        <v>0</v>
      </c>
      <c r="BH1138" s="219">
        <f>IF(N1138="sníž. přenesená",J1138,0)</f>
        <v>0</v>
      </c>
      <c r="BI1138" s="219">
        <f>IF(N1138="nulová",J1138,0)</f>
        <v>0</v>
      </c>
      <c r="BJ1138" s="20" t="s">
        <v>80</v>
      </c>
      <c r="BK1138" s="219">
        <f>ROUND(I1138*H1138,2)</f>
        <v>0</v>
      </c>
      <c r="BL1138" s="20" t="s">
        <v>196</v>
      </c>
      <c r="BM1138" s="218" t="s">
        <v>1122</v>
      </c>
    </row>
    <row r="1139" spans="1:47" s="2" customFormat="1" ht="12">
      <c r="A1139" s="41"/>
      <c r="B1139" s="42"/>
      <c r="C1139" s="43"/>
      <c r="D1139" s="220" t="s">
        <v>169</v>
      </c>
      <c r="E1139" s="43"/>
      <c r="F1139" s="221" t="s">
        <v>1123</v>
      </c>
      <c r="G1139" s="43"/>
      <c r="H1139" s="43"/>
      <c r="I1139" s="222"/>
      <c r="J1139" s="43"/>
      <c r="K1139" s="43"/>
      <c r="L1139" s="47"/>
      <c r="M1139" s="223"/>
      <c r="N1139" s="224"/>
      <c r="O1139" s="87"/>
      <c r="P1139" s="87"/>
      <c r="Q1139" s="87"/>
      <c r="R1139" s="87"/>
      <c r="S1139" s="87"/>
      <c r="T1139" s="88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T1139" s="20" t="s">
        <v>169</v>
      </c>
      <c r="AU1139" s="20" t="s">
        <v>82</v>
      </c>
    </row>
    <row r="1140" spans="1:51" s="13" customFormat="1" ht="12">
      <c r="A1140" s="13"/>
      <c r="B1140" s="225"/>
      <c r="C1140" s="226"/>
      <c r="D1140" s="227" t="s">
        <v>176</v>
      </c>
      <c r="E1140" s="228" t="s">
        <v>19</v>
      </c>
      <c r="F1140" s="229" t="s">
        <v>1102</v>
      </c>
      <c r="G1140" s="226"/>
      <c r="H1140" s="228" t="s">
        <v>19</v>
      </c>
      <c r="I1140" s="230"/>
      <c r="J1140" s="226"/>
      <c r="K1140" s="226"/>
      <c r="L1140" s="231"/>
      <c r="M1140" s="232"/>
      <c r="N1140" s="233"/>
      <c r="O1140" s="233"/>
      <c r="P1140" s="233"/>
      <c r="Q1140" s="233"/>
      <c r="R1140" s="233"/>
      <c r="S1140" s="233"/>
      <c r="T1140" s="23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5" t="s">
        <v>176</v>
      </c>
      <c r="AU1140" s="235" t="s">
        <v>82</v>
      </c>
      <c r="AV1140" s="13" t="s">
        <v>80</v>
      </c>
      <c r="AW1140" s="13" t="s">
        <v>34</v>
      </c>
      <c r="AX1140" s="13" t="s">
        <v>72</v>
      </c>
      <c r="AY1140" s="235" t="s">
        <v>155</v>
      </c>
    </row>
    <row r="1141" spans="1:51" s="13" customFormat="1" ht="12">
      <c r="A1141" s="13"/>
      <c r="B1141" s="225"/>
      <c r="C1141" s="226"/>
      <c r="D1141" s="227" t="s">
        <v>176</v>
      </c>
      <c r="E1141" s="228" t="s">
        <v>19</v>
      </c>
      <c r="F1141" s="229" t="s">
        <v>1103</v>
      </c>
      <c r="G1141" s="226"/>
      <c r="H1141" s="228" t="s">
        <v>19</v>
      </c>
      <c r="I1141" s="230"/>
      <c r="J1141" s="226"/>
      <c r="K1141" s="226"/>
      <c r="L1141" s="231"/>
      <c r="M1141" s="232"/>
      <c r="N1141" s="233"/>
      <c r="O1141" s="233"/>
      <c r="P1141" s="233"/>
      <c r="Q1141" s="233"/>
      <c r="R1141" s="233"/>
      <c r="S1141" s="233"/>
      <c r="T1141" s="23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5" t="s">
        <v>176</v>
      </c>
      <c r="AU1141" s="235" t="s">
        <v>82</v>
      </c>
      <c r="AV1141" s="13" t="s">
        <v>80</v>
      </c>
      <c r="AW1141" s="13" t="s">
        <v>34</v>
      </c>
      <c r="AX1141" s="13" t="s">
        <v>72</v>
      </c>
      <c r="AY1141" s="235" t="s">
        <v>155</v>
      </c>
    </row>
    <row r="1142" spans="1:51" s="14" customFormat="1" ht="12">
      <c r="A1142" s="14"/>
      <c r="B1142" s="236"/>
      <c r="C1142" s="237"/>
      <c r="D1142" s="227" t="s">
        <v>176</v>
      </c>
      <c r="E1142" s="238" t="s">
        <v>19</v>
      </c>
      <c r="F1142" s="239" t="s">
        <v>1124</v>
      </c>
      <c r="G1142" s="237"/>
      <c r="H1142" s="240">
        <v>24</v>
      </c>
      <c r="I1142" s="241"/>
      <c r="J1142" s="237"/>
      <c r="K1142" s="237"/>
      <c r="L1142" s="242"/>
      <c r="M1142" s="243"/>
      <c r="N1142" s="244"/>
      <c r="O1142" s="244"/>
      <c r="P1142" s="244"/>
      <c r="Q1142" s="244"/>
      <c r="R1142" s="244"/>
      <c r="S1142" s="244"/>
      <c r="T1142" s="245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6" t="s">
        <v>176</v>
      </c>
      <c r="AU1142" s="246" t="s">
        <v>82</v>
      </c>
      <c r="AV1142" s="14" t="s">
        <v>82</v>
      </c>
      <c r="AW1142" s="14" t="s">
        <v>34</v>
      </c>
      <c r="AX1142" s="14" t="s">
        <v>80</v>
      </c>
      <c r="AY1142" s="246" t="s">
        <v>155</v>
      </c>
    </row>
    <row r="1143" spans="1:65" s="2" customFormat="1" ht="16.5" customHeight="1">
      <c r="A1143" s="41"/>
      <c r="B1143" s="42"/>
      <c r="C1143" s="266" t="s">
        <v>1125</v>
      </c>
      <c r="D1143" s="266" t="s">
        <v>560</v>
      </c>
      <c r="E1143" s="267" t="s">
        <v>1126</v>
      </c>
      <c r="F1143" s="268" t="s">
        <v>1127</v>
      </c>
      <c r="G1143" s="269" t="s">
        <v>653</v>
      </c>
      <c r="H1143" s="270">
        <v>25.92</v>
      </c>
      <c r="I1143" s="271"/>
      <c r="J1143" s="272">
        <f>ROUND(I1143*H1143,2)</f>
        <v>0</v>
      </c>
      <c r="K1143" s="268" t="s">
        <v>166</v>
      </c>
      <c r="L1143" s="273"/>
      <c r="M1143" s="274" t="s">
        <v>19</v>
      </c>
      <c r="N1143" s="275" t="s">
        <v>43</v>
      </c>
      <c r="O1143" s="87"/>
      <c r="P1143" s="216">
        <f>O1143*H1143</f>
        <v>0</v>
      </c>
      <c r="Q1143" s="216">
        <v>0.00135</v>
      </c>
      <c r="R1143" s="216">
        <f>Q1143*H1143</f>
        <v>0.034992</v>
      </c>
      <c r="S1143" s="216">
        <v>0</v>
      </c>
      <c r="T1143" s="217">
        <f>S1143*H1143</f>
        <v>0</v>
      </c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R1143" s="218" t="s">
        <v>776</v>
      </c>
      <c r="AT1143" s="218" t="s">
        <v>560</v>
      </c>
      <c r="AU1143" s="218" t="s">
        <v>82</v>
      </c>
      <c r="AY1143" s="20" t="s">
        <v>155</v>
      </c>
      <c r="BE1143" s="219">
        <f>IF(N1143="základní",J1143,0)</f>
        <v>0</v>
      </c>
      <c r="BF1143" s="219">
        <f>IF(N1143="snížená",J1143,0)</f>
        <v>0</v>
      </c>
      <c r="BG1143" s="219">
        <f>IF(N1143="zákl. přenesená",J1143,0)</f>
        <v>0</v>
      </c>
      <c r="BH1143" s="219">
        <f>IF(N1143="sníž. přenesená",J1143,0)</f>
        <v>0</v>
      </c>
      <c r="BI1143" s="219">
        <f>IF(N1143="nulová",J1143,0)</f>
        <v>0</v>
      </c>
      <c r="BJ1143" s="20" t="s">
        <v>80</v>
      </c>
      <c r="BK1143" s="219">
        <f>ROUND(I1143*H1143,2)</f>
        <v>0</v>
      </c>
      <c r="BL1143" s="20" t="s">
        <v>196</v>
      </c>
      <c r="BM1143" s="218" t="s">
        <v>1128</v>
      </c>
    </row>
    <row r="1144" spans="1:51" s="14" customFormat="1" ht="12">
      <c r="A1144" s="14"/>
      <c r="B1144" s="236"/>
      <c r="C1144" s="237"/>
      <c r="D1144" s="227" t="s">
        <v>176</v>
      </c>
      <c r="E1144" s="237"/>
      <c r="F1144" s="239" t="s">
        <v>1129</v>
      </c>
      <c r="G1144" s="237"/>
      <c r="H1144" s="240">
        <v>25.92</v>
      </c>
      <c r="I1144" s="241"/>
      <c r="J1144" s="237"/>
      <c r="K1144" s="237"/>
      <c r="L1144" s="242"/>
      <c r="M1144" s="243"/>
      <c r="N1144" s="244"/>
      <c r="O1144" s="244"/>
      <c r="P1144" s="244"/>
      <c r="Q1144" s="244"/>
      <c r="R1144" s="244"/>
      <c r="S1144" s="244"/>
      <c r="T1144" s="24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6" t="s">
        <v>176</v>
      </c>
      <c r="AU1144" s="246" t="s">
        <v>82</v>
      </c>
      <c r="AV1144" s="14" t="s">
        <v>82</v>
      </c>
      <c r="AW1144" s="14" t="s">
        <v>4</v>
      </c>
      <c r="AX1144" s="14" t="s">
        <v>80</v>
      </c>
      <c r="AY1144" s="246" t="s">
        <v>155</v>
      </c>
    </row>
    <row r="1145" spans="1:65" s="2" customFormat="1" ht="24.15" customHeight="1">
      <c r="A1145" s="41"/>
      <c r="B1145" s="42"/>
      <c r="C1145" s="207" t="s">
        <v>1130</v>
      </c>
      <c r="D1145" s="207" t="s">
        <v>162</v>
      </c>
      <c r="E1145" s="208" t="s">
        <v>1131</v>
      </c>
      <c r="F1145" s="209" t="s">
        <v>1132</v>
      </c>
      <c r="G1145" s="210" t="s">
        <v>518</v>
      </c>
      <c r="H1145" s="211">
        <v>43.403</v>
      </c>
      <c r="I1145" s="212"/>
      <c r="J1145" s="213">
        <f>ROUND(I1145*H1145,2)</f>
        <v>0</v>
      </c>
      <c r="K1145" s="209" t="s">
        <v>166</v>
      </c>
      <c r="L1145" s="47"/>
      <c r="M1145" s="214" t="s">
        <v>19</v>
      </c>
      <c r="N1145" s="215" t="s">
        <v>43</v>
      </c>
      <c r="O1145" s="87"/>
      <c r="P1145" s="216">
        <f>O1145*H1145</f>
        <v>0</v>
      </c>
      <c r="Q1145" s="216">
        <v>0</v>
      </c>
      <c r="R1145" s="216">
        <f>Q1145*H1145</f>
        <v>0</v>
      </c>
      <c r="S1145" s="216">
        <v>0</v>
      </c>
      <c r="T1145" s="217">
        <f>S1145*H1145</f>
        <v>0</v>
      </c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R1145" s="218" t="s">
        <v>196</v>
      </c>
      <c r="AT1145" s="218" t="s">
        <v>162</v>
      </c>
      <c r="AU1145" s="218" t="s">
        <v>82</v>
      </c>
      <c r="AY1145" s="20" t="s">
        <v>155</v>
      </c>
      <c r="BE1145" s="219">
        <f>IF(N1145="základní",J1145,0)</f>
        <v>0</v>
      </c>
      <c r="BF1145" s="219">
        <f>IF(N1145="snížená",J1145,0)</f>
        <v>0</v>
      </c>
      <c r="BG1145" s="219">
        <f>IF(N1145="zákl. přenesená",J1145,0)</f>
        <v>0</v>
      </c>
      <c r="BH1145" s="219">
        <f>IF(N1145="sníž. přenesená",J1145,0)</f>
        <v>0</v>
      </c>
      <c r="BI1145" s="219">
        <f>IF(N1145="nulová",J1145,0)</f>
        <v>0</v>
      </c>
      <c r="BJ1145" s="20" t="s">
        <v>80</v>
      </c>
      <c r="BK1145" s="219">
        <f>ROUND(I1145*H1145,2)</f>
        <v>0</v>
      </c>
      <c r="BL1145" s="20" t="s">
        <v>196</v>
      </c>
      <c r="BM1145" s="218" t="s">
        <v>1133</v>
      </c>
    </row>
    <row r="1146" spans="1:47" s="2" customFormat="1" ht="12">
      <c r="A1146" s="41"/>
      <c r="B1146" s="42"/>
      <c r="C1146" s="43"/>
      <c r="D1146" s="220" t="s">
        <v>169</v>
      </c>
      <c r="E1146" s="43"/>
      <c r="F1146" s="221" t="s">
        <v>1134</v>
      </c>
      <c r="G1146" s="43"/>
      <c r="H1146" s="43"/>
      <c r="I1146" s="222"/>
      <c r="J1146" s="43"/>
      <c r="K1146" s="43"/>
      <c r="L1146" s="47"/>
      <c r="M1146" s="223"/>
      <c r="N1146" s="224"/>
      <c r="O1146" s="87"/>
      <c r="P1146" s="87"/>
      <c r="Q1146" s="87"/>
      <c r="R1146" s="87"/>
      <c r="S1146" s="87"/>
      <c r="T1146" s="88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T1146" s="20" t="s">
        <v>169</v>
      </c>
      <c r="AU1146" s="20" t="s">
        <v>82</v>
      </c>
    </row>
    <row r="1147" spans="1:63" s="12" customFormat="1" ht="22.8" customHeight="1">
      <c r="A1147" s="12"/>
      <c r="B1147" s="191"/>
      <c r="C1147" s="192"/>
      <c r="D1147" s="193" t="s">
        <v>71</v>
      </c>
      <c r="E1147" s="205" t="s">
        <v>1135</v>
      </c>
      <c r="F1147" s="205" t="s">
        <v>1136</v>
      </c>
      <c r="G1147" s="192"/>
      <c r="H1147" s="192"/>
      <c r="I1147" s="195"/>
      <c r="J1147" s="206">
        <f>BK1147</f>
        <v>0</v>
      </c>
      <c r="K1147" s="192"/>
      <c r="L1147" s="197"/>
      <c r="M1147" s="198"/>
      <c r="N1147" s="199"/>
      <c r="O1147" s="199"/>
      <c r="P1147" s="200">
        <f>SUM(P1148:P1790)</f>
        <v>0</v>
      </c>
      <c r="Q1147" s="199"/>
      <c r="R1147" s="200">
        <f>SUM(R1148:R1790)</f>
        <v>86.89298203999998</v>
      </c>
      <c r="S1147" s="199"/>
      <c r="T1147" s="201">
        <f>SUM(T1148:T1790)</f>
        <v>0.3652</v>
      </c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R1147" s="202" t="s">
        <v>82</v>
      </c>
      <c r="AT1147" s="203" t="s">
        <v>71</v>
      </c>
      <c r="AU1147" s="203" t="s">
        <v>80</v>
      </c>
      <c r="AY1147" s="202" t="s">
        <v>155</v>
      </c>
      <c r="BK1147" s="204">
        <f>SUM(BK1148:BK1790)</f>
        <v>0</v>
      </c>
    </row>
    <row r="1148" spans="1:65" s="2" customFormat="1" ht="24.15" customHeight="1">
      <c r="A1148" s="41"/>
      <c r="B1148" s="42"/>
      <c r="C1148" s="207" t="s">
        <v>1137</v>
      </c>
      <c r="D1148" s="207" t="s">
        <v>162</v>
      </c>
      <c r="E1148" s="208" t="s">
        <v>1138</v>
      </c>
      <c r="F1148" s="209" t="s">
        <v>1139</v>
      </c>
      <c r="G1148" s="210" t="s">
        <v>653</v>
      </c>
      <c r="H1148" s="211">
        <v>398.685</v>
      </c>
      <c r="I1148" s="212"/>
      <c r="J1148" s="213">
        <f>ROUND(I1148*H1148,2)</f>
        <v>0</v>
      </c>
      <c r="K1148" s="209" t="s">
        <v>166</v>
      </c>
      <c r="L1148" s="47"/>
      <c r="M1148" s="214" t="s">
        <v>19</v>
      </c>
      <c r="N1148" s="215" t="s">
        <v>43</v>
      </c>
      <c r="O1148" s="87"/>
      <c r="P1148" s="216">
        <f>O1148*H1148</f>
        <v>0</v>
      </c>
      <c r="Q1148" s="216">
        <v>0.0002</v>
      </c>
      <c r="R1148" s="216">
        <f>Q1148*H1148</f>
        <v>0.079737</v>
      </c>
      <c r="S1148" s="216">
        <v>0</v>
      </c>
      <c r="T1148" s="217">
        <f>S1148*H1148</f>
        <v>0</v>
      </c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R1148" s="218" t="s">
        <v>196</v>
      </c>
      <c r="AT1148" s="218" t="s">
        <v>162</v>
      </c>
      <c r="AU1148" s="218" t="s">
        <v>82</v>
      </c>
      <c r="AY1148" s="20" t="s">
        <v>155</v>
      </c>
      <c r="BE1148" s="219">
        <f>IF(N1148="základní",J1148,0)</f>
        <v>0</v>
      </c>
      <c r="BF1148" s="219">
        <f>IF(N1148="snížená",J1148,0)</f>
        <v>0</v>
      </c>
      <c r="BG1148" s="219">
        <f>IF(N1148="zákl. přenesená",J1148,0)</f>
        <v>0</v>
      </c>
      <c r="BH1148" s="219">
        <f>IF(N1148="sníž. přenesená",J1148,0)</f>
        <v>0</v>
      </c>
      <c r="BI1148" s="219">
        <f>IF(N1148="nulová",J1148,0)</f>
        <v>0</v>
      </c>
      <c r="BJ1148" s="20" t="s">
        <v>80</v>
      </c>
      <c r="BK1148" s="219">
        <f>ROUND(I1148*H1148,2)</f>
        <v>0</v>
      </c>
      <c r="BL1148" s="20" t="s">
        <v>196</v>
      </c>
      <c r="BM1148" s="218" t="s">
        <v>1140</v>
      </c>
    </row>
    <row r="1149" spans="1:47" s="2" customFormat="1" ht="12">
      <c r="A1149" s="41"/>
      <c r="B1149" s="42"/>
      <c r="C1149" s="43"/>
      <c r="D1149" s="220" t="s">
        <v>169</v>
      </c>
      <c r="E1149" s="43"/>
      <c r="F1149" s="221" t="s">
        <v>1141</v>
      </c>
      <c r="G1149" s="43"/>
      <c r="H1149" s="43"/>
      <c r="I1149" s="222"/>
      <c r="J1149" s="43"/>
      <c r="K1149" s="43"/>
      <c r="L1149" s="47"/>
      <c r="M1149" s="223"/>
      <c r="N1149" s="224"/>
      <c r="O1149" s="87"/>
      <c r="P1149" s="87"/>
      <c r="Q1149" s="87"/>
      <c r="R1149" s="87"/>
      <c r="S1149" s="87"/>
      <c r="T1149" s="88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T1149" s="20" t="s">
        <v>169</v>
      </c>
      <c r="AU1149" s="20" t="s">
        <v>82</v>
      </c>
    </row>
    <row r="1150" spans="1:51" s="13" customFormat="1" ht="12">
      <c r="A1150" s="13"/>
      <c r="B1150" s="225"/>
      <c r="C1150" s="226"/>
      <c r="D1150" s="227" t="s">
        <v>176</v>
      </c>
      <c r="E1150" s="228" t="s">
        <v>19</v>
      </c>
      <c r="F1150" s="229" t="s">
        <v>598</v>
      </c>
      <c r="G1150" s="226"/>
      <c r="H1150" s="228" t="s">
        <v>19</v>
      </c>
      <c r="I1150" s="230"/>
      <c r="J1150" s="226"/>
      <c r="K1150" s="226"/>
      <c r="L1150" s="231"/>
      <c r="M1150" s="232"/>
      <c r="N1150" s="233"/>
      <c r="O1150" s="233"/>
      <c r="P1150" s="233"/>
      <c r="Q1150" s="233"/>
      <c r="R1150" s="233"/>
      <c r="S1150" s="233"/>
      <c r="T1150" s="23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5" t="s">
        <v>176</v>
      </c>
      <c r="AU1150" s="235" t="s">
        <v>82</v>
      </c>
      <c r="AV1150" s="13" t="s">
        <v>80</v>
      </c>
      <c r="AW1150" s="13" t="s">
        <v>34</v>
      </c>
      <c r="AX1150" s="13" t="s">
        <v>72</v>
      </c>
      <c r="AY1150" s="235" t="s">
        <v>155</v>
      </c>
    </row>
    <row r="1151" spans="1:51" s="14" customFormat="1" ht="12">
      <c r="A1151" s="14"/>
      <c r="B1151" s="236"/>
      <c r="C1151" s="237"/>
      <c r="D1151" s="227" t="s">
        <v>176</v>
      </c>
      <c r="E1151" s="238" t="s">
        <v>19</v>
      </c>
      <c r="F1151" s="239" t="s">
        <v>1142</v>
      </c>
      <c r="G1151" s="237"/>
      <c r="H1151" s="240">
        <v>4.85</v>
      </c>
      <c r="I1151" s="241"/>
      <c r="J1151" s="237"/>
      <c r="K1151" s="237"/>
      <c r="L1151" s="242"/>
      <c r="M1151" s="243"/>
      <c r="N1151" s="244"/>
      <c r="O1151" s="244"/>
      <c r="P1151" s="244"/>
      <c r="Q1151" s="244"/>
      <c r="R1151" s="244"/>
      <c r="S1151" s="244"/>
      <c r="T1151" s="24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6" t="s">
        <v>176</v>
      </c>
      <c r="AU1151" s="246" t="s">
        <v>82</v>
      </c>
      <c r="AV1151" s="14" t="s">
        <v>82</v>
      </c>
      <c r="AW1151" s="14" t="s">
        <v>34</v>
      </c>
      <c r="AX1151" s="14" t="s">
        <v>72</v>
      </c>
      <c r="AY1151" s="246" t="s">
        <v>155</v>
      </c>
    </row>
    <row r="1152" spans="1:51" s="13" customFormat="1" ht="12">
      <c r="A1152" s="13"/>
      <c r="B1152" s="225"/>
      <c r="C1152" s="226"/>
      <c r="D1152" s="227" t="s">
        <v>176</v>
      </c>
      <c r="E1152" s="228" t="s">
        <v>19</v>
      </c>
      <c r="F1152" s="229" t="s">
        <v>1143</v>
      </c>
      <c r="G1152" s="226"/>
      <c r="H1152" s="228" t="s">
        <v>19</v>
      </c>
      <c r="I1152" s="230"/>
      <c r="J1152" s="226"/>
      <c r="K1152" s="226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176</v>
      </c>
      <c r="AU1152" s="235" t="s">
        <v>82</v>
      </c>
      <c r="AV1152" s="13" t="s">
        <v>80</v>
      </c>
      <c r="AW1152" s="13" t="s">
        <v>34</v>
      </c>
      <c r="AX1152" s="13" t="s">
        <v>72</v>
      </c>
      <c r="AY1152" s="235" t="s">
        <v>155</v>
      </c>
    </row>
    <row r="1153" spans="1:51" s="14" customFormat="1" ht="12">
      <c r="A1153" s="14"/>
      <c r="B1153" s="236"/>
      <c r="C1153" s="237"/>
      <c r="D1153" s="227" t="s">
        <v>176</v>
      </c>
      <c r="E1153" s="238" t="s">
        <v>19</v>
      </c>
      <c r="F1153" s="239" t="s">
        <v>1144</v>
      </c>
      <c r="G1153" s="237"/>
      <c r="H1153" s="240">
        <v>22.8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176</v>
      </c>
      <c r="AU1153" s="246" t="s">
        <v>82</v>
      </c>
      <c r="AV1153" s="14" t="s">
        <v>82</v>
      </c>
      <c r="AW1153" s="14" t="s">
        <v>34</v>
      </c>
      <c r="AX1153" s="14" t="s">
        <v>72</v>
      </c>
      <c r="AY1153" s="246" t="s">
        <v>155</v>
      </c>
    </row>
    <row r="1154" spans="1:51" s="13" customFormat="1" ht="12">
      <c r="A1154" s="13"/>
      <c r="B1154" s="225"/>
      <c r="C1154" s="226"/>
      <c r="D1154" s="227" t="s">
        <v>176</v>
      </c>
      <c r="E1154" s="228" t="s">
        <v>19</v>
      </c>
      <c r="F1154" s="229" t="s">
        <v>1145</v>
      </c>
      <c r="G1154" s="226"/>
      <c r="H1154" s="228" t="s">
        <v>19</v>
      </c>
      <c r="I1154" s="230"/>
      <c r="J1154" s="226"/>
      <c r="K1154" s="226"/>
      <c r="L1154" s="231"/>
      <c r="M1154" s="232"/>
      <c r="N1154" s="233"/>
      <c r="O1154" s="233"/>
      <c r="P1154" s="233"/>
      <c r="Q1154" s="233"/>
      <c r="R1154" s="233"/>
      <c r="S1154" s="233"/>
      <c r="T1154" s="23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5" t="s">
        <v>176</v>
      </c>
      <c r="AU1154" s="235" t="s">
        <v>82</v>
      </c>
      <c r="AV1154" s="13" t="s">
        <v>80</v>
      </c>
      <c r="AW1154" s="13" t="s">
        <v>34</v>
      </c>
      <c r="AX1154" s="13" t="s">
        <v>72</v>
      </c>
      <c r="AY1154" s="235" t="s">
        <v>155</v>
      </c>
    </row>
    <row r="1155" spans="1:51" s="14" customFormat="1" ht="12">
      <c r="A1155" s="14"/>
      <c r="B1155" s="236"/>
      <c r="C1155" s="237"/>
      <c r="D1155" s="227" t="s">
        <v>176</v>
      </c>
      <c r="E1155" s="238" t="s">
        <v>19</v>
      </c>
      <c r="F1155" s="239" t="s">
        <v>1146</v>
      </c>
      <c r="G1155" s="237"/>
      <c r="H1155" s="240">
        <v>25.895</v>
      </c>
      <c r="I1155" s="241"/>
      <c r="J1155" s="237"/>
      <c r="K1155" s="237"/>
      <c r="L1155" s="242"/>
      <c r="M1155" s="243"/>
      <c r="N1155" s="244"/>
      <c r="O1155" s="244"/>
      <c r="P1155" s="244"/>
      <c r="Q1155" s="244"/>
      <c r="R1155" s="244"/>
      <c r="S1155" s="244"/>
      <c r="T1155" s="24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6" t="s">
        <v>176</v>
      </c>
      <c r="AU1155" s="246" t="s">
        <v>82</v>
      </c>
      <c r="AV1155" s="14" t="s">
        <v>82</v>
      </c>
      <c r="AW1155" s="14" t="s">
        <v>34</v>
      </c>
      <c r="AX1155" s="14" t="s">
        <v>72</v>
      </c>
      <c r="AY1155" s="246" t="s">
        <v>155</v>
      </c>
    </row>
    <row r="1156" spans="1:51" s="13" customFormat="1" ht="12">
      <c r="A1156" s="13"/>
      <c r="B1156" s="225"/>
      <c r="C1156" s="226"/>
      <c r="D1156" s="227" t="s">
        <v>176</v>
      </c>
      <c r="E1156" s="228" t="s">
        <v>19</v>
      </c>
      <c r="F1156" s="229" t="s">
        <v>1147</v>
      </c>
      <c r="G1156" s="226"/>
      <c r="H1156" s="228" t="s">
        <v>19</v>
      </c>
      <c r="I1156" s="230"/>
      <c r="J1156" s="226"/>
      <c r="K1156" s="226"/>
      <c r="L1156" s="231"/>
      <c r="M1156" s="232"/>
      <c r="N1156" s="233"/>
      <c r="O1156" s="233"/>
      <c r="P1156" s="233"/>
      <c r="Q1156" s="233"/>
      <c r="R1156" s="233"/>
      <c r="S1156" s="233"/>
      <c r="T1156" s="23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5" t="s">
        <v>176</v>
      </c>
      <c r="AU1156" s="235" t="s">
        <v>82</v>
      </c>
      <c r="AV1156" s="13" t="s">
        <v>80</v>
      </c>
      <c r="AW1156" s="13" t="s">
        <v>34</v>
      </c>
      <c r="AX1156" s="13" t="s">
        <v>72</v>
      </c>
      <c r="AY1156" s="235" t="s">
        <v>155</v>
      </c>
    </row>
    <row r="1157" spans="1:51" s="14" customFormat="1" ht="12">
      <c r="A1157" s="14"/>
      <c r="B1157" s="236"/>
      <c r="C1157" s="237"/>
      <c r="D1157" s="227" t="s">
        <v>176</v>
      </c>
      <c r="E1157" s="238" t="s">
        <v>19</v>
      </c>
      <c r="F1157" s="239" t="s">
        <v>1148</v>
      </c>
      <c r="G1157" s="237"/>
      <c r="H1157" s="240">
        <v>13.19</v>
      </c>
      <c r="I1157" s="241"/>
      <c r="J1157" s="237"/>
      <c r="K1157" s="237"/>
      <c r="L1157" s="242"/>
      <c r="M1157" s="243"/>
      <c r="N1157" s="244"/>
      <c r="O1157" s="244"/>
      <c r="P1157" s="244"/>
      <c r="Q1157" s="244"/>
      <c r="R1157" s="244"/>
      <c r="S1157" s="244"/>
      <c r="T1157" s="245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6" t="s">
        <v>176</v>
      </c>
      <c r="AU1157" s="246" t="s">
        <v>82</v>
      </c>
      <c r="AV1157" s="14" t="s">
        <v>82</v>
      </c>
      <c r="AW1157" s="14" t="s">
        <v>34</v>
      </c>
      <c r="AX1157" s="14" t="s">
        <v>72</v>
      </c>
      <c r="AY1157" s="246" t="s">
        <v>155</v>
      </c>
    </row>
    <row r="1158" spans="1:51" s="13" customFormat="1" ht="12">
      <c r="A1158" s="13"/>
      <c r="B1158" s="225"/>
      <c r="C1158" s="226"/>
      <c r="D1158" s="227" t="s">
        <v>176</v>
      </c>
      <c r="E1158" s="228" t="s">
        <v>19</v>
      </c>
      <c r="F1158" s="229" t="s">
        <v>1149</v>
      </c>
      <c r="G1158" s="226"/>
      <c r="H1158" s="228" t="s">
        <v>19</v>
      </c>
      <c r="I1158" s="230"/>
      <c r="J1158" s="226"/>
      <c r="K1158" s="226"/>
      <c r="L1158" s="231"/>
      <c r="M1158" s="232"/>
      <c r="N1158" s="233"/>
      <c r="O1158" s="233"/>
      <c r="P1158" s="233"/>
      <c r="Q1158" s="233"/>
      <c r="R1158" s="233"/>
      <c r="S1158" s="233"/>
      <c r="T1158" s="23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5" t="s">
        <v>176</v>
      </c>
      <c r="AU1158" s="235" t="s">
        <v>82</v>
      </c>
      <c r="AV1158" s="13" t="s">
        <v>80</v>
      </c>
      <c r="AW1158" s="13" t="s">
        <v>34</v>
      </c>
      <c r="AX1158" s="13" t="s">
        <v>72</v>
      </c>
      <c r="AY1158" s="235" t="s">
        <v>155</v>
      </c>
    </row>
    <row r="1159" spans="1:51" s="14" customFormat="1" ht="12">
      <c r="A1159" s="14"/>
      <c r="B1159" s="236"/>
      <c r="C1159" s="237"/>
      <c r="D1159" s="227" t="s">
        <v>176</v>
      </c>
      <c r="E1159" s="238" t="s">
        <v>19</v>
      </c>
      <c r="F1159" s="239" t="s">
        <v>1150</v>
      </c>
      <c r="G1159" s="237"/>
      <c r="H1159" s="240">
        <v>4.68</v>
      </c>
      <c r="I1159" s="241"/>
      <c r="J1159" s="237"/>
      <c r="K1159" s="237"/>
      <c r="L1159" s="242"/>
      <c r="M1159" s="243"/>
      <c r="N1159" s="244"/>
      <c r="O1159" s="244"/>
      <c r="P1159" s="244"/>
      <c r="Q1159" s="244"/>
      <c r="R1159" s="244"/>
      <c r="S1159" s="244"/>
      <c r="T1159" s="24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6" t="s">
        <v>176</v>
      </c>
      <c r="AU1159" s="246" t="s">
        <v>82</v>
      </c>
      <c r="AV1159" s="14" t="s">
        <v>82</v>
      </c>
      <c r="AW1159" s="14" t="s">
        <v>34</v>
      </c>
      <c r="AX1159" s="14" t="s">
        <v>72</v>
      </c>
      <c r="AY1159" s="246" t="s">
        <v>155</v>
      </c>
    </row>
    <row r="1160" spans="1:51" s="13" customFormat="1" ht="12">
      <c r="A1160" s="13"/>
      <c r="B1160" s="225"/>
      <c r="C1160" s="226"/>
      <c r="D1160" s="227" t="s">
        <v>176</v>
      </c>
      <c r="E1160" s="228" t="s">
        <v>19</v>
      </c>
      <c r="F1160" s="229" t="s">
        <v>1151</v>
      </c>
      <c r="G1160" s="226"/>
      <c r="H1160" s="228" t="s">
        <v>19</v>
      </c>
      <c r="I1160" s="230"/>
      <c r="J1160" s="226"/>
      <c r="K1160" s="226"/>
      <c r="L1160" s="231"/>
      <c r="M1160" s="232"/>
      <c r="N1160" s="233"/>
      <c r="O1160" s="233"/>
      <c r="P1160" s="233"/>
      <c r="Q1160" s="233"/>
      <c r="R1160" s="233"/>
      <c r="S1160" s="233"/>
      <c r="T1160" s="23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5" t="s">
        <v>176</v>
      </c>
      <c r="AU1160" s="235" t="s">
        <v>82</v>
      </c>
      <c r="AV1160" s="13" t="s">
        <v>80</v>
      </c>
      <c r="AW1160" s="13" t="s">
        <v>34</v>
      </c>
      <c r="AX1160" s="13" t="s">
        <v>72</v>
      </c>
      <c r="AY1160" s="235" t="s">
        <v>155</v>
      </c>
    </row>
    <row r="1161" spans="1:51" s="14" customFormat="1" ht="12">
      <c r="A1161" s="14"/>
      <c r="B1161" s="236"/>
      <c r="C1161" s="237"/>
      <c r="D1161" s="227" t="s">
        <v>176</v>
      </c>
      <c r="E1161" s="238" t="s">
        <v>19</v>
      </c>
      <c r="F1161" s="239" t="s">
        <v>1152</v>
      </c>
      <c r="G1161" s="237"/>
      <c r="H1161" s="240">
        <v>92.64</v>
      </c>
      <c r="I1161" s="241"/>
      <c r="J1161" s="237"/>
      <c r="K1161" s="237"/>
      <c r="L1161" s="242"/>
      <c r="M1161" s="243"/>
      <c r="N1161" s="244"/>
      <c r="O1161" s="244"/>
      <c r="P1161" s="244"/>
      <c r="Q1161" s="244"/>
      <c r="R1161" s="244"/>
      <c r="S1161" s="244"/>
      <c r="T1161" s="245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6" t="s">
        <v>176</v>
      </c>
      <c r="AU1161" s="246" t="s">
        <v>82</v>
      </c>
      <c r="AV1161" s="14" t="s">
        <v>82</v>
      </c>
      <c r="AW1161" s="14" t="s">
        <v>34</v>
      </c>
      <c r="AX1161" s="14" t="s">
        <v>72</v>
      </c>
      <c r="AY1161" s="246" t="s">
        <v>155</v>
      </c>
    </row>
    <row r="1162" spans="1:51" s="13" customFormat="1" ht="12">
      <c r="A1162" s="13"/>
      <c r="B1162" s="225"/>
      <c r="C1162" s="226"/>
      <c r="D1162" s="227" t="s">
        <v>176</v>
      </c>
      <c r="E1162" s="228" t="s">
        <v>19</v>
      </c>
      <c r="F1162" s="229" t="s">
        <v>1153</v>
      </c>
      <c r="G1162" s="226"/>
      <c r="H1162" s="228" t="s">
        <v>19</v>
      </c>
      <c r="I1162" s="230"/>
      <c r="J1162" s="226"/>
      <c r="K1162" s="226"/>
      <c r="L1162" s="231"/>
      <c r="M1162" s="232"/>
      <c r="N1162" s="233"/>
      <c r="O1162" s="233"/>
      <c r="P1162" s="233"/>
      <c r="Q1162" s="233"/>
      <c r="R1162" s="233"/>
      <c r="S1162" s="233"/>
      <c r="T1162" s="23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5" t="s">
        <v>176</v>
      </c>
      <c r="AU1162" s="235" t="s">
        <v>82</v>
      </c>
      <c r="AV1162" s="13" t="s">
        <v>80</v>
      </c>
      <c r="AW1162" s="13" t="s">
        <v>34</v>
      </c>
      <c r="AX1162" s="13" t="s">
        <v>72</v>
      </c>
      <c r="AY1162" s="235" t="s">
        <v>155</v>
      </c>
    </row>
    <row r="1163" spans="1:51" s="14" customFormat="1" ht="12">
      <c r="A1163" s="14"/>
      <c r="B1163" s="236"/>
      <c r="C1163" s="237"/>
      <c r="D1163" s="227" t="s">
        <v>176</v>
      </c>
      <c r="E1163" s="238" t="s">
        <v>19</v>
      </c>
      <c r="F1163" s="239" t="s">
        <v>1154</v>
      </c>
      <c r="G1163" s="237"/>
      <c r="H1163" s="240">
        <v>13.7</v>
      </c>
      <c r="I1163" s="241"/>
      <c r="J1163" s="237"/>
      <c r="K1163" s="237"/>
      <c r="L1163" s="242"/>
      <c r="M1163" s="243"/>
      <c r="N1163" s="244"/>
      <c r="O1163" s="244"/>
      <c r="P1163" s="244"/>
      <c r="Q1163" s="244"/>
      <c r="R1163" s="244"/>
      <c r="S1163" s="244"/>
      <c r="T1163" s="245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6" t="s">
        <v>176</v>
      </c>
      <c r="AU1163" s="246" t="s">
        <v>82</v>
      </c>
      <c r="AV1163" s="14" t="s">
        <v>82</v>
      </c>
      <c r="AW1163" s="14" t="s">
        <v>34</v>
      </c>
      <c r="AX1163" s="14" t="s">
        <v>72</v>
      </c>
      <c r="AY1163" s="246" t="s">
        <v>155</v>
      </c>
    </row>
    <row r="1164" spans="1:51" s="16" customFormat="1" ht="12">
      <c r="A1164" s="16"/>
      <c r="B1164" s="278"/>
      <c r="C1164" s="279"/>
      <c r="D1164" s="227" t="s">
        <v>176</v>
      </c>
      <c r="E1164" s="280" t="s">
        <v>19</v>
      </c>
      <c r="F1164" s="281" t="s">
        <v>545</v>
      </c>
      <c r="G1164" s="279"/>
      <c r="H1164" s="282">
        <v>177.755</v>
      </c>
      <c r="I1164" s="283"/>
      <c r="J1164" s="279"/>
      <c r="K1164" s="279"/>
      <c r="L1164" s="284"/>
      <c r="M1164" s="285"/>
      <c r="N1164" s="286"/>
      <c r="O1164" s="286"/>
      <c r="P1164" s="286"/>
      <c r="Q1164" s="286"/>
      <c r="R1164" s="286"/>
      <c r="S1164" s="286"/>
      <c r="T1164" s="287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T1164" s="288" t="s">
        <v>176</v>
      </c>
      <c r="AU1164" s="288" t="s">
        <v>82</v>
      </c>
      <c r="AV1164" s="16" t="s">
        <v>186</v>
      </c>
      <c r="AW1164" s="16" t="s">
        <v>34</v>
      </c>
      <c r="AX1164" s="16" t="s">
        <v>72</v>
      </c>
      <c r="AY1164" s="288" t="s">
        <v>155</v>
      </c>
    </row>
    <row r="1165" spans="1:51" s="13" customFormat="1" ht="12">
      <c r="A1165" s="13"/>
      <c r="B1165" s="225"/>
      <c r="C1165" s="226"/>
      <c r="D1165" s="227" t="s">
        <v>176</v>
      </c>
      <c r="E1165" s="228" t="s">
        <v>19</v>
      </c>
      <c r="F1165" s="229" t="s">
        <v>604</v>
      </c>
      <c r="G1165" s="226"/>
      <c r="H1165" s="228" t="s">
        <v>19</v>
      </c>
      <c r="I1165" s="230"/>
      <c r="J1165" s="226"/>
      <c r="K1165" s="226"/>
      <c r="L1165" s="231"/>
      <c r="M1165" s="232"/>
      <c r="N1165" s="233"/>
      <c r="O1165" s="233"/>
      <c r="P1165" s="233"/>
      <c r="Q1165" s="233"/>
      <c r="R1165" s="233"/>
      <c r="S1165" s="233"/>
      <c r="T1165" s="234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5" t="s">
        <v>176</v>
      </c>
      <c r="AU1165" s="235" t="s">
        <v>82</v>
      </c>
      <c r="AV1165" s="13" t="s">
        <v>80</v>
      </c>
      <c r="AW1165" s="13" t="s">
        <v>34</v>
      </c>
      <c r="AX1165" s="13" t="s">
        <v>72</v>
      </c>
      <c r="AY1165" s="235" t="s">
        <v>155</v>
      </c>
    </row>
    <row r="1166" spans="1:51" s="14" customFormat="1" ht="12">
      <c r="A1166" s="14"/>
      <c r="B1166" s="236"/>
      <c r="C1166" s="237"/>
      <c r="D1166" s="227" t="s">
        <v>176</v>
      </c>
      <c r="E1166" s="238" t="s">
        <v>19</v>
      </c>
      <c r="F1166" s="239" t="s">
        <v>1155</v>
      </c>
      <c r="G1166" s="237"/>
      <c r="H1166" s="240">
        <v>177.755</v>
      </c>
      <c r="I1166" s="241"/>
      <c r="J1166" s="237"/>
      <c r="K1166" s="237"/>
      <c r="L1166" s="242"/>
      <c r="M1166" s="243"/>
      <c r="N1166" s="244"/>
      <c r="O1166" s="244"/>
      <c r="P1166" s="244"/>
      <c r="Q1166" s="244"/>
      <c r="R1166" s="244"/>
      <c r="S1166" s="244"/>
      <c r="T1166" s="245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6" t="s">
        <v>176</v>
      </c>
      <c r="AU1166" s="246" t="s">
        <v>82</v>
      </c>
      <c r="AV1166" s="14" t="s">
        <v>82</v>
      </c>
      <c r="AW1166" s="14" t="s">
        <v>34</v>
      </c>
      <c r="AX1166" s="14" t="s">
        <v>72</v>
      </c>
      <c r="AY1166" s="246" t="s">
        <v>155</v>
      </c>
    </row>
    <row r="1167" spans="1:51" s="14" customFormat="1" ht="12">
      <c r="A1167" s="14"/>
      <c r="B1167" s="236"/>
      <c r="C1167" s="237"/>
      <c r="D1167" s="227" t="s">
        <v>176</v>
      </c>
      <c r="E1167" s="238" t="s">
        <v>19</v>
      </c>
      <c r="F1167" s="239" t="s">
        <v>1156</v>
      </c>
      <c r="G1167" s="237"/>
      <c r="H1167" s="240">
        <v>17.2</v>
      </c>
      <c r="I1167" s="241"/>
      <c r="J1167" s="237"/>
      <c r="K1167" s="237"/>
      <c r="L1167" s="242"/>
      <c r="M1167" s="243"/>
      <c r="N1167" s="244"/>
      <c r="O1167" s="244"/>
      <c r="P1167" s="244"/>
      <c r="Q1167" s="244"/>
      <c r="R1167" s="244"/>
      <c r="S1167" s="244"/>
      <c r="T1167" s="245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6" t="s">
        <v>176</v>
      </c>
      <c r="AU1167" s="246" t="s">
        <v>82</v>
      </c>
      <c r="AV1167" s="14" t="s">
        <v>82</v>
      </c>
      <c r="AW1167" s="14" t="s">
        <v>34</v>
      </c>
      <c r="AX1167" s="14" t="s">
        <v>72</v>
      </c>
      <c r="AY1167" s="246" t="s">
        <v>155</v>
      </c>
    </row>
    <row r="1168" spans="1:51" s="16" customFormat="1" ht="12">
      <c r="A1168" s="16"/>
      <c r="B1168" s="278"/>
      <c r="C1168" s="279"/>
      <c r="D1168" s="227" t="s">
        <v>176</v>
      </c>
      <c r="E1168" s="280" t="s">
        <v>19</v>
      </c>
      <c r="F1168" s="281" t="s">
        <v>545</v>
      </c>
      <c r="G1168" s="279"/>
      <c r="H1168" s="282">
        <v>194.955</v>
      </c>
      <c r="I1168" s="283"/>
      <c r="J1168" s="279"/>
      <c r="K1168" s="279"/>
      <c r="L1168" s="284"/>
      <c r="M1168" s="285"/>
      <c r="N1168" s="286"/>
      <c r="O1168" s="286"/>
      <c r="P1168" s="286"/>
      <c r="Q1168" s="286"/>
      <c r="R1168" s="286"/>
      <c r="S1168" s="286"/>
      <c r="T1168" s="287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T1168" s="288" t="s">
        <v>176</v>
      </c>
      <c r="AU1168" s="288" t="s">
        <v>82</v>
      </c>
      <c r="AV1168" s="16" t="s">
        <v>186</v>
      </c>
      <c r="AW1168" s="16" t="s">
        <v>34</v>
      </c>
      <c r="AX1168" s="16" t="s">
        <v>72</v>
      </c>
      <c r="AY1168" s="288" t="s">
        <v>155</v>
      </c>
    </row>
    <row r="1169" spans="1:51" s="13" customFormat="1" ht="12">
      <c r="A1169" s="13"/>
      <c r="B1169" s="225"/>
      <c r="C1169" s="226"/>
      <c r="D1169" s="227" t="s">
        <v>176</v>
      </c>
      <c r="E1169" s="228" t="s">
        <v>19</v>
      </c>
      <c r="F1169" s="229" t="s">
        <v>609</v>
      </c>
      <c r="G1169" s="226"/>
      <c r="H1169" s="228" t="s">
        <v>19</v>
      </c>
      <c r="I1169" s="230"/>
      <c r="J1169" s="226"/>
      <c r="K1169" s="226"/>
      <c r="L1169" s="231"/>
      <c r="M1169" s="232"/>
      <c r="N1169" s="233"/>
      <c r="O1169" s="233"/>
      <c r="P1169" s="233"/>
      <c r="Q1169" s="233"/>
      <c r="R1169" s="233"/>
      <c r="S1169" s="233"/>
      <c r="T1169" s="23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5" t="s">
        <v>176</v>
      </c>
      <c r="AU1169" s="235" t="s">
        <v>82</v>
      </c>
      <c r="AV1169" s="13" t="s">
        <v>80</v>
      </c>
      <c r="AW1169" s="13" t="s">
        <v>34</v>
      </c>
      <c r="AX1169" s="13" t="s">
        <v>72</v>
      </c>
      <c r="AY1169" s="235" t="s">
        <v>155</v>
      </c>
    </row>
    <row r="1170" spans="1:51" s="13" customFormat="1" ht="12">
      <c r="A1170" s="13"/>
      <c r="B1170" s="225"/>
      <c r="C1170" s="226"/>
      <c r="D1170" s="227" t="s">
        <v>176</v>
      </c>
      <c r="E1170" s="228" t="s">
        <v>19</v>
      </c>
      <c r="F1170" s="229" t="s">
        <v>1157</v>
      </c>
      <c r="G1170" s="226"/>
      <c r="H1170" s="228" t="s">
        <v>19</v>
      </c>
      <c r="I1170" s="230"/>
      <c r="J1170" s="226"/>
      <c r="K1170" s="226"/>
      <c r="L1170" s="231"/>
      <c r="M1170" s="232"/>
      <c r="N1170" s="233"/>
      <c r="O1170" s="233"/>
      <c r="P1170" s="233"/>
      <c r="Q1170" s="233"/>
      <c r="R1170" s="233"/>
      <c r="S1170" s="233"/>
      <c r="T1170" s="23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5" t="s">
        <v>176</v>
      </c>
      <c r="AU1170" s="235" t="s">
        <v>82</v>
      </c>
      <c r="AV1170" s="13" t="s">
        <v>80</v>
      </c>
      <c r="AW1170" s="13" t="s">
        <v>34</v>
      </c>
      <c r="AX1170" s="13" t="s">
        <v>72</v>
      </c>
      <c r="AY1170" s="235" t="s">
        <v>155</v>
      </c>
    </row>
    <row r="1171" spans="1:51" s="14" customFormat="1" ht="12">
      <c r="A1171" s="14"/>
      <c r="B1171" s="236"/>
      <c r="C1171" s="237"/>
      <c r="D1171" s="227" t="s">
        <v>176</v>
      </c>
      <c r="E1171" s="238" t="s">
        <v>19</v>
      </c>
      <c r="F1171" s="239" t="s">
        <v>1158</v>
      </c>
      <c r="G1171" s="237"/>
      <c r="H1171" s="240">
        <v>5.71</v>
      </c>
      <c r="I1171" s="241"/>
      <c r="J1171" s="237"/>
      <c r="K1171" s="237"/>
      <c r="L1171" s="242"/>
      <c r="M1171" s="243"/>
      <c r="N1171" s="244"/>
      <c r="O1171" s="244"/>
      <c r="P1171" s="244"/>
      <c r="Q1171" s="244"/>
      <c r="R1171" s="244"/>
      <c r="S1171" s="244"/>
      <c r="T1171" s="24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6" t="s">
        <v>176</v>
      </c>
      <c r="AU1171" s="246" t="s">
        <v>82</v>
      </c>
      <c r="AV1171" s="14" t="s">
        <v>82</v>
      </c>
      <c r="AW1171" s="14" t="s">
        <v>34</v>
      </c>
      <c r="AX1171" s="14" t="s">
        <v>72</v>
      </c>
      <c r="AY1171" s="246" t="s">
        <v>155</v>
      </c>
    </row>
    <row r="1172" spans="1:51" s="13" customFormat="1" ht="12">
      <c r="A1172" s="13"/>
      <c r="B1172" s="225"/>
      <c r="C1172" s="226"/>
      <c r="D1172" s="227" t="s">
        <v>176</v>
      </c>
      <c r="E1172" s="228" t="s">
        <v>19</v>
      </c>
      <c r="F1172" s="229" t="s">
        <v>1159</v>
      </c>
      <c r="G1172" s="226"/>
      <c r="H1172" s="228" t="s">
        <v>19</v>
      </c>
      <c r="I1172" s="230"/>
      <c r="J1172" s="226"/>
      <c r="K1172" s="226"/>
      <c r="L1172" s="231"/>
      <c r="M1172" s="232"/>
      <c r="N1172" s="233"/>
      <c r="O1172" s="233"/>
      <c r="P1172" s="233"/>
      <c r="Q1172" s="233"/>
      <c r="R1172" s="233"/>
      <c r="S1172" s="233"/>
      <c r="T1172" s="23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5" t="s">
        <v>176</v>
      </c>
      <c r="AU1172" s="235" t="s">
        <v>82</v>
      </c>
      <c r="AV1172" s="13" t="s">
        <v>80</v>
      </c>
      <c r="AW1172" s="13" t="s">
        <v>34</v>
      </c>
      <c r="AX1172" s="13" t="s">
        <v>72</v>
      </c>
      <c r="AY1172" s="235" t="s">
        <v>155</v>
      </c>
    </row>
    <row r="1173" spans="1:51" s="14" customFormat="1" ht="12">
      <c r="A1173" s="14"/>
      <c r="B1173" s="236"/>
      <c r="C1173" s="237"/>
      <c r="D1173" s="227" t="s">
        <v>176</v>
      </c>
      <c r="E1173" s="238" t="s">
        <v>19</v>
      </c>
      <c r="F1173" s="239" t="s">
        <v>1160</v>
      </c>
      <c r="G1173" s="237"/>
      <c r="H1173" s="240">
        <v>20.265</v>
      </c>
      <c r="I1173" s="241"/>
      <c r="J1173" s="237"/>
      <c r="K1173" s="237"/>
      <c r="L1173" s="242"/>
      <c r="M1173" s="243"/>
      <c r="N1173" s="244"/>
      <c r="O1173" s="244"/>
      <c r="P1173" s="244"/>
      <c r="Q1173" s="244"/>
      <c r="R1173" s="244"/>
      <c r="S1173" s="244"/>
      <c r="T1173" s="245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46" t="s">
        <v>176</v>
      </c>
      <c r="AU1173" s="246" t="s">
        <v>82</v>
      </c>
      <c r="AV1173" s="14" t="s">
        <v>82</v>
      </c>
      <c r="AW1173" s="14" t="s">
        <v>34</v>
      </c>
      <c r="AX1173" s="14" t="s">
        <v>72</v>
      </c>
      <c r="AY1173" s="246" t="s">
        <v>155</v>
      </c>
    </row>
    <row r="1174" spans="1:51" s="16" customFormat="1" ht="12">
      <c r="A1174" s="16"/>
      <c r="B1174" s="278"/>
      <c r="C1174" s="279"/>
      <c r="D1174" s="227" t="s">
        <v>176</v>
      </c>
      <c r="E1174" s="280" t="s">
        <v>19</v>
      </c>
      <c r="F1174" s="281" t="s">
        <v>545</v>
      </c>
      <c r="G1174" s="279"/>
      <c r="H1174" s="282">
        <v>25.975</v>
      </c>
      <c r="I1174" s="283"/>
      <c r="J1174" s="279"/>
      <c r="K1174" s="279"/>
      <c r="L1174" s="284"/>
      <c r="M1174" s="285"/>
      <c r="N1174" s="286"/>
      <c r="O1174" s="286"/>
      <c r="P1174" s="286"/>
      <c r="Q1174" s="286"/>
      <c r="R1174" s="286"/>
      <c r="S1174" s="286"/>
      <c r="T1174" s="287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T1174" s="288" t="s">
        <v>176</v>
      </c>
      <c r="AU1174" s="288" t="s">
        <v>82</v>
      </c>
      <c r="AV1174" s="16" t="s">
        <v>186</v>
      </c>
      <c r="AW1174" s="16" t="s">
        <v>34</v>
      </c>
      <c r="AX1174" s="16" t="s">
        <v>72</v>
      </c>
      <c r="AY1174" s="288" t="s">
        <v>155</v>
      </c>
    </row>
    <row r="1175" spans="1:51" s="15" customFormat="1" ht="12">
      <c r="A1175" s="15"/>
      <c r="B1175" s="255"/>
      <c r="C1175" s="256"/>
      <c r="D1175" s="227" t="s">
        <v>176</v>
      </c>
      <c r="E1175" s="257" t="s">
        <v>19</v>
      </c>
      <c r="F1175" s="258" t="s">
        <v>502</v>
      </c>
      <c r="G1175" s="256"/>
      <c r="H1175" s="259">
        <v>398.685</v>
      </c>
      <c r="I1175" s="260"/>
      <c r="J1175" s="256"/>
      <c r="K1175" s="256"/>
      <c r="L1175" s="261"/>
      <c r="M1175" s="262"/>
      <c r="N1175" s="263"/>
      <c r="O1175" s="263"/>
      <c r="P1175" s="263"/>
      <c r="Q1175" s="263"/>
      <c r="R1175" s="263"/>
      <c r="S1175" s="263"/>
      <c r="T1175" s="264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T1175" s="265" t="s">
        <v>176</v>
      </c>
      <c r="AU1175" s="265" t="s">
        <v>82</v>
      </c>
      <c r="AV1175" s="15" t="s">
        <v>252</v>
      </c>
      <c r="AW1175" s="15" t="s">
        <v>34</v>
      </c>
      <c r="AX1175" s="15" t="s">
        <v>80</v>
      </c>
      <c r="AY1175" s="265" t="s">
        <v>155</v>
      </c>
    </row>
    <row r="1176" spans="1:65" s="2" customFormat="1" ht="24.15" customHeight="1">
      <c r="A1176" s="41"/>
      <c r="B1176" s="42"/>
      <c r="C1176" s="207" t="s">
        <v>1161</v>
      </c>
      <c r="D1176" s="207" t="s">
        <v>162</v>
      </c>
      <c r="E1176" s="208" t="s">
        <v>1162</v>
      </c>
      <c r="F1176" s="209" t="s">
        <v>1163</v>
      </c>
      <c r="G1176" s="210" t="s">
        <v>653</v>
      </c>
      <c r="H1176" s="211">
        <v>40.85</v>
      </c>
      <c r="I1176" s="212"/>
      <c r="J1176" s="213">
        <f>ROUND(I1176*H1176,2)</f>
        <v>0</v>
      </c>
      <c r="K1176" s="209" t="s">
        <v>166</v>
      </c>
      <c r="L1176" s="47"/>
      <c r="M1176" s="214" t="s">
        <v>19</v>
      </c>
      <c r="N1176" s="215" t="s">
        <v>43</v>
      </c>
      <c r="O1176" s="87"/>
      <c r="P1176" s="216">
        <f>O1176*H1176</f>
        <v>0</v>
      </c>
      <c r="Q1176" s="216">
        <v>0.00519</v>
      </c>
      <c r="R1176" s="216">
        <f>Q1176*H1176</f>
        <v>0.21201150000000002</v>
      </c>
      <c r="S1176" s="216">
        <v>0</v>
      </c>
      <c r="T1176" s="217">
        <f>S1176*H1176</f>
        <v>0</v>
      </c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R1176" s="218" t="s">
        <v>196</v>
      </c>
      <c r="AT1176" s="218" t="s">
        <v>162</v>
      </c>
      <c r="AU1176" s="218" t="s">
        <v>82</v>
      </c>
      <c r="AY1176" s="20" t="s">
        <v>155</v>
      </c>
      <c r="BE1176" s="219">
        <f>IF(N1176="základní",J1176,0)</f>
        <v>0</v>
      </c>
      <c r="BF1176" s="219">
        <f>IF(N1176="snížená",J1176,0)</f>
        <v>0</v>
      </c>
      <c r="BG1176" s="219">
        <f>IF(N1176="zákl. přenesená",J1176,0)</f>
        <v>0</v>
      </c>
      <c r="BH1176" s="219">
        <f>IF(N1176="sníž. přenesená",J1176,0)</f>
        <v>0</v>
      </c>
      <c r="BI1176" s="219">
        <f>IF(N1176="nulová",J1176,0)</f>
        <v>0</v>
      </c>
      <c r="BJ1176" s="20" t="s">
        <v>80</v>
      </c>
      <c r="BK1176" s="219">
        <f>ROUND(I1176*H1176,2)</f>
        <v>0</v>
      </c>
      <c r="BL1176" s="20" t="s">
        <v>196</v>
      </c>
      <c r="BM1176" s="218" t="s">
        <v>1164</v>
      </c>
    </row>
    <row r="1177" spans="1:47" s="2" customFormat="1" ht="12">
      <c r="A1177" s="41"/>
      <c r="B1177" s="42"/>
      <c r="C1177" s="43"/>
      <c r="D1177" s="220" t="s">
        <v>169</v>
      </c>
      <c r="E1177" s="43"/>
      <c r="F1177" s="221" t="s">
        <v>1165</v>
      </c>
      <c r="G1177" s="43"/>
      <c r="H1177" s="43"/>
      <c r="I1177" s="222"/>
      <c r="J1177" s="43"/>
      <c r="K1177" s="43"/>
      <c r="L1177" s="47"/>
      <c r="M1177" s="223"/>
      <c r="N1177" s="224"/>
      <c r="O1177" s="87"/>
      <c r="P1177" s="87"/>
      <c r="Q1177" s="87"/>
      <c r="R1177" s="87"/>
      <c r="S1177" s="87"/>
      <c r="T1177" s="88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T1177" s="20" t="s">
        <v>169</v>
      </c>
      <c r="AU1177" s="20" t="s">
        <v>82</v>
      </c>
    </row>
    <row r="1178" spans="1:51" s="13" customFormat="1" ht="12">
      <c r="A1178" s="13"/>
      <c r="B1178" s="225"/>
      <c r="C1178" s="226"/>
      <c r="D1178" s="227" t="s">
        <v>176</v>
      </c>
      <c r="E1178" s="228" t="s">
        <v>19</v>
      </c>
      <c r="F1178" s="229" t="s">
        <v>1166</v>
      </c>
      <c r="G1178" s="226"/>
      <c r="H1178" s="228" t="s">
        <v>19</v>
      </c>
      <c r="I1178" s="230"/>
      <c r="J1178" s="226"/>
      <c r="K1178" s="226"/>
      <c r="L1178" s="231"/>
      <c r="M1178" s="232"/>
      <c r="N1178" s="233"/>
      <c r="O1178" s="233"/>
      <c r="P1178" s="233"/>
      <c r="Q1178" s="233"/>
      <c r="R1178" s="233"/>
      <c r="S1178" s="233"/>
      <c r="T1178" s="23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5" t="s">
        <v>176</v>
      </c>
      <c r="AU1178" s="235" t="s">
        <v>82</v>
      </c>
      <c r="AV1178" s="13" t="s">
        <v>80</v>
      </c>
      <c r="AW1178" s="13" t="s">
        <v>34</v>
      </c>
      <c r="AX1178" s="13" t="s">
        <v>72</v>
      </c>
      <c r="AY1178" s="235" t="s">
        <v>155</v>
      </c>
    </row>
    <row r="1179" spans="1:51" s="14" customFormat="1" ht="12">
      <c r="A1179" s="14"/>
      <c r="B1179" s="236"/>
      <c r="C1179" s="237"/>
      <c r="D1179" s="227" t="s">
        <v>176</v>
      </c>
      <c r="E1179" s="238" t="s">
        <v>19</v>
      </c>
      <c r="F1179" s="239" t="s">
        <v>1167</v>
      </c>
      <c r="G1179" s="237"/>
      <c r="H1179" s="240">
        <v>18</v>
      </c>
      <c r="I1179" s="241"/>
      <c r="J1179" s="237"/>
      <c r="K1179" s="237"/>
      <c r="L1179" s="242"/>
      <c r="M1179" s="243"/>
      <c r="N1179" s="244"/>
      <c r="O1179" s="244"/>
      <c r="P1179" s="244"/>
      <c r="Q1179" s="244"/>
      <c r="R1179" s="244"/>
      <c r="S1179" s="244"/>
      <c r="T1179" s="24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6" t="s">
        <v>176</v>
      </c>
      <c r="AU1179" s="246" t="s">
        <v>82</v>
      </c>
      <c r="AV1179" s="14" t="s">
        <v>82</v>
      </c>
      <c r="AW1179" s="14" t="s">
        <v>34</v>
      </c>
      <c r="AX1179" s="14" t="s">
        <v>72</v>
      </c>
      <c r="AY1179" s="246" t="s">
        <v>155</v>
      </c>
    </row>
    <row r="1180" spans="1:51" s="13" customFormat="1" ht="12">
      <c r="A1180" s="13"/>
      <c r="B1180" s="225"/>
      <c r="C1180" s="226"/>
      <c r="D1180" s="227" t="s">
        <v>176</v>
      </c>
      <c r="E1180" s="228" t="s">
        <v>19</v>
      </c>
      <c r="F1180" s="229" t="s">
        <v>1168</v>
      </c>
      <c r="G1180" s="226"/>
      <c r="H1180" s="228" t="s">
        <v>19</v>
      </c>
      <c r="I1180" s="230"/>
      <c r="J1180" s="226"/>
      <c r="K1180" s="226"/>
      <c r="L1180" s="231"/>
      <c r="M1180" s="232"/>
      <c r="N1180" s="233"/>
      <c r="O1180" s="233"/>
      <c r="P1180" s="233"/>
      <c r="Q1180" s="233"/>
      <c r="R1180" s="233"/>
      <c r="S1180" s="233"/>
      <c r="T1180" s="23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5" t="s">
        <v>176</v>
      </c>
      <c r="AU1180" s="235" t="s">
        <v>82</v>
      </c>
      <c r="AV1180" s="13" t="s">
        <v>80</v>
      </c>
      <c r="AW1180" s="13" t="s">
        <v>34</v>
      </c>
      <c r="AX1180" s="13" t="s">
        <v>72</v>
      </c>
      <c r="AY1180" s="235" t="s">
        <v>155</v>
      </c>
    </row>
    <row r="1181" spans="1:51" s="14" customFormat="1" ht="12">
      <c r="A1181" s="14"/>
      <c r="B1181" s="236"/>
      <c r="C1181" s="237"/>
      <c r="D1181" s="227" t="s">
        <v>176</v>
      </c>
      <c r="E1181" s="238" t="s">
        <v>19</v>
      </c>
      <c r="F1181" s="239" t="s">
        <v>1148</v>
      </c>
      <c r="G1181" s="237"/>
      <c r="H1181" s="240">
        <v>13.19</v>
      </c>
      <c r="I1181" s="241"/>
      <c r="J1181" s="237"/>
      <c r="K1181" s="237"/>
      <c r="L1181" s="242"/>
      <c r="M1181" s="243"/>
      <c r="N1181" s="244"/>
      <c r="O1181" s="244"/>
      <c r="P1181" s="244"/>
      <c r="Q1181" s="244"/>
      <c r="R1181" s="244"/>
      <c r="S1181" s="244"/>
      <c r="T1181" s="245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6" t="s">
        <v>176</v>
      </c>
      <c r="AU1181" s="246" t="s">
        <v>82</v>
      </c>
      <c r="AV1181" s="14" t="s">
        <v>82</v>
      </c>
      <c r="AW1181" s="14" t="s">
        <v>34</v>
      </c>
      <c r="AX1181" s="14" t="s">
        <v>72</v>
      </c>
      <c r="AY1181" s="246" t="s">
        <v>155</v>
      </c>
    </row>
    <row r="1182" spans="1:51" s="13" customFormat="1" ht="12">
      <c r="A1182" s="13"/>
      <c r="B1182" s="225"/>
      <c r="C1182" s="226"/>
      <c r="D1182" s="227" t="s">
        <v>176</v>
      </c>
      <c r="E1182" s="228" t="s">
        <v>19</v>
      </c>
      <c r="F1182" s="229" t="s">
        <v>1169</v>
      </c>
      <c r="G1182" s="226"/>
      <c r="H1182" s="228" t="s">
        <v>19</v>
      </c>
      <c r="I1182" s="230"/>
      <c r="J1182" s="226"/>
      <c r="K1182" s="226"/>
      <c r="L1182" s="231"/>
      <c r="M1182" s="232"/>
      <c r="N1182" s="233"/>
      <c r="O1182" s="233"/>
      <c r="P1182" s="233"/>
      <c r="Q1182" s="233"/>
      <c r="R1182" s="233"/>
      <c r="S1182" s="233"/>
      <c r="T1182" s="23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5" t="s">
        <v>176</v>
      </c>
      <c r="AU1182" s="235" t="s">
        <v>82</v>
      </c>
      <c r="AV1182" s="13" t="s">
        <v>80</v>
      </c>
      <c r="AW1182" s="13" t="s">
        <v>34</v>
      </c>
      <c r="AX1182" s="13" t="s">
        <v>72</v>
      </c>
      <c r="AY1182" s="235" t="s">
        <v>155</v>
      </c>
    </row>
    <row r="1183" spans="1:51" s="14" customFormat="1" ht="12">
      <c r="A1183" s="14"/>
      <c r="B1183" s="236"/>
      <c r="C1183" s="237"/>
      <c r="D1183" s="227" t="s">
        <v>176</v>
      </c>
      <c r="E1183" s="238" t="s">
        <v>19</v>
      </c>
      <c r="F1183" s="239" t="s">
        <v>1170</v>
      </c>
      <c r="G1183" s="237"/>
      <c r="H1183" s="240">
        <v>7</v>
      </c>
      <c r="I1183" s="241"/>
      <c r="J1183" s="237"/>
      <c r="K1183" s="237"/>
      <c r="L1183" s="242"/>
      <c r="M1183" s="243"/>
      <c r="N1183" s="244"/>
      <c r="O1183" s="244"/>
      <c r="P1183" s="244"/>
      <c r="Q1183" s="244"/>
      <c r="R1183" s="244"/>
      <c r="S1183" s="244"/>
      <c r="T1183" s="245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46" t="s">
        <v>176</v>
      </c>
      <c r="AU1183" s="246" t="s">
        <v>82</v>
      </c>
      <c r="AV1183" s="14" t="s">
        <v>82</v>
      </c>
      <c r="AW1183" s="14" t="s">
        <v>34</v>
      </c>
      <c r="AX1183" s="14" t="s">
        <v>72</v>
      </c>
      <c r="AY1183" s="246" t="s">
        <v>155</v>
      </c>
    </row>
    <row r="1184" spans="1:51" s="13" customFormat="1" ht="12">
      <c r="A1184" s="13"/>
      <c r="B1184" s="225"/>
      <c r="C1184" s="226"/>
      <c r="D1184" s="227" t="s">
        <v>176</v>
      </c>
      <c r="E1184" s="228" t="s">
        <v>19</v>
      </c>
      <c r="F1184" s="229" t="s">
        <v>1171</v>
      </c>
      <c r="G1184" s="226"/>
      <c r="H1184" s="228" t="s">
        <v>19</v>
      </c>
      <c r="I1184" s="230"/>
      <c r="J1184" s="226"/>
      <c r="K1184" s="226"/>
      <c r="L1184" s="231"/>
      <c r="M1184" s="232"/>
      <c r="N1184" s="233"/>
      <c r="O1184" s="233"/>
      <c r="P1184" s="233"/>
      <c r="Q1184" s="233"/>
      <c r="R1184" s="233"/>
      <c r="S1184" s="233"/>
      <c r="T1184" s="23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5" t="s">
        <v>176</v>
      </c>
      <c r="AU1184" s="235" t="s">
        <v>82</v>
      </c>
      <c r="AV1184" s="13" t="s">
        <v>80</v>
      </c>
      <c r="AW1184" s="13" t="s">
        <v>34</v>
      </c>
      <c r="AX1184" s="13" t="s">
        <v>72</v>
      </c>
      <c r="AY1184" s="235" t="s">
        <v>155</v>
      </c>
    </row>
    <row r="1185" spans="1:51" s="14" customFormat="1" ht="12">
      <c r="A1185" s="14"/>
      <c r="B1185" s="236"/>
      <c r="C1185" s="237"/>
      <c r="D1185" s="227" t="s">
        <v>176</v>
      </c>
      <c r="E1185" s="238" t="s">
        <v>19</v>
      </c>
      <c r="F1185" s="239" t="s">
        <v>1172</v>
      </c>
      <c r="G1185" s="237"/>
      <c r="H1185" s="240">
        <v>2.66</v>
      </c>
      <c r="I1185" s="241"/>
      <c r="J1185" s="237"/>
      <c r="K1185" s="237"/>
      <c r="L1185" s="242"/>
      <c r="M1185" s="243"/>
      <c r="N1185" s="244"/>
      <c r="O1185" s="244"/>
      <c r="P1185" s="244"/>
      <c r="Q1185" s="244"/>
      <c r="R1185" s="244"/>
      <c r="S1185" s="244"/>
      <c r="T1185" s="245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6" t="s">
        <v>176</v>
      </c>
      <c r="AU1185" s="246" t="s">
        <v>82</v>
      </c>
      <c r="AV1185" s="14" t="s">
        <v>82</v>
      </c>
      <c r="AW1185" s="14" t="s">
        <v>34</v>
      </c>
      <c r="AX1185" s="14" t="s">
        <v>72</v>
      </c>
      <c r="AY1185" s="246" t="s">
        <v>155</v>
      </c>
    </row>
    <row r="1186" spans="1:51" s="15" customFormat="1" ht="12">
      <c r="A1186" s="15"/>
      <c r="B1186" s="255"/>
      <c r="C1186" s="256"/>
      <c r="D1186" s="227" t="s">
        <v>176</v>
      </c>
      <c r="E1186" s="257" t="s">
        <v>19</v>
      </c>
      <c r="F1186" s="258" t="s">
        <v>502</v>
      </c>
      <c r="G1186" s="256"/>
      <c r="H1186" s="259">
        <v>40.85</v>
      </c>
      <c r="I1186" s="260"/>
      <c r="J1186" s="256"/>
      <c r="K1186" s="256"/>
      <c r="L1186" s="261"/>
      <c r="M1186" s="262"/>
      <c r="N1186" s="263"/>
      <c r="O1186" s="263"/>
      <c r="P1186" s="263"/>
      <c r="Q1186" s="263"/>
      <c r="R1186" s="263"/>
      <c r="S1186" s="263"/>
      <c r="T1186" s="264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5" t="s">
        <v>176</v>
      </c>
      <c r="AU1186" s="265" t="s">
        <v>82</v>
      </c>
      <c r="AV1186" s="15" t="s">
        <v>252</v>
      </c>
      <c r="AW1186" s="15" t="s">
        <v>34</v>
      </c>
      <c r="AX1186" s="15" t="s">
        <v>80</v>
      </c>
      <c r="AY1186" s="265" t="s">
        <v>155</v>
      </c>
    </row>
    <row r="1187" spans="1:65" s="2" customFormat="1" ht="24.15" customHeight="1">
      <c r="A1187" s="41"/>
      <c r="B1187" s="42"/>
      <c r="C1187" s="207" t="s">
        <v>1173</v>
      </c>
      <c r="D1187" s="207" t="s">
        <v>162</v>
      </c>
      <c r="E1187" s="208" t="s">
        <v>1174</v>
      </c>
      <c r="F1187" s="209" t="s">
        <v>1175</v>
      </c>
      <c r="G1187" s="210" t="s">
        <v>653</v>
      </c>
      <c r="H1187" s="211">
        <v>128</v>
      </c>
      <c r="I1187" s="212"/>
      <c r="J1187" s="213">
        <f>ROUND(I1187*H1187,2)</f>
        <v>0</v>
      </c>
      <c r="K1187" s="209" t="s">
        <v>166</v>
      </c>
      <c r="L1187" s="47"/>
      <c r="M1187" s="214" t="s">
        <v>19</v>
      </c>
      <c r="N1187" s="215" t="s">
        <v>43</v>
      </c>
      <c r="O1187" s="87"/>
      <c r="P1187" s="216">
        <f>O1187*H1187</f>
        <v>0</v>
      </c>
      <c r="Q1187" s="216">
        <v>0.00014</v>
      </c>
      <c r="R1187" s="216">
        <f>Q1187*H1187</f>
        <v>0.01792</v>
      </c>
      <c r="S1187" s="216">
        <v>0</v>
      </c>
      <c r="T1187" s="217">
        <f>S1187*H1187</f>
        <v>0</v>
      </c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R1187" s="218" t="s">
        <v>196</v>
      </c>
      <c r="AT1187" s="218" t="s">
        <v>162</v>
      </c>
      <c r="AU1187" s="218" t="s">
        <v>82</v>
      </c>
      <c r="AY1187" s="20" t="s">
        <v>155</v>
      </c>
      <c r="BE1187" s="219">
        <f>IF(N1187="základní",J1187,0)</f>
        <v>0</v>
      </c>
      <c r="BF1187" s="219">
        <f>IF(N1187="snížená",J1187,0)</f>
        <v>0</v>
      </c>
      <c r="BG1187" s="219">
        <f>IF(N1187="zákl. přenesená",J1187,0)</f>
        <v>0</v>
      </c>
      <c r="BH1187" s="219">
        <f>IF(N1187="sníž. přenesená",J1187,0)</f>
        <v>0</v>
      </c>
      <c r="BI1187" s="219">
        <f>IF(N1187="nulová",J1187,0)</f>
        <v>0</v>
      </c>
      <c r="BJ1187" s="20" t="s">
        <v>80</v>
      </c>
      <c r="BK1187" s="219">
        <f>ROUND(I1187*H1187,2)</f>
        <v>0</v>
      </c>
      <c r="BL1187" s="20" t="s">
        <v>196</v>
      </c>
      <c r="BM1187" s="218" t="s">
        <v>1176</v>
      </c>
    </row>
    <row r="1188" spans="1:47" s="2" customFormat="1" ht="12">
      <c r="A1188" s="41"/>
      <c r="B1188" s="42"/>
      <c r="C1188" s="43"/>
      <c r="D1188" s="220" t="s">
        <v>169</v>
      </c>
      <c r="E1188" s="43"/>
      <c r="F1188" s="221" t="s">
        <v>1177</v>
      </c>
      <c r="G1188" s="43"/>
      <c r="H1188" s="43"/>
      <c r="I1188" s="222"/>
      <c r="J1188" s="43"/>
      <c r="K1188" s="43"/>
      <c r="L1188" s="47"/>
      <c r="M1188" s="223"/>
      <c r="N1188" s="224"/>
      <c r="O1188" s="87"/>
      <c r="P1188" s="87"/>
      <c r="Q1188" s="87"/>
      <c r="R1188" s="87"/>
      <c r="S1188" s="87"/>
      <c r="T1188" s="88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T1188" s="20" t="s">
        <v>169</v>
      </c>
      <c r="AU1188" s="20" t="s">
        <v>82</v>
      </c>
    </row>
    <row r="1189" spans="1:51" s="14" customFormat="1" ht="12">
      <c r="A1189" s="14"/>
      <c r="B1189" s="236"/>
      <c r="C1189" s="237"/>
      <c r="D1189" s="227" t="s">
        <v>176</v>
      </c>
      <c r="E1189" s="238" t="s">
        <v>19</v>
      </c>
      <c r="F1189" s="239" t="s">
        <v>1178</v>
      </c>
      <c r="G1189" s="237"/>
      <c r="H1189" s="240">
        <v>128</v>
      </c>
      <c r="I1189" s="241"/>
      <c r="J1189" s="237"/>
      <c r="K1189" s="237"/>
      <c r="L1189" s="242"/>
      <c r="M1189" s="243"/>
      <c r="N1189" s="244"/>
      <c r="O1189" s="244"/>
      <c r="P1189" s="244"/>
      <c r="Q1189" s="244"/>
      <c r="R1189" s="244"/>
      <c r="S1189" s="244"/>
      <c r="T1189" s="245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46" t="s">
        <v>176</v>
      </c>
      <c r="AU1189" s="246" t="s">
        <v>82</v>
      </c>
      <c r="AV1189" s="14" t="s">
        <v>82</v>
      </c>
      <c r="AW1189" s="14" t="s">
        <v>34</v>
      </c>
      <c r="AX1189" s="14" t="s">
        <v>80</v>
      </c>
      <c r="AY1189" s="246" t="s">
        <v>155</v>
      </c>
    </row>
    <row r="1190" spans="1:65" s="2" customFormat="1" ht="33" customHeight="1">
      <c r="A1190" s="41"/>
      <c r="B1190" s="42"/>
      <c r="C1190" s="207" t="s">
        <v>1179</v>
      </c>
      <c r="D1190" s="207" t="s">
        <v>162</v>
      </c>
      <c r="E1190" s="208" t="s">
        <v>1180</v>
      </c>
      <c r="F1190" s="209" t="s">
        <v>1181</v>
      </c>
      <c r="G1190" s="210" t="s">
        <v>356</v>
      </c>
      <c r="H1190" s="211">
        <v>22.656</v>
      </c>
      <c r="I1190" s="212"/>
      <c r="J1190" s="213">
        <f>ROUND(I1190*H1190,2)</f>
        <v>0</v>
      </c>
      <c r="K1190" s="209" t="s">
        <v>166</v>
      </c>
      <c r="L1190" s="47"/>
      <c r="M1190" s="214" t="s">
        <v>19</v>
      </c>
      <c r="N1190" s="215" t="s">
        <v>43</v>
      </c>
      <c r="O1190" s="87"/>
      <c r="P1190" s="216">
        <f>O1190*H1190</f>
        <v>0</v>
      </c>
      <c r="Q1190" s="216">
        <v>0.01256</v>
      </c>
      <c r="R1190" s="216">
        <f>Q1190*H1190</f>
        <v>0.28455936</v>
      </c>
      <c r="S1190" s="216">
        <v>0</v>
      </c>
      <c r="T1190" s="217">
        <f>S1190*H1190</f>
        <v>0</v>
      </c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R1190" s="218" t="s">
        <v>196</v>
      </c>
      <c r="AT1190" s="218" t="s">
        <v>162</v>
      </c>
      <c r="AU1190" s="218" t="s">
        <v>82</v>
      </c>
      <c r="AY1190" s="20" t="s">
        <v>155</v>
      </c>
      <c r="BE1190" s="219">
        <f>IF(N1190="základní",J1190,0)</f>
        <v>0</v>
      </c>
      <c r="BF1190" s="219">
        <f>IF(N1190="snížená",J1190,0)</f>
        <v>0</v>
      </c>
      <c r="BG1190" s="219">
        <f>IF(N1190="zákl. přenesená",J1190,0)</f>
        <v>0</v>
      </c>
      <c r="BH1190" s="219">
        <f>IF(N1190="sníž. přenesená",J1190,0)</f>
        <v>0</v>
      </c>
      <c r="BI1190" s="219">
        <f>IF(N1190="nulová",J1190,0)</f>
        <v>0</v>
      </c>
      <c r="BJ1190" s="20" t="s">
        <v>80</v>
      </c>
      <c r="BK1190" s="219">
        <f>ROUND(I1190*H1190,2)</f>
        <v>0</v>
      </c>
      <c r="BL1190" s="20" t="s">
        <v>196</v>
      </c>
      <c r="BM1190" s="218" t="s">
        <v>1182</v>
      </c>
    </row>
    <row r="1191" spans="1:47" s="2" customFormat="1" ht="12">
      <c r="A1191" s="41"/>
      <c r="B1191" s="42"/>
      <c r="C1191" s="43"/>
      <c r="D1191" s="220" t="s">
        <v>169</v>
      </c>
      <c r="E1191" s="43"/>
      <c r="F1191" s="221" t="s">
        <v>1183</v>
      </c>
      <c r="G1191" s="43"/>
      <c r="H1191" s="43"/>
      <c r="I1191" s="222"/>
      <c r="J1191" s="43"/>
      <c r="K1191" s="43"/>
      <c r="L1191" s="47"/>
      <c r="M1191" s="223"/>
      <c r="N1191" s="224"/>
      <c r="O1191" s="87"/>
      <c r="P1191" s="87"/>
      <c r="Q1191" s="87"/>
      <c r="R1191" s="87"/>
      <c r="S1191" s="87"/>
      <c r="T1191" s="88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T1191" s="20" t="s">
        <v>169</v>
      </c>
      <c r="AU1191" s="20" t="s">
        <v>82</v>
      </c>
    </row>
    <row r="1192" spans="1:51" s="13" customFormat="1" ht="12">
      <c r="A1192" s="13"/>
      <c r="B1192" s="225"/>
      <c r="C1192" s="226"/>
      <c r="D1192" s="227" t="s">
        <v>176</v>
      </c>
      <c r="E1192" s="228" t="s">
        <v>19</v>
      </c>
      <c r="F1192" s="229" t="s">
        <v>1184</v>
      </c>
      <c r="G1192" s="226"/>
      <c r="H1192" s="228" t="s">
        <v>19</v>
      </c>
      <c r="I1192" s="230"/>
      <c r="J1192" s="226"/>
      <c r="K1192" s="226"/>
      <c r="L1192" s="231"/>
      <c r="M1192" s="232"/>
      <c r="N1192" s="233"/>
      <c r="O1192" s="233"/>
      <c r="P1192" s="233"/>
      <c r="Q1192" s="233"/>
      <c r="R1192" s="233"/>
      <c r="S1192" s="233"/>
      <c r="T1192" s="23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5" t="s">
        <v>176</v>
      </c>
      <c r="AU1192" s="235" t="s">
        <v>82</v>
      </c>
      <c r="AV1192" s="13" t="s">
        <v>80</v>
      </c>
      <c r="AW1192" s="13" t="s">
        <v>34</v>
      </c>
      <c r="AX1192" s="13" t="s">
        <v>72</v>
      </c>
      <c r="AY1192" s="235" t="s">
        <v>155</v>
      </c>
    </row>
    <row r="1193" spans="1:51" s="14" customFormat="1" ht="12">
      <c r="A1193" s="14"/>
      <c r="B1193" s="236"/>
      <c r="C1193" s="237"/>
      <c r="D1193" s="227" t="s">
        <v>176</v>
      </c>
      <c r="E1193" s="238" t="s">
        <v>19</v>
      </c>
      <c r="F1193" s="239" t="s">
        <v>1185</v>
      </c>
      <c r="G1193" s="237"/>
      <c r="H1193" s="240">
        <v>22.656</v>
      </c>
      <c r="I1193" s="241"/>
      <c r="J1193" s="237"/>
      <c r="K1193" s="237"/>
      <c r="L1193" s="242"/>
      <c r="M1193" s="243"/>
      <c r="N1193" s="244"/>
      <c r="O1193" s="244"/>
      <c r="P1193" s="244"/>
      <c r="Q1193" s="244"/>
      <c r="R1193" s="244"/>
      <c r="S1193" s="244"/>
      <c r="T1193" s="245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6" t="s">
        <v>176</v>
      </c>
      <c r="AU1193" s="246" t="s">
        <v>82</v>
      </c>
      <c r="AV1193" s="14" t="s">
        <v>82</v>
      </c>
      <c r="AW1193" s="14" t="s">
        <v>34</v>
      </c>
      <c r="AX1193" s="14" t="s">
        <v>80</v>
      </c>
      <c r="AY1193" s="246" t="s">
        <v>155</v>
      </c>
    </row>
    <row r="1194" spans="1:65" s="2" customFormat="1" ht="37.8" customHeight="1">
      <c r="A1194" s="41"/>
      <c r="B1194" s="42"/>
      <c r="C1194" s="207" t="s">
        <v>1186</v>
      </c>
      <c r="D1194" s="207" t="s">
        <v>162</v>
      </c>
      <c r="E1194" s="208" t="s">
        <v>1187</v>
      </c>
      <c r="F1194" s="209" t="s">
        <v>1188</v>
      </c>
      <c r="G1194" s="210" t="s">
        <v>721</v>
      </c>
      <c r="H1194" s="211">
        <v>36</v>
      </c>
      <c r="I1194" s="212"/>
      <c r="J1194" s="213">
        <f>ROUND(I1194*H1194,2)</f>
        <v>0</v>
      </c>
      <c r="K1194" s="209" t="s">
        <v>166</v>
      </c>
      <c r="L1194" s="47"/>
      <c r="M1194" s="214" t="s">
        <v>19</v>
      </c>
      <c r="N1194" s="215" t="s">
        <v>43</v>
      </c>
      <c r="O1194" s="87"/>
      <c r="P1194" s="216">
        <f>O1194*H1194</f>
        <v>0</v>
      </c>
      <c r="Q1194" s="216">
        <v>0.00115</v>
      </c>
      <c r="R1194" s="216">
        <f>Q1194*H1194</f>
        <v>0.0414</v>
      </c>
      <c r="S1194" s="216">
        <v>0.0028</v>
      </c>
      <c r="T1194" s="217">
        <f>S1194*H1194</f>
        <v>0.1008</v>
      </c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R1194" s="218" t="s">
        <v>196</v>
      </c>
      <c r="AT1194" s="218" t="s">
        <v>162</v>
      </c>
      <c r="AU1194" s="218" t="s">
        <v>82</v>
      </c>
      <c r="AY1194" s="20" t="s">
        <v>155</v>
      </c>
      <c r="BE1194" s="219">
        <f>IF(N1194="základní",J1194,0)</f>
        <v>0</v>
      </c>
      <c r="BF1194" s="219">
        <f>IF(N1194="snížená",J1194,0)</f>
        <v>0</v>
      </c>
      <c r="BG1194" s="219">
        <f>IF(N1194="zákl. přenesená",J1194,0)</f>
        <v>0</v>
      </c>
      <c r="BH1194" s="219">
        <f>IF(N1194="sníž. přenesená",J1194,0)</f>
        <v>0</v>
      </c>
      <c r="BI1194" s="219">
        <f>IF(N1194="nulová",J1194,0)</f>
        <v>0</v>
      </c>
      <c r="BJ1194" s="20" t="s">
        <v>80</v>
      </c>
      <c r="BK1194" s="219">
        <f>ROUND(I1194*H1194,2)</f>
        <v>0</v>
      </c>
      <c r="BL1194" s="20" t="s">
        <v>196</v>
      </c>
      <c r="BM1194" s="218" t="s">
        <v>1189</v>
      </c>
    </row>
    <row r="1195" spans="1:47" s="2" customFormat="1" ht="12">
      <c r="A1195" s="41"/>
      <c r="B1195" s="42"/>
      <c r="C1195" s="43"/>
      <c r="D1195" s="220" t="s">
        <v>169</v>
      </c>
      <c r="E1195" s="43"/>
      <c r="F1195" s="221" t="s">
        <v>1190</v>
      </c>
      <c r="G1195" s="43"/>
      <c r="H1195" s="43"/>
      <c r="I1195" s="222"/>
      <c r="J1195" s="43"/>
      <c r="K1195" s="43"/>
      <c r="L1195" s="47"/>
      <c r="M1195" s="223"/>
      <c r="N1195" s="224"/>
      <c r="O1195" s="87"/>
      <c r="P1195" s="87"/>
      <c r="Q1195" s="87"/>
      <c r="R1195" s="87"/>
      <c r="S1195" s="87"/>
      <c r="T1195" s="88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T1195" s="20" t="s">
        <v>169</v>
      </c>
      <c r="AU1195" s="20" t="s">
        <v>82</v>
      </c>
    </row>
    <row r="1196" spans="1:51" s="14" customFormat="1" ht="12">
      <c r="A1196" s="14"/>
      <c r="B1196" s="236"/>
      <c r="C1196" s="237"/>
      <c r="D1196" s="227" t="s">
        <v>176</v>
      </c>
      <c r="E1196" s="238" t="s">
        <v>19</v>
      </c>
      <c r="F1196" s="239" t="s">
        <v>336</v>
      </c>
      <c r="G1196" s="237"/>
      <c r="H1196" s="240">
        <v>36</v>
      </c>
      <c r="I1196" s="241"/>
      <c r="J1196" s="237"/>
      <c r="K1196" s="237"/>
      <c r="L1196" s="242"/>
      <c r="M1196" s="243"/>
      <c r="N1196" s="244"/>
      <c r="O1196" s="244"/>
      <c r="P1196" s="244"/>
      <c r="Q1196" s="244"/>
      <c r="R1196" s="244"/>
      <c r="S1196" s="244"/>
      <c r="T1196" s="24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6" t="s">
        <v>176</v>
      </c>
      <c r="AU1196" s="246" t="s">
        <v>82</v>
      </c>
      <c r="AV1196" s="14" t="s">
        <v>82</v>
      </c>
      <c r="AW1196" s="14" t="s">
        <v>34</v>
      </c>
      <c r="AX1196" s="14" t="s">
        <v>80</v>
      </c>
      <c r="AY1196" s="246" t="s">
        <v>155</v>
      </c>
    </row>
    <row r="1197" spans="1:65" s="2" customFormat="1" ht="37.8" customHeight="1">
      <c r="A1197" s="41"/>
      <c r="B1197" s="42"/>
      <c r="C1197" s="207" t="s">
        <v>1191</v>
      </c>
      <c r="D1197" s="207" t="s">
        <v>162</v>
      </c>
      <c r="E1197" s="208" t="s">
        <v>1192</v>
      </c>
      <c r="F1197" s="209" t="s">
        <v>1193</v>
      </c>
      <c r="G1197" s="210" t="s">
        <v>721</v>
      </c>
      <c r="H1197" s="211">
        <v>12</v>
      </c>
      <c r="I1197" s="212"/>
      <c r="J1197" s="213">
        <f>ROUND(I1197*H1197,2)</f>
        <v>0</v>
      </c>
      <c r="K1197" s="209" t="s">
        <v>166</v>
      </c>
      <c r="L1197" s="47"/>
      <c r="M1197" s="214" t="s">
        <v>19</v>
      </c>
      <c r="N1197" s="215" t="s">
        <v>43</v>
      </c>
      <c r="O1197" s="87"/>
      <c r="P1197" s="216">
        <f>O1197*H1197</f>
        <v>0</v>
      </c>
      <c r="Q1197" s="216">
        <v>0.0019</v>
      </c>
      <c r="R1197" s="216">
        <f>Q1197*H1197</f>
        <v>0.0228</v>
      </c>
      <c r="S1197" s="216">
        <v>0.007</v>
      </c>
      <c r="T1197" s="217">
        <f>S1197*H1197</f>
        <v>0.084</v>
      </c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R1197" s="218" t="s">
        <v>196</v>
      </c>
      <c r="AT1197" s="218" t="s">
        <v>162</v>
      </c>
      <c r="AU1197" s="218" t="s">
        <v>82</v>
      </c>
      <c r="AY1197" s="20" t="s">
        <v>155</v>
      </c>
      <c r="BE1197" s="219">
        <f>IF(N1197="základní",J1197,0)</f>
        <v>0</v>
      </c>
      <c r="BF1197" s="219">
        <f>IF(N1197="snížená",J1197,0)</f>
        <v>0</v>
      </c>
      <c r="BG1197" s="219">
        <f>IF(N1197="zákl. přenesená",J1197,0)</f>
        <v>0</v>
      </c>
      <c r="BH1197" s="219">
        <f>IF(N1197="sníž. přenesená",J1197,0)</f>
        <v>0</v>
      </c>
      <c r="BI1197" s="219">
        <f>IF(N1197="nulová",J1197,0)</f>
        <v>0</v>
      </c>
      <c r="BJ1197" s="20" t="s">
        <v>80</v>
      </c>
      <c r="BK1197" s="219">
        <f>ROUND(I1197*H1197,2)</f>
        <v>0</v>
      </c>
      <c r="BL1197" s="20" t="s">
        <v>196</v>
      </c>
      <c r="BM1197" s="218" t="s">
        <v>1194</v>
      </c>
    </row>
    <row r="1198" spans="1:47" s="2" customFormat="1" ht="12">
      <c r="A1198" s="41"/>
      <c r="B1198" s="42"/>
      <c r="C1198" s="43"/>
      <c r="D1198" s="220" t="s">
        <v>169</v>
      </c>
      <c r="E1198" s="43"/>
      <c r="F1198" s="221" t="s">
        <v>1195</v>
      </c>
      <c r="G1198" s="43"/>
      <c r="H1198" s="43"/>
      <c r="I1198" s="222"/>
      <c r="J1198" s="43"/>
      <c r="K1198" s="43"/>
      <c r="L1198" s="47"/>
      <c r="M1198" s="223"/>
      <c r="N1198" s="224"/>
      <c r="O1198" s="87"/>
      <c r="P1198" s="87"/>
      <c r="Q1198" s="87"/>
      <c r="R1198" s="87"/>
      <c r="S1198" s="87"/>
      <c r="T1198" s="88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T1198" s="20" t="s">
        <v>169</v>
      </c>
      <c r="AU1198" s="20" t="s">
        <v>82</v>
      </c>
    </row>
    <row r="1199" spans="1:51" s="14" customFormat="1" ht="12">
      <c r="A1199" s="14"/>
      <c r="B1199" s="236"/>
      <c r="C1199" s="237"/>
      <c r="D1199" s="227" t="s">
        <v>176</v>
      </c>
      <c r="E1199" s="238" t="s">
        <v>19</v>
      </c>
      <c r="F1199" s="239" t="s">
        <v>8</v>
      </c>
      <c r="G1199" s="237"/>
      <c r="H1199" s="240">
        <v>12</v>
      </c>
      <c r="I1199" s="241"/>
      <c r="J1199" s="237"/>
      <c r="K1199" s="237"/>
      <c r="L1199" s="242"/>
      <c r="M1199" s="243"/>
      <c r="N1199" s="244"/>
      <c r="O1199" s="244"/>
      <c r="P1199" s="244"/>
      <c r="Q1199" s="244"/>
      <c r="R1199" s="244"/>
      <c r="S1199" s="244"/>
      <c r="T1199" s="245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6" t="s">
        <v>176</v>
      </c>
      <c r="AU1199" s="246" t="s">
        <v>82</v>
      </c>
      <c r="AV1199" s="14" t="s">
        <v>82</v>
      </c>
      <c r="AW1199" s="14" t="s">
        <v>34</v>
      </c>
      <c r="AX1199" s="14" t="s">
        <v>80</v>
      </c>
      <c r="AY1199" s="246" t="s">
        <v>155</v>
      </c>
    </row>
    <row r="1200" spans="1:65" s="2" customFormat="1" ht="24.15" customHeight="1">
      <c r="A1200" s="41"/>
      <c r="B1200" s="42"/>
      <c r="C1200" s="207" t="s">
        <v>1196</v>
      </c>
      <c r="D1200" s="207" t="s">
        <v>162</v>
      </c>
      <c r="E1200" s="208" t="s">
        <v>1197</v>
      </c>
      <c r="F1200" s="209" t="s">
        <v>1198</v>
      </c>
      <c r="G1200" s="210" t="s">
        <v>356</v>
      </c>
      <c r="H1200" s="211">
        <v>684.78</v>
      </c>
      <c r="I1200" s="212"/>
      <c r="J1200" s="213">
        <f>ROUND(I1200*H1200,2)</f>
        <v>0</v>
      </c>
      <c r="K1200" s="209" t="s">
        <v>166</v>
      </c>
      <c r="L1200" s="47"/>
      <c r="M1200" s="214" t="s">
        <v>19</v>
      </c>
      <c r="N1200" s="215" t="s">
        <v>43</v>
      </c>
      <c r="O1200" s="87"/>
      <c r="P1200" s="216">
        <f>O1200*H1200</f>
        <v>0</v>
      </c>
      <c r="Q1200" s="216">
        <v>0</v>
      </c>
      <c r="R1200" s="216">
        <f>Q1200*H1200</f>
        <v>0</v>
      </c>
      <c r="S1200" s="216">
        <v>0</v>
      </c>
      <c r="T1200" s="217">
        <f>S1200*H1200</f>
        <v>0</v>
      </c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R1200" s="218" t="s">
        <v>196</v>
      </c>
      <c r="AT1200" s="218" t="s">
        <v>162</v>
      </c>
      <c r="AU1200" s="218" t="s">
        <v>82</v>
      </c>
      <c r="AY1200" s="20" t="s">
        <v>155</v>
      </c>
      <c r="BE1200" s="219">
        <f>IF(N1200="základní",J1200,0)</f>
        <v>0</v>
      </c>
      <c r="BF1200" s="219">
        <f>IF(N1200="snížená",J1200,0)</f>
        <v>0</v>
      </c>
      <c r="BG1200" s="219">
        <f>IF(N1200="zákl. přenesená",J1200,0)</f>
        <v>0</v>
      </c>
      <c r="BH1200" s="219">
        <f>IF(N1200="sníž. přenesená",J1200,0)</f>
        <v>0</v>
      </c>
      <c r="BI1200" s="219">
        <f>IF(N1200="nulová",J1200,0)</f>
        <v>0</v>
      </c>
      <c r="BJ1200" s="20" t="s">
        <v>80</v>
      </c>
      <c r="BK1200" s="219">
        <f>ROUND(I1200*H1200,2)</f>
        <v>0</v>
      </c>
      <c r="BL1200" s="20" t="s">
        <v>196</v>
      </c>
      <c r="BM1200" s="218" t="s">
        <v>1199</v>
      </c>
    </row>
    <row r="1201" spans="1:47" s="2" customFormat="1" ht="12">
      <c r="A1201" s="41"/>
      <c r="B1201" s="42"/>
      <c r="C1201" s="43"/>
      <c r="D1201" s="220" t="s">
        <v>169</v>
      </c>
      <c r="E1201" s="43"/>
      <c r="F1201" s="221" t="s">
        <v>1200</v>
      </c>
      <c r="G1201" s="43"/>
      <c r="H1201" s="43"/>
      <c r="I1201" s="222"/>
      <c r="J1201" s="43"/>
      <c r="K1201" s="43"/>
      <c r="L1201" s="47"/>
      <c r="M1201" s="223"/>
      <c r="N1201" s="224"/>
      <c r="O1201" s="87"/>
      <c r="P1201" s="87"/>
      <c r="Q1201" s="87"/>
      <c r="R1201" s="87"/>
      <c r="S1201" s="87"/>
      <c r="T1201" s="88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T1201" s="20" t="s">
        <v>169</v>
      </c>
      <c r="AU1201" s="20" t="s">
        <v>82</v>
      </c>
    </row>
    <row r="1202" spans="1:51" s="14" customFormat="1" ht="12">
      <c r="A1202" s="14"/>
      <c r="B1202" s="236"/>
      <c r="C1202" s="237"/>
      <c r="D1202" s="227" t="s">
        <v>176</v>
      </c>
      <c r="E1202" s="238" t="s">
        <v>19</v>
      </c>
      <c r="F1202" s="239" t="s">
        <v>386</v>
      </c>
      <c r="G1202" s="237"/>
      <c r="H1202" s="240">
        <v>582.78</v>
      </c>
      <c r="I1202" s="241"/>
      <c r="J1202" s="237"/>
      <c r="K1202" s="237"/>
      <c r="L1202" s="242"/>
      <c r="M1202" s="243"/>
      <c r="N1202" s="244"/>
      <c r="O1202" s="244"/>
      <c r="P1202" s="244"/>
      <c r="Q1202" s="244"/>
      <c r="R1202" s="244"/>
      <c r="S1202" s="244"/>
      <c r="T1202" s="245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6" t="s">
        <v>176</v>
      </c>
      <c r="AU1202" s="246" t="s">
        <v>82</v>
      </c>
      <c r="AV1202" s="14" t="s">
        <v>82</v>
      </c>
      <c r="AW1202" s="14" t="s">
        <v>34</v>
      </c>
      <c r="AX1202" s="14" t="s">
        <v>72</v>
      </c>
      <c r="AY1202" s="246" t="s">
        <v>155</v>
      </c>
    </row>
    <row r="1203" spans="1:51" s="14" customFormat="1" ht="12">
      <c r="A1203" s="14"/>
      <c r="B1203" s="236"/>
      <c r="C1203" s="237"/>
      <c r="D1203" s="227" t="s">
        <v>176</v>
      </c>
      <c r="E1203" s="238" t="s">
        <v>19</v>
      </c>
      <c r="F1203" s="239" t="s">
        <v>389</v>
      </c>
      <c r="G1203" s="237"/>
      <c r="H1203" s="240">
        <v>102</v>
      </c>
      <c r="I1203" s="241"/>
      <c r="J1203" s="237"/>
      <c r="K1203" s="237"/>
      <c r="L1203" s="242"/>
      <c r="M1203" s="243"/>
      <c r="N1203" s="244"/>
      <c r="O1203" s="244"/>
      <c r="P1203" s="244"/>
      <c r="Q1203" s="244"/>
      <c r="R1203" s="244"/>
      <c r="S1203" s="244"/>
      <c r="T1203" s="245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46" t="s">
        <v>176</v>
      </c>
      <c r="AU1203" s="246" t="s">
        <v>82</v>
      </c>
      <c r="AV1203" s="14" t="s">
        <v>82</v>
      </c>
      <c r="AW1203" s="14" t="s">
        <v>34</v>
      </c>
      <c r="AX1203" s="14" t="s">
        <v>72</v>
      </c>
      <c r="AY1203" s="246" t="s">
        <v>155</v>
      </c>
    </row>
    <row r="1204" spans="1:51" s="15" customFormat="1" ht="12">
      <c r="A1204" s="15"/>
      <c r="B1204" s="255"/>
      <c r="C1204" s="256"/>
      <c r="D1204" s="227" t="s">
        <v>176</v>
      </c>
      <c r="E1204" s="257" t="s">
        <v>19</v>
      </c>
      <c r="F1204" s="258" t="s">
        <v>502</v>
      </c>
      <c r="G1204" s="256"/>
      <c r="H1204" s="259">
        <v>684.78</v>
      </c>
      <c r="I1204" s="260"/>
      <c r="J1204" s="256"/>
      <c r="K1204" s="256"/>
      <c r="L1204" s="261"/>
      <c r="M1204" s="262"/>
      <c r="N1204" s="263"/>
      <c r="O1204" s="263"/>
      <c r="P1204" s="263"/>
      <c r="Q1204" s="263"/>
      <c r="R1204" s="263"/>
      <c r="S1204" s="263"/>
      <c r="T1204" s="264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T1204" s="265" t="s">
        <v>176</v>
      </c>
      <c r="AU1204" s="265" t="s">
        <v>82</v>
      </c>
      <c r="AV1204" s="15" t="s">
        <v>252</v>
      </c>
      <c r="AW1204" s="15" t="s">
        <v>34</v>
      </c>
      <c r="AX1204" s="15" t="s">
        <v>80</v>
      </c>
      <c r="AY1204" s="265" t="s">
        <v>155</v>
      </c>
    </row>
    <row r="1205" spans="1:47" s="2" customFormat="1" ht="12">
      <c r="A1205" s="41"/>
      <c r="B1205" s="42"/>
      <c r="C1205" s="43"/>
      <c r="D1205" s="227" t="s">
        <v>493</v>
      </c>
      <c r="E1205" s="43"/>
      <c r="F1205" s="252" t="s">
        <v>674</v>
      </c>
      <c r="G1205" s="43"/>
      <c r="H1205" s="43"/>
      <c r="I1205" s="43"/>
      <c r="J1205" s="43"/>
      <c r="K1205" s="43"/>
      <c r="L1205" s="47"/>
      <c r="M1205" s="223"/>
      <c r="N1205" s="224"/>
      <c r="O1205" s="87"/>
      <c r="P1205" s="87"/>
      <c r="Q1205" s="87"/>
      <c r="R1205" s="87"/>
      <c r="S1205" s="87"/>
      <c r="T1205" s="88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U1205" s="20" t="s">
        <v>82</v>
      </c>
    </row>
    <row r="1206" spans="1:47" s="2" customFormat="1" ht="12">
      <c r="A1206" s="41"/>
      <c r="B1206" s="42"/>
      <c r="C1206" s="43"/>
      <c r="D1206" s="227" t="s">
        <v>493</v>
      </c>
      <c r="E1206" s="43"/>
      <c r="F1206" s="253" t="s">
        <v>675</v>
      </c>
      <c r="G1206" s="43"/>
      <c r="H1206" s="254">
        <v>0</v>
      </c>
      <c r="I1206" s="43"/>
      <c r="J1206" s="43"/>
      <c r="K1206" s="43"/>
      <c r="L1206" s="47"/>
      <c r="M1206" s="223"/>
      <c r="N1206" s="224"/>
      <c r="O1206" s="87"/>
      <c r="P1206" s="87"/>
      <c r="Q1206" s="87"/>
      <c r="R1206" s="87"/>
      <c r="S1206" s="87"/>
      <c r="T1206" s="88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U1206" s="20" t="s">
        <v>82</v>
      </c>
    </row>
    <row r="1207" spans="1:47" s="2" customFormat="1" ht="12">
      <c r="A1207" s="41"/>
      <c r="B1207" s="42"/>
      <c r="C1207" s="43"/>
      <c r="D1207" s="227" t="s">
        <v>493</v>
      </c>
      <c r="E1207" s="43"/>
      <c r="F1207" s="253" t="s">
        <v>354</v>
      </c>
      <c r="G1207" s="43"/>
      <c r="H1207" s="254">
        <v>58.13</v>
      </c>
      <c r="I1207" s="43"/>
      <c r="J1207" s="43"/>
      <c r="K1207" s="43"/>
      <c r="L1207" s="47"/>
      <c r="M1207" s="223"/>
      <c r="N1207" s="224"/>
      <c r="O1207" s="87"/>
      <c r="P1207" s="87"/>
      <c r="Q1207" s="87"/>
      <c r="R1207" s="87"/>
      <c r="S1207" s="87"/>
      <c r="T1207" s="88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U1207" s="20" t="s">
        <v>82</v>
      </c>
    </row>
    <row r="1208" spans="1:47" s="2" customFormat="1" ht="12">
      <c r="A1208" s="41"/>
      <c r="B1208" s="42"/>
      <c r="C1208" s="43"/>
      <c r="D1208" s="227" t="s">
        <v>493</v>
      </c>
      <c r="E1208" s="43"/>
      <c r="F1208" s="253" t="s">
        <v>358</v>
      </c>
      <c r="G1208" s="43"/>
      <c r="H1208" s="254">
        <v>237.21</v>
      </c>
      <c r="I1208" s="43"/>
      <c r="J1208" s="43"/>
      <c r="K1208" s="43"/>
      <c r="L1208" s="47"/>
      <c r="M1208" s="223"/>
      <c r="N1208" s="224"/>
      <c r="O1208" s="87"/>
      <c r="P1208" s="87"/>
      <c r="Q1208" s="87"/>
      <c r="R1208" s="87"/>
      <c r="S1208" s="87"/>
      <c r="T1208" s="88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U1208" s="20" t="s">
        <v>82</v>
      </c>
    </row>
    <row r="1209" spans="1:47" s="2" customFormat="1" ht="12">
      <c r="A1209" s="41"/>
      <c r="B1209" s="42"/>
      <c r="C1209" s="43"/>
      <c r="D1209" s="227" t="s">
        <v>493</v>
      </c>
      <c r="E1209" s="43"/>
      <c r="F1209" s="253" t="s">
        <v>361</v>
      </c>
      <c r="G1209" s="43"/>
      <c r="H1209" s="254">
        <v>238.47</v>
      </c>
      <c r="I1209" s="43"/>
      <c r="J1209" s="43"/>
      <c r="K1209" s="43"/>
      <c r="L1209" s="47"/>
      <c r="M1209" s="223"/>
      <c r="N1209" s="224"/>
      <c r="O1209" s="87"/>
      <c r="P1209" s="87"/>
      <c r="Q1209" s="87"/>
      <c r="R1209" s="87"/>
      <c r="S1209" s="87"/>
      <c r="T1209" s="88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U1209" s="20" t="s">
        <v>82</v>
      </c>
    </row>
    <row r="1210" spans="1:47" s="2" customFormat="1" ht="12">
      <c r="A1210" s="41"/>
      <c r="B1210" s="42"/>
      <c r="C1210" s="43"/>
      <c r="D1210" s="227" t="s">
        <v>493</v>
      </c>
      <c r="E1210" s="43"/>
      <c r="F1210" s="253" t="s">
        <v>364</v>
      </c>
      <c r="G1210" s="43"/>
      <c r="H1210" s="254">
        <v>45.44</v>
      </c>
      <c r="I1210" s="43"/>
      <c r="J1210" s="43"/>
      <c r="K1210" s="43"/>
      <c r="L1210" s="47"/>
      <c r="M1210" s="223"/>
      <c r="N1210" s="224"/>
      <c r="O1210" s="87"/>
      <c r="P1210" s="87"/>
      <c r="Q1210" s="87"/>
      <c r="R1210" s="87"/>
      <c r="S1210" s="87"/>
      <c r="T1210" s="88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U1210" s="20" t="s">
        <v>82</v>
      </c>
    </row>
    <row r="1211" spans="1:47" s="2" customFormat="1" ht="12">
      <c r="A1211" s="41"/>
      <c r="B1211" s="42"/>
      <c r="C1211" s="43"/>
      <c r="D1211" s="227" t="s">
        <v>493</v>
      </c>
      <c r="E1211" s="43"/>
      <c r="F1211" s="253" t="s">
        <v>367</v>
      </c>
      <c r="G1211" s="43"/>
      <c r="H1211" s="254">
        <v>60.67</v>
      </c>
      <c r="I1211" s="43"/>
      <c r="J1211" s="43"/>
      <c r="K1211" s="43"/>
      <c r="L1211" s="47"/>
      <c r="M1211" s="223"/>
      <c r="N1211" s="224"/>
      <c r="O1211" s="87"/>
      <c r="P1211" s="87"/>
      <c r="Q1211" s="87"/>
      <c r="R1211" s="87"/>
      <c r="S1211" s="87"/>
      <c r="T1211" s="88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U1211" s="20" t="s">
        <v>82</v>
      </c>
    </row>
    <row r="1212" spans="1:47" s="2" customFormat="1" ht="12">
      <c r="A1212" s="41"/>
      <c r="B1212" s="42"/>
      <c r="C1212" s="43"/>
      <c r="D1212" s="227" t="s">
        <v>493</v>
      </c>
      <c r="E1212" s="43"/>
      <c r="F1212" s="253" t="s">
        <v>370</v>
      </c>
      <c r="G1212" s="43"/>
      <c r="H1212" s="254">
        <v>10.14</v>
      </c>
      <c r="I1212" s="43"/>
      <c r="J1212" s="43"/>
      <c r="K1212" s="43"/>
      <c r="L1212" s="47"/>
      <c r="M1212" s="223"/>
      <c r="N1212" s="224"/>
      <c r="O1212" s="87"/>
      <c r="P1212" s="87"/>
      <c r="Q1212" s="87"/>
      <c r="R1212" s="87"/>
      <c r="S1212" s="87"/>
      <c r="T1212" s="88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U1212" s="20" t="s">
        <v>82</v>
      </c>
    </row>
    <row r="1213" spans="1:47" s="2" customFormat="1" ht="12">
      <c r="A1213" s="41"/>
      <c r="B1213" s="42"/>
      <c r="C1213" s="43"/>
      <c r="D1213" s="227" t="s">
        <v>493</v>
      </c>
      <c r="E1213" s="43"/>
      <c r="F1213" s="253" t="s">
        <v>373</v>
      </c>
      <c r="G1213" s="43"/>
      <c r="H1213" s="254">
        <v>34.72</v>
      </c>
      <c r="I1213" s="43"/>
      <c r="J1213" s="43"/>
      <c r="K1213" s="43"/>
      <c r="L1213" s="47"/>
      <c r="M1213" s="223"/>
      <c r="N1213" s="224"/>
      <c r="O1213" s="87"/>
      <c r="P1213" s="87"/>
      <c r="Q1213" s="87"/>
      <c r="R1213" s="87"/>
      <c r="S1213" s="87"/>
      <c r="T1213" s="88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U1213" s="20" t="s">
        <v>82</v>
      </c>
    </row>
    <row r="1214" spans="1:47" s="2" customFormat="1" ht="12">
      <c r="A1214" s="41"/>
      <c r="B1214" s="42"/>
      <c r="C1214" s="43"/>
      <c r="D1214" s="227" t="s">
        <v>493</v>
      </c>
      <c r="E1214" s="43"/>
      <c r="F1214" s="253" t="s">
        <v>676</v>
      </c>
      <c r="G1214" s="43"/>
      <c r="H1214" s="254">
        <v>0</v>
      </c>
      <c r="I1214" s="43"/>
      <c r="J1214" s="43"/>
      <c r="K1214" s="43"/>
      <c r="L1214" s="47"/>
      <c r="M1214" s="223"/>
      <c r="N1214" s="224"/>
      <c r="O1214" s="87"/>
      <c r="P1214" s="87"/>
      <c r="Q1214" s="87"/>
      <c r="R1214" s="87"/>
      <c r="S1214" s="87"/>
      <c r="T1214" s="88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U1214" s="20" t="s">
        <v>82</v>
      </c>
    </row>
    <row r="1215" spans="1:47" s="2" customFormat="1" ht="12">
      <c r="A1215" s="41"/>
      <c r="B1215" s="42"/>
      <c r="C1215" s="43"/>
      <c r="D1215" s="227" t="s">
        <v>493</v>
      </c>
      <c r="E1215" s="43"/>
      <c r="F1215" s="253" t="s">
        <v>677</v>
      </c>
      <c r="G1215" s="43"/>
      <c r="H1215" s="254">
        <v>-102</v>
      </c>
      <c r="I1215" s="43"/>
      <c r="J1215" s="43"/>
      <c r="K1215" s="43"/>
      <c r="L1215" s="47"/>
      <c r="M1215" s="223"/>
      <c r="N1215" s="224"/>
      <c r="O1215" s="87"/>
      <c r="P1215" s="87"/>
      <c r="Q1215" s="87"/>
      <c r="R1215" s="87"/>
      <c r="S1215" s="87"/>
      <c r="T1215" s="88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U1215" s="20" t="s">
        <v>82</v>
      </c>
    </row>
    <row r="1216" spans="1:47" s="2" customFormat="1" ht="12">
      <c r="A1216" s="41"/>
      <c r="B1216" s="42"/>
      <c r="C1216" s="43"/>
      <c r="D1216" s="227" t="s">
        <v>493</v>
      </c>
      <c r="E1216" s="43"/>
      <c r="F1216" s="253" t="s">
        <v>502</v>
      </c>
      <c r="G1216" s="43"/>
      <c r="H1216" s="254">
        <v>582.78</v>
      </c>
      <c r="I1216" s="43"/>
      <c r="J1216" s="43"/>
      <c r="K1216" s="43"/>
      <c r="L1216" s="47"/>
      <c r="M1216" s="223"/>
      <c r="N1216" s="224"/>
      <c r="O1216" s="87"/>
      <c r="P1216" s="87"/>
      <c r="Q1216" s="87"/>
      <c r="R1216" s="87"/>
      <c r="S1216" s="87"/>
      <c r="T1216" s="88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U1216" s="20" t="s">
        <v>82</v>
      </c>
    </row>
    <row r="1217" spans="1:47" s="2" customFormat="1" ht="12">
      <c r="A1217" s="41"/>
      <c r="B1217" s="42"/>
      <c r="C1217" s="43"/>
      <c r="D1217" s="227" t="s">
        <v>493</v>
      </c>
      <c r="E1217" s="43"/>
      <c r="F1217" s="276" t="s">
        <v>678</v>
      </c>
      <c r="G1217" s="43"/>
      <c r="H1217" s="43"/>
      <c r="I1217" s="43"/>
      <c r="J1217" s="43"/>
      <c r="K1217" s="43"/>
      <c r="L1217" s="47"/>
      <c r="M1217" s="223"/>
      <c r="N1217" s="224"/>
      <c r="O1217" s="87"/>
      <c r="P1217" s="87"/>
      <c r="Q1217" s="87"/>
      <c r="R1217" s="87"/>
      <c r="S1217" s="87"/>
      <c r="T1217" s="88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U1217" s="20" t="s">
        <v>82</v>
      </c>
    </row>
    <row r="1218" spans="1:47" s="2" customFormat="1" ht="12">
      <c r="A1218" s="41"/>
      <c r="B1218" s="42"/>
      <c r="C1218" s="43"/>
      <c r="D1218" s="227" t="s">
        <v>493</v>
      </c>
      <c r="E1218" s="43"/>
      <c r="F1218" s="277" t="s">
        <v>679</v>
      </c>
      <c r="G1218" s="43"/>
      <c r="H1218" s="254">
        <v>0</v>
      </c>
      <c r="I1218" s="43"/>
      <c r="J1218" s="43"/>
      <c r="K1218" s="43"/>
      <c r="L1218" s="47"/>
      <c r="M1218" s="223"/>
      <c r="N1218" s="224"/>
      <c r="O1218" s="87"/>
      <c r="P1218" s="87"/>
      <c r="Q1218" s="87"/>
      <c r="R1218" s="87"/>
      <c r="S1218" s="87"/>
      <c r="T1218" s="88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U1218" s="20" t="s">
        <v>82</v>
      </c>
    </row>
    <row r="1219" spans="1:47" s="2" customFormat="1" ht="12">
      <c r="A1219" s="41"/>
      <c r="B1219" s="42"/>
      <c r="C1219" s="43"/>
      <c r="D1219" s="227" t="s">
        <v>493</v>
      </c>
      <c r="E1219" s="43"/>
      <c r="F1219" s="277" t="s">
        <v>680</v>
      </c>
      <c r="G1219" s="43"/>
      <c r="H1219" s="254">
        <v>31.29</v>
      </c>
      <c r="I1219" s="43"/>
      <c r="J1219" s="43"/>
      <c r="K1219" s="43"/>
      <c r="L1219" s="47"/>
      <c r="M1219" s="223"/>
      <c r="N1219" s="224"/>
      <c r="O1219" s="87"/>
      <c r="P1219" s="87"/>
      <c r="Q1219" s="87"/>
      <c r="R1219" s="87"/>
      <c r="S1219" s="87"/>
      <c r="T1219" s="88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U1219" s="20" t="s">
        <v>82</v>
      </c>
    </row>
    <row r="1220" spans="1:47" s="2" customFormat="1" ht="12">
      <c r="A1220" s="41"/>
      <c r="B1220" s="42"/>
      <c r="C1220" s="43"/>
      <c r="D1220" s="227" t="s">
        <v>493</v>
      </c>
      <c r="E1220" s="43"/>
      <c r="F1220" s="277" t="s">
        <v>681</v>
      </c>
      <c r="G1220" s="43"/>
      <c r="H1220" s="254">
        <v>4.06</v>
      </c>
      <c r="I1220" s="43"/>
      <c r="J1220" s="43"/>
      <c r="K1220" s="43"/>
      <c r="L1220" s="47"/>
      <c r="M1220" s="223"/>
      <c r="N1220" s="224"/>
      <c r="O1220" s="87"/>
      <c r="P1220" s="87"/>
      <c r="Q1220" s="87"/>
      <c r="R1220" s="87"/>
      <c r="S1220" s="87"/>
      <c r="T1220" s="88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U1220" s="20" t="s">
        <v>82</v>
      </c>
    </row>
    <row r="1221" spans="1:47" s="2" customFormat="1" ht="12">
      <c r="A1221" s="41"/>
      <c r="B1221" s="42"/>
      <c r="C1221" s="43"/>
      <c r="D1221" s="227" t="s">
        <v>493</v>
      </c>
      <c r="E1221" s="43"/>
      <c r="F1221" s="277" t="s">
        <v>682</v>
      </c>
      <c r="G1221" s="43"/>
      <c r="H1221" s="254">
        <v>1.14</v>
      </c>
      <c r="I1221" s="43"/>
      <c r="J1221" s="43"/>
      <c r="K1221" s="43"/>
      <c r="L1221" s="47"/>
      <c r="M1221" s="223"/>
      <c r="N1221" s="224"/>
      <c r="O1221" s="87"/>
      <c r="P1221" s="87"/>
      <c r="Q1221" s="87"/>
      <c r="R1221" s="87"/>
      <c r="S1221" s="87"/>
      <c r="T1221" s="88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U1221" s="20" t="s">
        <v>82</v>
      </c>
    </row>
    <row r="1222" spans="1:47" s="2" customFormat="1" ht="12">
      <c r="A1222" s="41"/>
      <c r="B1222" s="42"/>
      <c r="C1222" s="43"/>
      <c r="D1222" s="227" t="s">
        <v>493</v>
      </c>
      <c r="E1222" s="43"/>
      <c r="F1222" s="277" t="s">
        <v>682</v>
      </c>
      <c r="G1222" s="43"/>
      <c r="H1222" s="254">
        <v>1.14</v>
      </c>
      <c r="I1222" s="43"/>
      <c r="J1222" s="43"/>
      <c r="K1222" s="43"/>
      <c r="L1222" s="47"/>
      <c r="M1222" s="223"/>
      <c r="N1222" s="224"/>
      <c r="O1222" s="87"/>
      <c r="P1222" s="87"/>
      <c r="Q1222" s="87"/>
      <c r="R1222" s="87"/>
      <c r="S1222" s="87"/>
      <c r="T1222" s="88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U1222" s="20" t="s">
        <v>82</v>
      </c>
    </row>
    <row r="1223" spans="1:47" s="2" customFormat="1" ht="12">
      <c r="A1223" s="41"/>
      <c r="B1223" s="42"/>
      <c r="C1223" s="43"/>
      <c r="D1223" s="227" t="s">
        <v>493</v>
      </c>
      <c r="E1223" s="43"/>
      <c r="F1223" s="277" t="s">
        <v>682</v>
      </c>
      <c r="G1223" s="43"/>
      <c r="H1223" s="254">
        <v>1.14</v>
      </c>
      <c r="I1223" s="43"/>
      <c r="J1223" s="43"/>
      <c r="K1223" s="43"/>
      <c r="L1223" s="47"/>
      <c r="M1223" s="223"/>
      <c r="N1223" s="224"/>
      <c r="O1223" s="87"/>
      <c r="P1223" s="87"/>
      <c r="Q1223" s="87"/>
      <c r="R1223" s="87"/>
      <c r="S1223" s="87"/>
      <c r="T1223" s="88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U1223" s="20" t="s">
        <v>82</v>
      </c>
    </row>
    <row r="1224" spans="1:47" s="2" customFormat="1" ht="12">
      <c r="A1224" s="41"/>
      <c r="B1224" s="42"/>
      <c r="C1224" s="43"/>
      <c r="D1224" s="227" t="s">
        <v>493</v>
      </c>
      <c r="E1224" s="43"/>
      <c r="F1224" s="277" t="s">
        <v>683</v>
      </c>
      <c r="G1224" s="43"/>
      <c r="H1224" s="254">
        <v>5.7</v>
      </c>
      <c r="I1224" s="43"/>
      <c r="J1224" s="43"/>
      <c r="K1224" s="43"/>
      <c r="L1224" s="47"/>
      <c r="M1224" s="223"/>
      <c r="N1224" s="224"/>
      <c r="O1224" s="87"/>
      <c r="P1224" s="87"/>
      <c r="Q1224" s="87"/>
      <c r="R1224" s="87"/>
      <c r="S1224" s="87"/>
      <c r="T1224" s="88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U1224" s="20" t="s">
        <v>82</v>
      </c>
    </row>
    <row r="1225" spans="1:47" s="2" customFormat="1" ht="12">
      <c r="A1225" s="41"/>
      <c r="B1225" s="42"/>
      <c r="C1225" s="43"/>
      <c r="D1225" s="227" t="s">
        <v>493</v>
      </c>
      <c r="E1225" s="43"/>
      <c r="F1225" s="277" t="s">
        <v>684</v>
      </c>
      <c r="G1225" s="43"/>
      <c r="H1225" s="254">
        <v>3.73</v>
      </c>
      <c r="I1225" s="43"/>
      <c r="J1225" s="43"/>
      <c r="K1225" s="43"/>
      <c r="L1225" s="47"/>
      <c r="M1225" s="223"/>
      <c r="N1225" s="224"/>
      <c r="O1225" s="87"/>
      <c r="P1225" s="87"/>
      <c r="Q1225" s="87"/>
      <c r="R1225" s="87"/>
      <c r="S1225" s="87"/>
      <c r="T1225" s="88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U1225" s="20" t="s">
        <v>82</v>
      </c>
    </row>
    <row r="1226" spans="1:47" s="2" customFormat="1" ht="12">
      <c r="A1226" s="41"/>
      <c r="B1226" s="42"/>
      <c r="C1226" s="43"/>
      <c r="D1226" s="227" t="s">
        <v>493</v>
      </c>
      <c r="E1226" s="43"/>
      <c r="F1226" s="277" t="s">
        <v>685</v>
      </c>
      <c r="G1226" s="43"/>
      <c r="H1226" s="254">
        <v>1.2</v>
      </c>
      <c r="I1226" s="43"/>
      <c r="J1226" s="43"/>
      <c r="K1226" s="43"/>
      <c r="L1226" s="47"/>
      <c r="M1226" s="223"/>
      <c r="N1226" s="224"/>
      <c r="O1226" s="87"/>
      <c r="P1226" s="87"/>
      <c r="Q1226" s="87"/>
      <c r="R1226" s="87"/>
      <c r="S1226" s="87"/>
      <c r="T1226" s="88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U1226" s="20" t="s">
        <v>82</v>
      </c>
    </row>
    <row r="1227" spans="1:47" s="2" customFormat="1" ht="12">
      <c r="A1227" s="41"/>
      <c r="B1227" s="42"/>
      <c r="C1227" s="43"/>
      <c r="D1227" s="227" t="s">
        <v>493</v>
      </c>
      <c r="E1227" s="43"/>
      <c r="F1227" s="277" t="s">
        <v>686</v>
      </c>
      <c r="G1227" s="43"/>
      <c r="H1227" s="254">
        <v>1.25</v>
      </c>
      <c r="I1227" s="43"/>
      <c r="J1227" s="43"/>
      <c r="K1227" s="43"/>
      <c r="L1227" s="47"/>
      <c r="M1227" s="223"/>
      <c r="N1227" s="224"/>
      <c r="O1227" s="87"/>
      <c r="P1227" s="87"/>
      <c r="Q1227" s="87"/>
      <c r="R1227" s="87"/>
      <c r="S1227" s="87"/>
      <c r="T1227" s="88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U1227" s="20" t="s">
        <v>82</v>
      </c>
    </row>
    <row r="1228" spans="1:47" s="2" customFormat="1" ht="12">
      <c r="A1228" s="41"/>
      <c r="B1228" s="42"/>
      <c r="C1228" s="43"/>
      <c r="D1228" s="227" t="s">
        <v>493</v>
      </c>
      <c r="E1228" s="43"/>
      <c r="F1228" s="277" t="s">
        <v>681</v>
      </c>
      <c r="G1228" s="43"/>
      <c r="H1228" s="254">
        <v>4.06</v>
      </c>
      <c r="I1228" s="43"/>
      <c r="J1228" s="43"/>
      <c r="K1228" s="43"/>
      <c r="L1228" s="47"/>
      <c r="M1228" s="223"/>
      <c r="N1228" s="224"/>
      <c r="O1228" s="87"/>
      <c r="P1228" s="87"/>
      <c r="Q1228" s="87"/>
      <c r="R1228" s="87"/>
      <c r="S1228" s="87"/>
      <c r="T1228" s="88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U1228" s="20" t="s">
        <v>82</v>
      </c>
    </row>
    <row r="1229" spans="1:47" s="2" customFormat="1" ht="12">
      <c r="A1229" s="41"/>
      <c r="B1229" s="42"/>
      <c r="C1229" s="43"/>
      <c r="D1229" s="227" t="s">
        <v>493</v>
      </c>
      <c r="E1229" s="43"/>
      <c r="F1229" s="277" t="s">
        <v>687</v>
      </c>
      <c r="G1229" s="43"/>
      <c r="H1229" s="254">
        <v>2.28</v>
      </c>
      <c r="I1229" s="43"/>
      <c r="J1229" s="43"/>
      <c r="K1229" s="43"/>
      <c r="L1229" s="47"/>
      <c r="M1229" s="223"/>
      <c r="N1229" s="224"/>
      <c r="O1229" s="87"/>
      <c r="P1229" s="87"/>
      <c r="Q1229" s="87"/>
      <c r="R1229" s="87"/>
      <c r="S1229" s="87"/>
      <c r="T1229" s="88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U1229" s="20" t="s">
        <v>82</v>
      </c>
    </row>
    <row r="1230" spans="1:47" s="2" customFormat="1" ht="12">
      <c r="A1230" s="41"/>
      <c r="B1230" s="42"/>
      <c r="C1230" s="43"/>
      <c r="D1230" s="227" t="s">
        <v>493</v>
      </c>
      <c r="E1230" s="43"/>
      <c r="F1230" s="277" t="s">
        <v>682</v>
      </c>
      <c r="G1230" s="43"/>
      <c r="H1230" s="254">
        <v>1.14</v>
      </c>
      <c r="I1230" s="43"/>
      <c r="J1230" s="43"/>
      <c r="K1230" s="43"/>
      <c r="L1230" s="47"/>
      <c r="M1230" s="223"/>
      <c r="N1230" s="224"/>
      <c r="O1230" s="87"/>
      <c r="P1230" s="87"/>
      <c r="Q1230" s="87"/>
      <c r="R1230" s="87"/>
      <c r="S1230" s="87"/>
      <c r="T1230" s="88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U1230" s="20" t="s">
        <v>82</v>
      </c>
    </row>
    <row r="1231" spans="1:47" s="2" customFormat="1" ht="12">
      <c r="A1231" s="41"/>
      <c r="B1231" s="42"/>
      <c r="C1231" s="43"/>
      <c r="D1231" s="227" t="s">
        <v>493</v>
      </c>
      <c r="E1231" s="43"/>
      <c r="F1231" s="277" t="s">
        <v>502</v>
      </c>
      <c r="G1231" s="43"/>
      <c r="H1231" s="254">
        <v>58.13</v>
      </c>
      <c r="I1231" s="43"/>
      <c r="J1231" s="43"/>
      <c r="K1231" s="43"/>
      <c r="L1231" s="47"/>
      <c r="M1231" s="223"/>
      <c r="N1231" s="224"/>
      <c r="O1231" s="87"/>
      <c r="P1231" s="87"/>
      <c r="Q1231" s="87"/>
      <c r="R1231" s="87"/>
      <c r="S1231" s="87"/>
      <c r="T1231" s="88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U1231" s="20" t="s">
        <v>82</v>
      </c>
    </row>
    <row r="1232" spans="1:47" s="2" customFormat="1" ht="12">
      <c r="A1232" s="41"/>
      <c r="B1232" s="42"/>
      <c r="C1232" s="43"/>
      <c r="D1232" s="227" t="s">
        <v>493</v>
      </c>
      <c r="E1232" s="43"/>
      <c r="F1232" s="276" t="s">
        <v>688</v>
      </c>
      <c r="G1232" s="43"/>
      <c r="H1232" s="43"/>
      <c r="I1232" s="43"/>
      <c r="J1232" s="43"/>
      <c r="K1232" s="43"/>
      <c r="L1232" s="47"/>
      <c r="M1232" s="223"/>
      <c r="N1232" s="224"/>
      <c r="O1232" s="87"/>
      <c r="P1232" s="87"/>
      <c r="Q1232" s="87"/>
      <c r="R1232" s="87"/>
      <c r="S1232" s="87"/>
      <c r="T1232" s="88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U1232" s="20" t="s">
        <v>82</v>
      </c>
    </row>
    <row r="1233" spans="1:47" s="2" customFormat="1" ht="12">
      <c r="A1233" s="41"/>
      <c r="B1233" s="42"/>
      <c r="C1233" s="43"/>
      <c r="D1233" s="227" t="s">
        <v>493</v>
      </c>
      <c r="E1233" s="43"/>
      <c r="F1233" s="277" t="s">
        <v>679</v>
      </c>
      <c r="G1233" s="43"/>
      <c r="H1233" s="254">
        <v>0</v>
      </c>
      <c r="I1233" s="43"/>
      <c r="J1233" s="43"/>
      <c r="K1233" s="43"/>
      <c r="L1233" s="47"/>
      <c r="M1233" s="223"/>
      <c r="N1233" s="224"/>
      <c r="O1233" s="87"/>
      <c r="P1233" s="87"/>
      <c r="Q1233" s="87"/>
      <c r="R1233" s="87"/>
      <c r="S1233" s="87"/>
      <c r="T1233" s="88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U1233" s="20" t="s">
        <v>82</v>
      </c>
    </row>
    <row r="1234" spans="1:47" s="2" customFormat="1" ht="12">
      <c r="A1234" s="41"/>
      <c r="B1234" s="42"/>
      <c r="C1234" s="43"/>
      <c r="D1234" s="227" t="s">
        <v>493</v>
      </c>
      <c r="E1234" s="43"/>
      <c r="F1234" s="277" t="s">
        <v>689</v>
      </c>
      <c r="G1234" s="43"/>
      <c r="H1234" s="254">
        <v>81.7</v>
      </c>
      <c r="I1234" s="43"/>
      <c r="J1234" s="43"/>
      <c r="K1234" s="43"/>
      <c r="L1234" s="47"/>
      <c r="M1234" s="223"/>
      <c r="N1234" s="224"/>
      <c r="O1234" s="87"/>
      <c r="P1234" s="87"/>
      <c r="Q1234" s="87"/>
      <c r="R1234" s="87"/>
      <c r="S1234" s="87"/>
      <c r="T1234" s="88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U1234" s="20" t="s">
        <v>82</v>
      </c>
    </row>
    <row r="1235" spans="1:47" s="2" customFormat="1" ht="12">
      <c r="A1235" s="41"/>
      <c r="B1235" s="42"/>
      <c r="C1235" s="43"/>
      <c r="D1235" s="227" t="s">
        <v>493</v>
      </c>
      <c r="E1235" s="43"/>
      <c r="F1235" s="277" t="s">
        <v>690</v>
      </c>
      <c r="G1235" s="43"/>
      <c r="H1235" s="254">
        <v>10.64</v>
      </c>
      <c r="I1235" s="43"/>
      <c r="J1235" s="43"/>
      <c r="K1235" s="43"/>
      <c r="L1235" s="47"/>
      <c r="M1235" s="223"/>
      <c r="N1235" s="224"/>
      <c r="O1235" s="87"/>
      <c r="P1235" s="87"/>
      <c r="Q1235" s="87"/>
      <c r="R1235" s="87"/>
      <c r="S1235" s="87"/>
      <c r="T1235" s="88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U1235" s="20" t="s">
        <v>82</v>
      </c>
    </row>
    <row r="1236" spans="1:47" s="2" customFormat="1" ht="12">
      <c r="A1236" s="41"/>
      <c r="B1236" s="42"/>
      <c r="C1236" s="43"/>
      <c r="D1236" s="227" t="s">
        <v>493</v>
      </c>
      <c r="E1236" s="43"/>
      <c r="F1236" s="277" t="s">
        <v>685</v>
      </c>
      <c r="G1236" s="43"/>
      <c r="H1236" s="254">
        <v>1.2</v>
      </c>
      <c r="I1236" s="43"/>
      <c r="J1236" s="43"/>
      <c r="K1236" s="43"/>
      <c r="L1236" s="47"/>
      <c r="M1236" s="223"/>
      <c r="N1236" s="224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U1236" s="20" t="s">
        <v>82</v>
      </c>
    </row>
    <row r="1237" spans="1:47" s="2" customFormat="1" ht="12">
      <c r="A1237" s="41"/>
      <c r="B1237" s="42"/>
      <c r="C1237" s="43"/>
      <c r="D1237" s="227" t="s">
        <v>493</v>
      </c>
      <c r="E1237" s="43"/>
      <c r="F1237" s="277" t="s">
        <v>691</v>
      </c>
      <c r="G1237" s="43"/>
      <c r="H1237" s="254">
        <v>33.2</v>
      </c>
      <c r="I1237" s="43"/>
      <c r="J1237" s="43"/>
      <c r="K1237" s="43"/>
      <c r="L1237" s="47"/>
      <c r="M1237" s="223"/>
      <c r="N1237" s="224"/>
      <c r="O1237" s="87"/>
      <c r="P1237" s="87"/>
      <c r="Q1237" s="87"/>
      <c r="R1237" s="87"/>
      <c r="S1237" s="87"/>
      <c r="T1237" s="88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U1237" s="20" t="s">
        <v>82</v>
      </c>
    </row>
    <row r="1238" spans="1:47" s="2" customFormat="1" ht="12">
      <c r="A1238" s="41"/>
      <c r="B1238" s="42"/>
      <c r="C1238" s="43"/>
      <c r="D1238" s="227" t="s">
        <v>493</v>
      </c>
      <c r="E1238" s="43"/>
      <c r="F1238" s="277" t="s">
        <v>692</v>
      </c>
      <c r="G1238" s="43"/>
      <c r="H1238" s="254">
        <v>33.38</v>
      </c>
      <c r="I1238" s="43"/>
      <c r="J1238" s="43"/>
      <c r="K1238" s="43"/>
      <c r="L1238" s="47"/>
      <c r="M1238" s="223"/>
      <c r="N1238" s="224"/>
      <c r="O1238" s="87"/>
      <c r="P1238" s="87"/>
      <c r="Q1238" s="87"/>
      <c r="R1238" s="87"/>
      <c r="S1238" s="87"/>
      <c r="T1238" s="88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U1238" s="20" t="s">
        <v>82</v>
      </c>
    </row>
    <row r="1239" spans="1:47" s="2" customFormat="1" ht="12">
      <c r="A1239" s="41"/>
      <c r="B1239" s="42"/>
      <c r="C1239" s="43"/>
      <c r="D1239" s="227" t="s">
        <v>493</v>
      </c>
      <c r="E1239" s="43"/>
      <c r="F1239" s="277" t="s">
        <v>693</v>
      </c>
      <c r="G1239" s="43"/>
      <c r="H1239" s="254">
        <v>33.2</v>
      </c>
      <c r="I1239" s="43"/>
      <c r="J1239" s="43"/>
      <c r="K1239" s="43"/>
      <c r="L1239" s="47"/>
      <c r="M1239" s="223"/>
      <c r="N1239" s="224"/>
      <c r="O1239" s="87"/>
      <c r="P1239" s="87"/>
      <c r="Q1239" s="87"/>
      <c r="R1239" s="87"/>
      <c r="S1239" s="87"/>
      <c r="T1239" s="88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U1239" s="20" t="s">
        <v>82</v>
      </c>
    </row>
    <row r="1240" spans="1:47" s="2" customFormat="1" ht="12">
      <c r="A1240" s="41"/>
      <c r="B1240" s="42"/>
      <c r="C1240" s="43"/>
      <c r="D1240" s="227" t="s">
        <v>493</v>
      </c>
      <c r="E1240" s="43"/>
      <c r="F1240" s="277" t="s">
        <v>694</v>
      </c>
      <c r="G1240" s="43"/>
      <c r="H1240" s="254">
        <v>32.84</v>
      </c>
      <c r="I1240" s="43"/>
      <c r="J1240" s="43"/>
      <c r="K1240" s="43"/>
      <c r="L1240" s="47"/>
      <c r="M1240" s="223"/>
      <c r="N1240" s="224"/>
      <c r="O1240" s="87"/>
      <c r="P1240" s="87"/>
      <c r="Q1240" s="87"/>
      <c r="R1240" s="87"/>
      <c r="S1240" s="87"/>
      <c r="T1240" s="88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U1240" s="20" t="s">
        <v>82</v>
      </c>
    </row>
    <row r="1241" spans="1:47" s="2" customFormat="1" ht="12">
      <c r="A1241" s="41"/>
      <c r="B1241" s="42"/>
      <c r="C1241" s="43"/>
      <c r="D1241" s="227" t="s">
        <v>493</v>
      </c>
      <c r="E1241" s="43"/>
      <c r="F1241" s="277" t="s">
        <v>695</v>
      </c>
      <c r="G1241" s="43"/>
      <c r="H1241" s="254">
        <v>11.05</v>
      </c>
      <c r="I1241" s="43"/>
      <c r="J1241" s="43"/>
      <c r="K1241" s="43"/>
      <c r="L1241" s="47"/>
      <c r="M1241" s="223"/>
      <c r="N1241" s="224"/>
      <c r="O1241" s="87"/>
      <c r="P1241" s="87"/>
      <c r="Q1241" s="87"/>
      <c r="R1241" s="87"/>
      <c r="S1241" s="87"/>
      <c r="T1241" s="88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U1241" s="20" t="s">
        <v>82</v>
      </c>
    </row>
    <row r="1242" spans="1:47" s="2" customFormat="1" ht="12">
      <c r="A1242" s="41"/>
      <c r="B1242" s="42"/>
      <c r="C1242" s="43"/>
      <c r="D1242" s="227" t="s">
        <v>493</v>
      </c>
      <c r="E1242" s="43"/>
      <c r="F1242" s="277" t="s">
        <v>502</v>
      </c>
      <c r="G1242" s="43"/>
      <c r="H1242" s="254">
        <v>237.21</v>
      </c>
      <c r="I1242" s="43"/>
      <c r="J1242" s="43"/>
      <c r="K1242" s="43"/>
      <c r="L1242" s="47"/>
      <c r="M1242" s="223"/>
      <c r="N1242" s="224"/>
      <c r="O1242" s="87"/>
      <c r="P1242" s="87"/>
      <c r="Q1242" s="87"/>
      <c r="R1242" s="87"/>
      <c r="S1242" s="87"/>
      <c r="T1242" s="88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U1242" s="20" t="s">
        <v>82</v>
      </c>
    </row>
    <row r="1243" spans="1:47" s="2" customFormat="1" ht="12">
      <c r="A1243" s="41"/>
      <c r="B1243" s="42"/>
      <c r="C1243" s="43"/>
      <c r="D1243" s="227" t="s">
        <v>493</v>
      </c>
      <c r="E1243" s="43"/>
      <c r="F1243" s="276" t="s">
        <v>696</v>
      </c>
      <c r="G1243" s="43"/>
      <c r="H1243" s="43"/>
      <c r="I1243" s="43"/>
      <c r="J1243" s="43"/>
      <c r="K1243" s="43"/>
      <c r="L1243" s="47"/>
      <c r="M1243" s="223"/>
      <c r="N1243" s="224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U1243" s="20" t="s">
        <v>82</v>
      </c>
    </row>
    <row r="1244" spans="1:47" s="2" customFormat="1" ht="12">
      <c r="A1244" s="41"/>
      <c r="B1244" s="42"/>
      <c r="C1244" s="43"/>
      <c r="D1244" s="227" t="s">
        <v>493</v>
      </c>
      <c r="E1244" s="43"/>
      <c r="F1244" s="277" t="s">
        <v>697</v>
      </c>
      <c r="G1244" s="43"/>
      <c r="H1244" s="254">
        <v>0</v>
      </c>
      <c r="I1244" s="43"/>
      <c r="J1244" s="43"/>
      <c r="K1244" s="43"/>
      <c r="L1244" s="47"/>
      <c r="M1244" s="223"/>
      <c r="N1244" s="224"/>
      <c r="O1244" s="87"/>
      <c r="P1244" s="87"/>
      <c r="Q1244" s="87"/>
      <c r="R1244" s="87"/>
      <c r="S1244" s="87"/>
      <c r="T1244" s="88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U1244" s="20" t="s">
        <v>82</v>
      </c>
    </row>
    <row r="1245" spans="1:47" s="2" customFormat="1" ht="12">
      <c r="A1245" s="41"/>
      <c r="B1245" s="42"/>
      <c r="C1245" s="43"/>
      <c r="D1245" s="227" t="s">
        <v>493</v>
      </c>
      <c r="E1245" s="43"/>
      <c r="F1245" s="277" t="s">
        <v>698</v>
      </c>
      <c r="G1245" s="43"/>
      <c r="H1245" s="254">
        <v>82.96</v>
      </c>
      <c r="I1245" s="43"/>
      <c r="J1245" s="43"/>
      <c r="K1245" s="43"/>
      <c r="L1245" s="47"/>
      <c r="M1245" s="223"/>
      <c r="N1245" s="224"/>
      <c r="O1245" s="87"/>
      <c r="P1245" s="87"/>
      <c r="Q1245" s="87"/>
      <c r="R1245" s="87"/>
      <c r="S1245" s="87"/>
      <c r="T1245" s="88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U1245" s="20" t="s">
        <v>82</v>
      </c>
    </row>
    <row r="1246" spans="1:47" s="2" customFormat="1" ht="12">
      <c r="A1246" s="41"/>
      <c r="B1246" s="42"/>
      <c r="C1246" s="43"/>
      <c r="D1246" s="227" t="s">
        <v>493</v>
      </c>
      <c r="E1246" s="43"/>
      <c r="F1246" s="277" t="s">
        <v>690</v>
      </c>
      <c r="G1246" s="43"/>
      <c r="H1246" s="254">
        <v>10.64</v>
      </c>
      <c r="I1246" s="43"/>
      <c r="J1246" s="43"/>
      <c r="K1246" s="43"/>
      <c r="L1246" s="47"/>
      <c r="M1246" s="223"/>
      <c r="N1246" s="224"/>
      <c r="O1246" s="87"/>
      <c r="P1246" s="87"/>
      <c r="Q1246" s="87"/>
      <c r="R1246" s="87"/>
      <c r="S1246" s="87"/>
      <c r="T1246" s="88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U1246" s="20" t="s">
        <v>82</v>
      </c>
    </row>
    <row r="1247" spans="1:47" s="2" customFormat="1" ht="12">
      <c r="A1247" s="41"/>
      <c r="B1247" s="42"/>
      <c r="C1247" s="43"/>
      <c r="D1247" s="227" t="s">
        <v>493</v>
      </c>
      <c r="E1247" s="43"/>
      <c r="F1247" s="277" t="s">
        <v>685</v>
      </c>
      <c r="G1247" s="43"/>
      <c r="H1247" s="254">
        <v>1.2</v>
      </c>
      <c r="I1247" s="43"/>
      <c r="J1247" s="43"/>
      <c r="K1247" s="43"/>
      <c r="L1247" s="47"/>
      <c r="M1247" s="223"/>
      <c r="N1247" s="224"/>
      <c r="O1247" s="87"/>
      <c r="P1247" s="87"/>
      <c r="Q1247" s="87"/>
      <c r="R1247" s="87"/>
      <c r="S1247" s="87"/>
      <c r="T1247" s="88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U1247" s="20" t="s">
        <v>82</v>
      </c>
    </row>
    <row r="1248" spans="1:47" s="2" customFormat="1" ht="12">
      <c r="A1248" s="41"/>
      <c r="B1248" s="42"/>
      <c r="C1248" s="43"/>
      <c r="D1248" s="227" t="s">
        <v>493</v>
      </c>
      <c r="E1248" s="43"/>
      <c r="F1248" s="277" t="s">
        <v>691</v>
      </c>
      <c r="G1248" s="43"/>
      <c r="H1248" s="254">
        <v>33.2</v>
      </c>
      <c r="I1248" s="43"/>
      <c r="J1248" s="43"/>
      <c r="K1248" s="43"/>
      <c r="L1248" s="47"/>
      <c r="M1248" s="223"/>
      <c r="N1248" s="224"/>
      <c r="O1248" s="87"/>
      <c r="P1248" s="87"/>
      <c r="Q1248" s="87"/>
      <c r="R1248" s="87"/>
      <c r="S1248" s="87"/>
      <c r="T1248" s="88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U1248" s="20" t="s">
        <v>82</v>
      </c>
    </row>
    <row r="1249" spans="1:47" s="2" customFormat="1" ht="12">
      <c r="A1249" s="41"/>
      <c r="B1249" s="42"/>
      <c r="C1249" s="43"/>
      <c r="D1249" s="227" t="s">
        <v>493</v>
      </c>
      <c r="E1249" s="43"/>
      <c r="F1249" s="277" t="s">
        <v>692</v>
      </c>
      <c r="G1249" s="43"/>
      <c r="H1249" s="254">
        <v>33.38</v>
      </c>
      <c r="I1249" s="43"/>
      <c r="J1249" s="43"/>
      <c r="K1249" s="43"/>
      <c r="L1249" s="47"/>
      <c r="M1249" s="223"/>
      <c r="N1249" s="224"/>
      <c r="O1249" s="87"/>
      <c r="P1249" s="87"/>
      <c r="Q1249" s="87"/>
      <c r="R1249" s="87"/>
      <c r="S1249" s="87"/>
      <c r="T1249" s="88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U1249" s="20" t="s">
        <v>82</v>
      </c>
    </row>
    <row r="1250" spans="1:47" s="2" customFormat="1" ht="12">
      <c r="A1250" s="41"/>
      <c r="B1250" s="42"/>
      <c r="C1250" s="43"/>
      <c r="D1250" s="227" t="s">
        <v>493</v>
      </c>
      <c r="E1250" s="43"/>
      <c r="F1250" s="277" t="s">
        <v>693</v>
      </c>
      <c r="G1250" s="43"/>
      <c r="H1250" s="254">
        <v>33.2</v>
      </c>
      <c r="I1250" s="43"/>
      <c r="J1250" s="43"/>
      <c r="K1250" s="43"/>
      <c r="L1250" s="47"/>
      <c r="M1250" s="223"/>
      <c r="N1250" s="224"/>
      <c r="O1250" s="87"/>
      <c r="P1250" s="87"/>
      <c r="Q1250" s="87"/>
      <c r="R1250" s="87"/>
      <c r="S1250" s="87"/>
      <c r="T1250" s="88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U1250" s="20" t="s">
        <v>82</v>
      </c>
    </row>
    <row r="1251" spans="1:47" s="2" customFormat="1" ht="12">
      <c r="A1251" s="41"/>
      <c r="B1251" s="42"/>
      <c r="C1251" s="43"/>
      <c r="D1251" s="227" t="s">
        <v>493</v>
      </c>
      <c r="E1251" s="43"/>
      <c r="F1251" s="277" t="s">
        <v>694</v>
      </c>
      <c r="G1251" s="43"/>
      <c r="H1251" s="254">
        <v>32.84</v>
      </c>
      <c r="I1251" s="43"/>
      <c r="J1251" s="43"/>
      <c r="K1251" s="43"/>
      <c r="L1251" s="47"/>
      <c r="M1251" s="223"/>
      <c r="N1251" s="224"/>
      <c r="O1251" s="87"/>
      <c r="P1251" s="87"/>
      <c r="Q1251" s="87"/>
      <c r="R1251" s="87"/>
      <c r="S1251" s="87"/>
      <c r="T1251" s="88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U1251" s="20" t="s">
        <v>82</v>
      </c>
    </row>
    <row r="1252" spans="1:47" s="2" customFormat="1" ht="12">
      <c r="A1252" s="41"/>
      <c r="B1252" s="42"/>
      <c r="C1252" s="43"/>
      <c r="D1252" s="227" t="s">
        <v>493</v>
      </c>
      <c r="E1252" s="43"/>
      <c r="F1252" s="277" t="s">
        <v>695</v>
      </c>
      <c r="G1252" s="43"/>
      <c r="H1252" s="254">
        <v>11.05</v>
      </c>
      <c r="I1252" s="43"/>
      <c r="J1252" s="43"/>
      <c r="K1252" s="43"/>
      <c r="L1252" s="47"/>
      <c r="M1252" s="223"/>
      <c r="N1252" s="224"/>
      <c r="O1252" s="87"/>
      <c r="P1252" s="87"/>
      <c r="Q1252" s="87"/>
      <c r="R1252" s="87"/>
      <c r="S1252" s="87"/>
      <c r="T1252" s="88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U1252" s="20" t="s">
        <v>82</v>
      </c>
    </row>
    <row r="1253" spans="1:47" s="2" customFormat="1" ht="12">
      <c r="A1253" s="41"/>
      <c r="B1253" s="42"/>
      <c r="C1253" s="43"/>
      <c r="D1253" s="227" t="s">
        <v>493</v>
      </c>
      <c r="E1253" s="43"/>
      <c r="F1253" s="277" t="s">
        <v>502</v>
      </c>
      <c r="G1253" s="43"/>
      <c r="H1253" s="254">
        <v>238.47</v>
      </c>
      <c r="I1253" s="43"/>
      <c r="J1253" s="43"/>
      <c r="K1253" s="43"/>
      <c r="L1253" s="47"/>
      <c r="M1253" s="223"/>
      <c r="N1253" s="224"/>
      <c r="O1253" s="87"/>
      <c r="P1253" s="87"/>
      <c r="Q1253" s="87"/>
      <c r="R1253" s="87"/>
      <c r="S1253" s="87"/>
      <c r="T1253" s="88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U1253" s="20" t="s">
        <v>82</v>
      </c>
    </row>
    <row r="1254" spans="1:47" s="2" customFormat="1" ht="12">
      <c r="A1254" s="41"/>
      <c r="B1254" s="42"/>
      <c r="C1254" s="43"/>
      <c r="D1254" s="227" t="s">
        <v>493</v>
      </c>
      <c r="E1254" s="43"/>
      <c r="F1254" s="276" t="s">
        <v>699</v>
      </c>
      <c r="G1254" s="43"/>
      <c r="H1254" s="43"/>
      <c r="I1254" s="43"/>
      <c r="J1254" s="43"/>
      <c r="K1254" s="43"/>
      <c r="L1254" s="47"/>
      <c r="M1254" s="223"/>
      <c r="N1254" s="224"/>
      <c r="O1254" s="87"/>
      <c r="P1254" s="87"/>
      <c r="Q1254" s="87"/>
      <c r="R1254" s="87"/>
      <c r="S1254" s="87"/>
      <c r="T1254" s="88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U1254" s="20" t="s">
        <v>82</v>
      </c>
    </row>
    <row r="1255" spans="1:47" s="2" customFormat="1" ht="12">
      <c r="A1255" s="41"/>
      <c r="B1255" s="42"/>
      <c r="C1255" s="43"/>
      <c r="D1255" s="227" t="s">
        <v>493</v>
      </c>
      <c r="E1255" s="43"/>
      <c r="F1255" s="277" t="s">
        <v>697</v>
      </c>
      <c r="G1255" s="43"/>
      <c r="H1255" s="254">
        <v>0</v>
      </c>
      <c r="I1255" s="43"/>
      <c r="J1255" s="43"/>
      <c r="K1255" s="43"/>
      <c r="L1255" s="47"/>
      <c r="M1255" s="223"/>
      <c r="N1255" s="224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U1255" s="20" t="s">
        <v>82</v>
      </c>
    </row>
    <row r="1256" spans="1:47" s="2" customFormat="1" ht="12">
      <c r="A1256" s="41"/>
      <c r="B1256" s="42"/>
      <c r="C1256" s="43"/>
      <c r="D1256" s="227" t="s">
        <v>493</v>
      </c>
      <c r="E1256" s="43"/>
      <c r="F1256" s="277" t="s">
        <v>681</v>
      </c>
      <c r="G1256" s="43"/>
      <c r="H1256" s="254">
        <v>4.06</v>
      </c>
      <c r="I1256" s="43"/>
      <c r="J1256" s="43"/>
      <c r="K1256" s="43"/>
      <c r="L1256" s="47"/>
      <c r="M1256" s="223"/>
      <c r="N1256" s="224"/>
      <c r="O1256" s="87"/>
      <c r="P1256" s="87"/>
      <c r="Q1256" s="87"/>
      <c r="R1256" s="87"/>
      <c r="S1256" s="87"/>
      <c r="T1256" s="88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U1256" s="20" t="s">
        <v>82</v>
      </c>
    </row>
    <row r="1257" spans="1:47" s="2" customFormat="1" ht="12">
      <c r="A1257" s="41"/>
      <c r="B1257" s="42"/>
      <c r="C1257" s="43"/>
      <c r="D1257" s="227" t="s">
        <v>493</v>
      </c>
      <c r="E1257" s="43"/>
      <c r="F1257" s="277" t="s">
        <v>682</v>
      </c>
      <c r="G1257" s="43"/>
      <c r="H1257" s="254">
        <v>1.14</v>
      </c>
      <c r="I1257" s="43"/>
      <c r="J1257" s="43"/>
      <c r="K1257" s="43"/>
      <c r="L1257" s="47"/>
      <c r="M1257" s="223"/>
      <c r="N1257" s="224"/>
      <c r="O1257" s="87"/>
      <c r="P1257" s="87"/>
      <c r="Q1257" s="87"/>
      <c r="R1257" s="87"/>
      <c r="S1257" s="87"/>
      <c r="T1257" s="88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U1257" s="20" t="s">
        <v>82</v>
      </c>
    </row>
    <row r="1258" spans="1:47" s="2" customFormat="1" ht="12">
      <c r="A1258" s="41"/>
      <c r="B1258" s="42"/>
      <c r="C1258" s="43"/>
      <c r="D1258" s="227" t="s">
        <v>493</v>
      </c>
      <c r="E1258" s="43"/>
      <c r="F1258" s="277" t="s">
        <v>682</v>
      </c>
      <c r="G1258" s="43"/>
      <c r="H1258" s="254">
        <v>1.14</v>
      </c>
      <c r="I1258" s="43"/>
      <c r="J1258" s="43"/>
      <c r="K1258" s="43"/>
      <c r="L1258" s="47"/>
      <c r="M1258" s="223"/>
      <c r="N1258" s="224"/>
      <c r="O1258" s="87"/>
      <c r="P1258" s="87"/>
      <c r="Q1258" s="87"/>
      <c r="R1258" s="87"/>
      <c r="S1258" s="87"/>
      <c r="T1258" s="88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U1258" s="20" t="s">
        <v>82</v>
      </c>
    </row>
    <row r="1259" spans="1:47" s="2" customFormat="1" ht="12">
      <c r="A1259" s="41"/>
      <c r="B1259" s="42"/>
      <c r="C1259" s="43"/>
      <c r="D1259" s="227" t="s">
        <v>493</v>
      </c>
      <c r="E1259" s="43"/>
      <c r="F1259" s="277" t="s">
        <v>682</v>
      </c>
      <c r="G1259" s="43"/>
      <c r="H1259" s="254">
        <v>1.14</v>
      </c>
      <c r="I1259" s="43"/>
      <c r="J1259" s="43"/>
      <c r="K1259" s="43"/>
      <c r="L1259" s="47"/>
      <c r="M1259" s="223"/>
      <c r="N1259" s="224"/>
      <c r="O1259" s="87"/>
      <c r="P1259" s="87"/>
      <c r="Q1259" s="87"/>
      <c r="R1259" s="87"/>
      <c r="S1259" s="87"/>
      <c r="T1259" s="88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U1259" s="20" t="s">
        <v>82</v>
      </c>
    </row>
    <row r="1260" spans="1:47" s="2" customFormat="1" ht="12">
      <c r="A1260" s="41"/>
      <c r="B1260" s="42"/>
      <c r="C1260" s="43"/>
      <c r="D1260" s="227" t="s">
        <v>493</v>
      </c>
      <c r="E1260" s="43"/>
      <c r="F1260" s="277" t="s">
        <v>683</v>
      </c>
      <c r="G1260" s="43"/>
      <c r="H1260" s="254">
        <v>5.7</v>
      </c>
      <c r="I1260" s="43"/>
      <c r="J1260" s="43"/>
      <c r="K1260" s="43"/>
      <c r="L1260" s="47"/>
      <c r="M1260" s="223"/>
      <c r="N1260" s="224"/>
      <c r="O1260" s="87"/>
      <c r="P1260" s="87"/>
      <c r="Q1260" s="87"/>
      <c r="R1260" s="87"/>
      <c r="S1260" s="87"/>
      <c r="T1260" s="88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U1260" s="20" t="s">
        <v>82</v>
      </c>
    </row>
    <row r="1261" spans="1:47" s="2" customFormat="1" ht="12">
      <c r="A1261" s="41"/>
      <c r="B1261" s="42"/>
      <c r="C1261" s="43"/>
      <c r="D1261" s="227" t="s">
        <v>493</v>
      </c>
      <c r="E1261" s="43"/>
      <c r="F1261" s="277" t="s">
        <v>684</v>
      </c>
      <c r="G1261" s="43"/>
      <c r="H1261" s="254">
        <v>3.73</v>
      </c>
      <c r="I1261" s="43"/>
      <c r="J1261" s="43"/>
      <c r="K1261" s="43"/>
      <c r="L1261" s="47"/>
      <c r="M1261" s="223"/>
      <c r="N1261" s="224"/>
      <c r="O1261" s="87"/>
      <c r="P1261" s="87"/>
      <c r="Q1261" s="87"/>
      <c r="R1261" s="87"/>
      <c r="S1261" s="87"/>
      <c r="T1261" s="88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U1261" s="20" t="s">
        <v>82</v>
      </c>
    </row>
    <row r="1262" spans="1:47" s="2" customFormat="1" ht="12">
      <c r="A1262" s="41"/>
      <c r="B1262" s="42"/>
      <c r="C1262" s="43"/>
      <c r="D1262" s="227" t="s">
        <v>493</v>
      </c>
      <c r="E1262" s="43"/>
      <c r="F1262" s="277" t="s">
        <v>685</v>
      </c>
      <c r="G1262" s="43"/>
      <c r="H1262" s="254">
        <v>1.2</v>
      </c>
      <c r="I1262" s="43"/>
      <c r="J1262" s="43"/>
      <c r="K1262" s="43"/>
      <c r="L1262" s="47"/>
      <c r="M1262" s="223"/>
      <c r="N1262" s="224"/>
      <c r="O1262" s="87"/>
      <c r="P1262" s="87"/>
      <c r="Q1262" s="87"/>
      <c r="R1262" s="87"/>
      <c r="S1262" s="87"/>
      <c r="T1262" s="88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U1262" s="20" t="s">
        <v>82</v>
      </c>
    </row>
    <row r="1263" spans="1:47" s="2" customFormat="1" ht="12">
      <c r="A1263" s="41"/>
      <c r="B1263" s="42"/>
      <c r="C1263" s="43"/>
      <c r="D1263" s="227" t="s">
        <v>493</v>
      </c>
      <c r="E1263" s="43"/>
      <c r="F1263" s="277" t="s">
        <v>686</v>
      </c>
      <c r="G1263" s="43"/>
      <c r="H1263" s="254">
        <v>1.25</v>
      </c>
      <c r="I1263" s="43"/>
      <c r="J1263" s="43"/>
      <c r="K1263" s="43"/>
      <c r="L1263" s="47"/>
      <c r="M1263" s="223"/>
      <c r="N1263" s="224"/>
      <c r="O1263" s="87"/>
      <c r="P1263" s="87"/>
      <c r="Q1263" s="87"/>
      <c r="R1263" s="87"/>
      <c r="S1263" s="87"/>
      <c r="T1263" s="88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U1263" s="20" t="s">
        <v>82</v>
      </c>
    </row>
    <row r="1264" spans="1:47" s="2" customFormat="1" ht="12">
      <c r="A1264" s="41"/>
      <c r="B1264" s="42"/>
      <c r="C1264" s="43"/>
      <c r="D1264" s="227" t="s">
        <v>493</v>
      </c>
      <c r="E1264" s="43"/>
      <c r="F1264" s="277" t="s">
        <v>681</v>
      </c>
      <c r="G1264" s="43"/>
      <c r="H1264" s="254">
        <v>4.06</v>
      </c>
      <c r="I1264" s="43"/>
      <c r="J1264" s="43"/>
      <c r="K1264" s="43"/>
      <c r="L1264" s="47"/>
      <c r="M1264" s="223"/>
      <c r="N1264" s="224"/>
      <c r="O1264" s="87"/>
      <c r="P1264" s="87"/>
      <c r="Q1264" s="87"/>
      <c r="R1264" s="87"/>
      <c r="S1264" s="87"/>
      <c r="T1264" s="88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U1264" s="20" t="s">
        <v>82</v>
      </c>
    </row>
    <row r="1265" spans="1:47" s="2" customFormat="1" ht="12">
      <c r="A1265" s="41"/>
      <c r="B1265" s="42"/>
      <c r="C1265" s="43"/>
      <c r="D1265" s="227" t="s">
        <v>493</v>
      </c>
      <c r="E1265" s="43"/>
      <c r="F1265" s="277" t="s">
        <v>687</v>
      </c>
      <c r="G1265" s="43"/>
      <c r="H1265" s="254">
        <v>2.28</v>
      </c>
      <c r="I1265" s="43"/>
      <c r="J1265" s="43"/>
      <c r="K1265" s="43"/>
      <c r="L1265" s="47"/>
      <c r="M1265" s="223"/>
      <c r="N1265" s="224"/>
      <c r="O1265" s="87"/>
      <c r="P1265" s="87"/>
      <c r="Q1265" s="87"/>
      <c r="R1265" s="87"/>
      <c r="S1265" s="87"/>
      <c r="T1265" s="88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U1265" s="20" t="s">
        <v>82</v>
      </c>
    </row>
    <row r="1266" spans="1:47" s="2" customFormat="1" ht="12">
      <c r="A1266" s="41"/>
      <c r="B1266" s="42"/>
      <c r="C1266" s="43"/>
      <c r="D1266" s="227" t="s">
        <v>493</v>
      </c>
      <c r="E1266" s="43"/>
      <c r="F1266" s="277" t="s">
        <v>682</v>
      </c>
      <c r="G1266" s="43"/>
      <c r="H1266" s="254">
        <v>1.14</v>
      </c>
      <c r="I1266" s="43"/>
      <c r="J1266" s="43"/>
      <c r="K1266" s="43"/>
      <c r="L1266" s="47"/>
      <c r="M1266" s="223"/>
      <c r="N1266" s="224"/>
      <c r="O1266" s="87"/>
      <c r="P1266" s="87"/>
      <c r="Q1266" s="87"/>
      <c r="R1266" s="87"/>
      <c r="S1266" s="87"/>
      <c r="T1266" s="88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U1266" s="20" t="s">
        <v>82</v>
      </c>
    </row>
    <row r="1267" spans="1:47" s="2" customFormat="1" ht="12">
      <c r="A1267" s="41"/>
      <c r="B1267" s="42"/>
      <c r="C1267" s="43"/>
      <c r="D1267" s="227" t="s">
        <v>493</v>
      </c>
      <c r="E1267" s="43"/>
      <c r="F1267" s="277" t="s">
        <v>700</v>
      </c>
      <c r="G1267" s="43"/>
      <c r="H1267" s="254">
        <v>18.6</v>
      </c>
      <c r="I1267" s="43"/>
      <c r="J1267" s="43"/>
      <c r="K1267" s="43"/>
      <c r="L1267" s="47"/>
      <c r="M1267" s="223"/>
      <c r="N1267" s="224"/>
      <c r="O1267" s="87"/>
      <c r="P1267" s="87"/>
      <c r="Q1267" s="87"/>
      <c r="R1267" s="87"/>
      <c r="S1267" s="87"/>
      <c r="T1267" s="88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U1267" s="20" t="s">
        <v>82</v>
      </c>
    </row>
    <row r="1268" spans="1:47" s="2" customFormat="1" ht="12">
      <c r="A1268" s="41"/>
      <c r="B1268" s="42"/>
      <c r="C1268" s="43"/>
      <c r="D1268" s="227" t="s">
        <v>493</v>
      </c>
      <c r="E1268" s="43"/>
      <c r="F1268" s="277" t="s">
        <v>502</v>
      </c>
      <c r="G1268" s="43"/>
      <c r="H1268" s="254">
        <v>45.44</v>
      </c>
      <c r="I1268" s="43"/>
      <c r="J1268" s="43"/>
      <c r="K1268" s="43"/>
      <c r="L1268" s="47"/>
      <c r="M1268" s="223"/>
      <c r="N1268" s="224"/>
      <c r="O1268" s="87"/>
      <c r="P1268" s="87"/>
      <c r="Q1268" s="87"/>
      <c r="R1268" s="87"/>
      <c r="S1268" s="87"/>
      <c r="T1268" s="88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U1268" s="20" t="s">
        <v>82</v>
      </c>
    </row>
    <row r="1269" spans="1:47" s="2" customFormat="1" ht="12">
      <c r="A1269" s="41"/>
      <c r="B1269" s="42"/>
      <c r="C1269" s="43"/>
      <c r="D1269" s="227" t="s">
        <v>493</v>
      </c>
      <c r="E1269" s="43"/>
      <c r="F1269" s="276" t="s">
        <v>701</v>
      </c>
      <c r="G1269" s="43"/>
      <c r="H1269" s="43"/>
      <c r="I1269" s="43"/>
      <c r="J1269" s="43"/>
      <c r="K1269" s="43"/>
      <c r="L1269" s="47"/>
      <c r="M1269" s="223"/>
      <c r="N1269" s="224"/>
      <c r="O1269" s="87"/>
      <c r="P1269" s="87"/>
      <c r="Q1269" s="87"/>
      <c r="R1269" s="87"/>
      <c r="S1269" s="87"/>
      <c r="T1269" s="88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U1269" s="20" t="s">
        <v>82</v>
      </c>
    </row>
    <row r="1270" spans="1:47" s="2" customFormat="1" ht="12">
      <c r="A1270" s="41"/>
      <c r="B1270" s="42"/>
      <c r="C1270" s="43"/>
      <c r="D1270" s="227" t="s">
        <v>493</v>
      </c>
      <c r="E1270" s="43"/>
      <c r="F1270" s="277" t="s">
        <v>697</v>
      </c>
      <c r="G1270" s="43"/>
      <c r="H1270" s="254">
        <v>0</v>
      </c>
      <c r="I1270" s="43"/>
      <c r="J1270" s="43"/>
      <c r="K1270" s="43"/>
      <c r="L1270" s="47"/>
      <c r="M1270" s="223"/>
      <c r="N1270" s="224"/>
      <c r="O1270" s="87"/>
      <c r="P1270" s="87"/>
      <c r="Q1270" s="87"/>
      <c r="R1270" s="87"/>
      <c r="S1270" s="87"/>
      <c r="T1270" s="88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U1270" s="20" t="s">
        <v>82</v>
      </c>
    </row>
    <row r="1271" spans="1:47" s="2" customFormat="1" ht="12">
      <c r="A1271" s="41"/>
      <c r="B1271" s="42"/>
      <c r="C1271" s="43"/>
      <c r="D1271" s="227" t="s">
        <v>493</v>
      </c>
      <c r="E1271" s="43"/>
      <c r="F1271" s="277" t="s">
        <v>369</v>
      </c>
      <c r="G1271" s="43"/>
      <c r="H1271" s="254">
        <v>60.67</v>
      </c>
      <c r="I1271" s="43"/>
      <c r="J1271" s="43"/>
      <c r="K1271" s="43"/>
      <c r="L1271" s="47"/>
      <c r="M1271" s="223"/>
      <c r="N1271" s="224"/>
      <c r="O1271" s="87"/>
      <c r="P1271" s="87"/>
      <c r="Q1271" s="87"/>
      <c r="R1271" s="87"/>
      <c r="S1271" s="87"/>
      <c r="T1271" s="88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U1271" s="20" t="s">
        <v>82</v>
      </c>
    </row>
    <row r="1272" spans="1:47" s="2" customFormat="1" ht="12">
      <c r="A1272" s="41"/>
      <c r="B1272" s="42"/>
      <c r="C1272" s="43"/>
      <c r="D1272" s="227" t="s">
        <v>493</v>
      </c>
      <c r="E1272" s="43"/>
      <c r="F1272" s="276" t="s">
        <v>702</v>
      </c>
      <c r="G1272" s="43"/>
      <c r="H1272" s="43"/>
      <c r="I1272" s="43"/>
      <c r="J1272" s="43"/>
      <c r="K1272" s="43"/>
      <c r="L1272" s="47"/>
      <c r="M1272" s="223"/>
      <c r="N1272" s="224"/>
      <c r="O1272" s="87"/>
      <c r="P1272" s="87"/>
      <c r="Q1272" s="87"/>
      <c r="R1272" s="87"/>
      <c r="S1272" s="87"/>
      <c r="T1272" s="88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U1272" s="20" t="s">
        <v>82</v>
      </c>
    </row>
    <row r="1273" spans="1:47" s="2" customFormat="1" ht="12">
      <c r="A1273" s="41"/>
      <c r="B1273" s="42"/>
      <c r="C1273" s="43"/>
      <c r="D1273" s="227" t="s">
        <v>493</v>
      </c>
      <c r="E1273" s="43"/>
      <c r="F1273" s="277" t="s">
        <v>697</v>
      </c>
      <c r="G1273" s="43"/>
      <c r="H1273" s="254">
        <v>0</v>
      </c>
      <c r="I1273" s="43"/>
      <c r="J1273" s="43"/>
      <c r="K1273" s="43"/>
      <c r="L1273" s="47"/>
      <c r="M1273" s="223"/>
      <c r="N1273" s="224"/>
      <c r="O1273" s="87"/>
      <c r="P1273" s="87"/>
      <c r="Q1273" s="87"/>
      <c r="R1273" s="87"/>
      <c r="S1273" s="87"/>
      <c r="T1273" s="88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U1273" s="20" t="s">
        <v>82</v>
      </c>
    </row>
    <row r="1274" spans="1:47" s="2" customFormat="1" ht="12">
      <c r="A1274" s="41"/>
      <c r="B1274" s="42"/>
      <c r="C1274" s="43"/>
      <c r="D1274" s="227" t="s">
        <v>493</v>
      </c>
      <c r="E1274" s="43"/>
      <c r="F1274" s="277" t="s">
        <v>372</v>
      </c>
      <c r="G1274" s="43"/>
      <c r="H1274" s="254">
        <v>10.14</v>
      </c>
      <c r="I1274" s="43"/>
      <c r="J1274" s="43"/>
      <c r="K1274" s="43"/>
      <c r="L1274" s="47"/>
      <c r="M1274" s="223"/>
      <c r="N1274" s="224"/>
      <c r="O1274" s="87"/>
      <c r="P1274" s="87"/>
      <c r="Q1274" s="87"/>
      <c r="R1274" s="87"/>
      <c r="S1274" s="87"/>
      <c r="T1274" s="88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U1274" s="20" t="s">
        <v>82</v>
      </c>
    </row>
    <row r="1275" spans="1:47" s="2" customFormat="1" ht="12">
      <c r="A1275" s="41"/>
      <c r="B1275" s="42"/>
      <c r="C1275" s="43"/>
      <c r="D1275" s="227" t="s">
        <v>493</v>
      </c>
      <c r="E1275" s="43"/>
      <c r="F1275" s="276" t="s">
        <v>703</v>
      </c>
      <c r="G1275" s="43"/>
      <c r="H1275" s="43"/>
      <c r="I1275" s="43"/>
      <c r="J1275" s="43"/>
      <c r="K1275" s="43"/>
      <c r="L1275" s="47"/>
      <c r="M1275" s="223"/>
      <c r="N1275" s="224"/>
      <c r="O1275" s="87"/>
      <c r="P1275" s="87"/>
      <c r="Q1275" s="87"/>
      <c r="R1275" s="87"/>
      <c r="S1275" s="87"/>
      <c r="T1275" s="88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U1275" s="20" t="s">
        <v>82</v>
      </c>
    </row>
    <row r="1276" spans="1:47" s="2" customFormat="1" ht="12">
      <c r="A1276" s="41"/>
      <c r="B1276" s="42"/>
      <c r="C1276" s="43"/>
      <c r="D1276" s="227" t="s">
        <v>493</v>
      </c>
      <c r="E1276" s="43"/>
      <c r="F1276" s="277" t="s">
        <v>704</v>
      </c>
      <c r="G1276" s="43"/>
      <c r="H1276" s="254">
        <v>0</v>
      </c>
      <c r="I1276" s="43"/>
      <c r="J1276" s="43"/>
      <c r="K1276" s="43"/>
      <c r="L1276" s="47"/>
      <c r="M1276" s="223"/>
      <c r="N1276" s="224"/>
      <c r="O1276" s="87"/>
      <c r="P1276" s="87"/>
      <c r="Q1276" s="87"/>
      <c r="R1276" s="87"/>
      <c r="S1276" s="87"/>
      <c r="T1276" s="88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U1276" s="20" t="s">
        <v>82</v>
      </c>
    </row>
    <row r="1277" spans="1:47" s="2" customFormat="1" ht="12">
      <c r="A1277" s="41"/>
      <c r="B1277" s="42"/>
      <c r="C1277" s="43"/>
      <c r="D1277" s="227" t="s">
        <v>493</v>
      </c>
      <c r="E1277" s="43"/>
      <c r="F1277" s="277" t="s">
        <v>705</v>
      </c>
      <c r="G1277" s="43"/>
      <c r="H1277" s="254">
        <v>4.36</v>
      </c>
      <c r="I1277" s="43"/>
      <c r="J1277" s="43"/>
      <c r="K1277" s="43"/>
      <c r="L1277" s="47"/>
      <c r="M1277" s="223"/>
      <c r="N1277" s="224"/>
      <c r="O1277" s="87"/>
      <c r="P1277" s="87"/>
      <c r="Q1277" s="87"/>
      <c r="R1277" s="87"/>
      <c r="S1277" s="87"/>
      <c r="T1277" s="88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U1277" s="20" t="s">
        <v>82</v>
      </c>
    </row>
    <row r="1278" spans="1:47" s="2" customFormat="1" ht="12">
      <c r="A1278" s="41"/>
      <c r="B1278" s="42"/>
      <c r="C1278" s="43"/>
      <c r="D1278" s="227" t="s">
        <v>493</v>
      </c>
      <c r="E1278" s="43"/>
      <c r="F1278" s="277" t="s">
        <v>706</v>
      </c>
      <c r="G1278" s="43"/>
      <c r="H1278" s="254">
        <v>16.66</v>
      </c>
      <c r="I1278" s="43"/>
      <c r="J1278" s="43"/>
      <c r="K1278" s="43"/>
      <c r="L1278" s="47"/>
      <c r="M1278" s="223"/>
      <c r="N1278" s="224"/>
      <c r="O1278" s="87"/>
      <c r="P1278" s="87"/>
      <c r="Q1278" s="87"/>
      <c r="R1278" s="87"/>
      <c r="S1278" s="87"/>
      <c r="T1278" s="88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U1278" s="20" t="s">
        <v>82</v>
      </c>
    </row>
    <row r="1279" spans="1:47" s="2" customFormat="1" ht="12">
      <c r="A1279" s="41"/>
      <c r="B1279" s="42"/>
      <c r="C1279" s="43"/>
      <c r="D1279" s="227" t="s">
        <v>493</v>
      </c>
      <c r="E1279" s="43"/>
      <c r="F1279" s="277" t="s">
        <v>707</v>
      </c>
      <c r="G1279" s="43"/>
      <c r="H1279" s="254">
        <v>13.7</v>
      </c>
      <c r="I1279" s="43"/>
      <c r="J1279" s="43"/>
      <c r="K1279" s="43"/>
      <c r="L1279" s="47"/>
      <c r="M1279" s="223"/>
      <c r="N1279" s="224"/>
      <c r="O1279" s="87"/>
      <c r="P1279" s="87"/>
      <c r="Q1279" s="87"/>
      <c r="R1279" s="87"/>
      <c r="S1279" s="87"/>
      <c r="T1279" s="88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U1279" s="20" t="s">
        <v>82</v>
      </c>
    </row>
    <row r="1280" spans="1:47" s="2" customFormat="1" ht="12">
      <c r="A1280" s="41"/>
      <c r="B1280" s="42"/>
      <c r="C1280" s="43"/>
      <c r="D1280" s="227" t="s">
        <v>493</v>
      </c>
      <c r="E1280" s="43"/>
      <c r="F1280" s="277" t="s">
        <v>502</v>
      </c>
      <c r="G1280" s="43"/>
      <c r="H1280" s="254">
        <v>34.72</v>
      </c>
      <c r="I1280" s="43"/>
      <c r="J1280" s="43"/>
      <c r="K1280" s="43"/>
      <c r="L1280" s="47"/>
      <c r="M1280" s="223"/>
      <c r="N1280" s="224"/>
      <c r="O1280" s="87"/>
      <c r="P1280" s="87"/>
      <c r="Q1280" s="87"/>
      <c r="R1280" s="87"/>
      <c r="S1280" s="87"/>
      <c r="T1280" s="88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U1280" s="20" t="s">
        <v>82</v>
      </c>
    </row>
    <row r="1281" spans="1:47" s="2" customFormat="1" ht="12">
      <c r="A1281" s="41"/>
      <c r="B1281" s="42"/>
      <c r="C1281" s="43"/>
      <c r="D1281" s="227" t="s">
        <v>493</v>
      </c>
      <c r="E1281" s="43"/>
      <c r="F1281" s="276" t="s">
        <v>708</v>
      </c>
      <c r="G1281" s="43"/>
      <c r="H1281" s="43"/>
      <c r="I1281" s="43"/>
      <c r="J1281" s="43"/>
      <c r="K1281" s="43"/>
      <c r="L1281" s="47"/>
      <c r="M1281" s="223"/>
      <c r="N1281" s="224"/>
      <c r="O1281" s="87"/>
      <c r="P1281" s="87"/>
      <c r="Q1281" s="87"/>
      <c r="R1281" s="87"/>
      <c r="S1281" s="87"/>
      <c r="T1281" s="88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U1281" s="20" t="s">
        <v>82</v>
      </c>
    </row>
    <row r="1282" spans="1:47" s="2" customFormat="1" ht="12">
      <c r="A1282" s="41"/>
      <c r="B1282" s="42"/>
      <c r="C1282" s="43"/>
      <c r="D1282" s="227" t="s">
        <v>493</v>
      </c>
      <c r="E1282" s="43"/>
      <c r="F1282" s="277" t="s">
        <v>709</v>
      </c>
      <c r="G1282" s="43"/>
      <c r="H1282" s="254">
        <v>0</v>
      </c>
      <c r="I1282" s="43"/>
      <c r="J1282" s="43"/>
      <c r="K1282" s="43"/>
      <c r="L1282" s="47"/>
      <c r="M1282" s="223"/>
      <c r="N1282" s="224"/>
      <c r="O1282" s="87"/>
      <c r="P1282" s="87"/>
      <c r="Q1282" s="87"/>
      <c r="R1282" s="87"/>
      <c r="S1282" s="87"/>
      <c r="T1282" s="88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U1282" s="20" t="s">
        <v>82</v>
      </c>
    </row>
    <row r="1283" spans="1:47" s="2" customFormat="1" ht="12">
      <c r="A1283" s="41"/>
      <c r="B1283" s="42"/>
      <c r="C1283" s="43"/>
      <c r="D1283" s="227" t="s">
        <v>493</v>
      </c>
      <c r="E1283" s="43"/>
      <c r="F1283" s="277" t="s">
        <v>710</v>
      </c>
      <c r="G1283" s="43"/>
      <c r="H1283" s="254">
        <v>51</v>
      </c>
      <c r="I1283" s="43"/>
      <c r="J1283" s="43"/>
      <c r="K1283" s="43"/>
      <c r="L1283" s="47"/>
      <c r="M1283" s="223"/>
      <c r="N1283" s="224"/>
      <c r="O1283" s="87"/>
      <c r="P1283" s="87"/>
      <c r="Q1283" s="87"/>
      <c r="R1283" s="87"/>
      <c r="S1283" s="87"/>
      <c r="T1283" s="88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U1283" s="20" t="s">
        <v>82</v>
      </c>
    </row>
    <row r="1284" spans="1:47" s="2" customFormat="1" ht="12">
      <c r="A1284" s="41"/>
      <c r="B1284" s="42"/>
      <c r="C1284" s="43"/>
      <c r="D1284" s="227" t="s">
        <v>493</v>
      </c>
      <c r="E1284" s="43"/>
      <c r="F1284" s="277" t="s">
        <v>711</v>
      </c>
      <c r="G1284" s="43"/>
      <c r="H1284" s="254">
        <v>0</v>
      </c>
      <c r="I1284" s="43"/>
      <c r="J1284" s="43"/>
      <c r="K1284" s="43"/>
      <c r="L1284" s="47"/>
      <c r="M1284" s="223"/>
      <c r="N1284" s="224"/>
      <c r="O1284" s="87"/>
      <c r="P1284" s="87"/>
      <c r="Q1284" s="87"/>
      <c r="R1284" s="87"/>
      <c r="S1284" s="87"/>
      <c r="T1284" s="88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U1284" s="20" t="s">
        <v>82</v>
      </c>
    </row>
    <row r="1285" spans="1:47" s="2" customFormat="1" ht="12">
      <c r="A1285" s="41"/>
      <c r="B1285" s="42"/>
      <c r="C1285" s="43"/>
      <c r="D1285" s="227" t="s">
        <v>493</v>
      </c>
      <c r="E1285" s="43"/>
      <c r="F1285" s="277" t="s">
        <v>710</v>
      </c>
      <c r="G1285" s="43"/>
      <c r="H1285" s="254">
        <v>51</v>
      </c>
      <c r="I1285" s="43"/>
      <c r="J1285" s="43"/>
      <c r="K1285" s="43"/>
      <c r="L1285" s="47"/>
      <c r="M1285" s="223"/>
      <c r="N1285" s="224"/>
      <c r="O1285" s="87"/>
      <c r="P1285" s="87"/>
      <c r="Q1285" s="87"/>
      <c r="R1285" s="87"/>
      <c r="S1285" s="87"/>
      <c r="T1285" s="88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U1285" s="20" t="s">
        <v>82</v>
      </c>
    </row>
    <row r="1286" spans="1:47" s="2" customFormat="1" ht="12">
      <c r="A1286" s="41"/>
      <c r="B1286" s="42"/>
      <c r="C1286" s="43"/>
      <c r="D1286" s="227" t="s">
        <v>493</v>
      </c>
      <c r="E1286" s="43"/>
      <c r="F1286" s="277" t="s">
        <v>502</v>
      </c>
      <c r="G1286" s="43"/>
      <c r="H1286" s="254">
        <v>102</v>
      </c>
      <c r="I1286" s="43"/>
      <c r="J1286" s="43"/>
      <c r="K1286" s="43"/>
      <c r="L1286" s="47"/>
      <c r="M1286" s="223"/>
      <c r="N1286" s="224"/>
      <c r="O1286" s="87"/>
      <c r="P1286" s="87"/>
      <c r="Q1286" s="87"/>
      <c r="R1286" s="87"/>
      <c r="S1286" s="87"/>
      <c r="T1286" s="88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U1286" s="20" t="s">
        <v>82</v>
      </c>
    </row>
    <row r="1287" spans="1:65" s="2" customFormat="1" ht="16.5" customHeight="1">
      <c r="A1287" s="41"/>
      <c r="B1287" s="42"/>
      <c r="C1287" s="266" t="s">
        <v>1201</v>
      </c>
      <c r="D1287" s="266" t="s">
        <v>560</v>
      </c>
      <c r="E1287" s="267" t="s">
        <v>1202</v>
      </c>
      <c r="F1287" s="268" t="s">
        <v>1203</v>
      </c>
      <c r="G1287" s="269" t="s">
        <v>356</v>
      </c>
      <c r="H1287" s="270">
        <v>1583.191</v>
      </c>
      <c r="I1287" s="271"/>
      <c r="J1287" s="272">
        <f>ROUND(I1287*H1287,2)</f>
        <v>0</v>
      </c>
      <c r="K1287" s="268" t="s">
        <v>166</v>
      </c>
      <c r="L1287" s="273"/>
      <c r="M1287" s="274" t="s">
        <v>19</v>
      </c>
      <c r="N1287" s="275" t="s">
        <v>43</v>
      </c>
      <c r="O1287" s="87"/>
      <c r="P1287" s="216">
        <f>O1287*H1287</f>
        <v>0</v>
      </c>
      <c r="Q1287" s="216">
        <v>0.00011</v>
      </c>
      <c r="R1287" s="216">
        <f>Q1287*H1287</f>
        <v>0.17415101000000002</v>
      </c>
      <c r="S1287" s="216">
        <v>0</v>
      </c>
      <c r="T1287" s="217">
        <f>S1287*H1287</f>
        <v>0</v>
      </c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R1287" s="218" t="s">
        <v>776</v>
      </c>
      <c r="AT1287" s="218" t="s">
        <v>560</v>
      </c>
      <c r="AU1287" s="218" t="s">
        <v>82</v>
      </c>
      <c r="AY1287" s="20" t="s">
        <v>155</v>
      </c>
      <c r="BE1287" s="219">
        <f>IF(N1287="základní",J1287,0)</f>
        <v>0</v>
      </c>
      <c r="BF1287" s="219">
        <f>IF(N1287="snížená",J1287,0)</f>
        <v>0</v>
      </c>
      <c r="BG1287" s="219">
        <f>IF(N1287="zákl. přenesená",J1287,0)</f>
        <v>0</v>
      </c>
      <c r="BH1287" s="219">
        <f>IF(N1287="sníž. přenesená",J1287,0)</f>
        <v>0</v>
      </c>
      <c r="BI1287" s="219">
        <f>IF(N1287="nulová",J1287,0)</f>
        <v>0</v>
      </c>
      <c r="BJ1287" s="20" t="s">
        <v>80</v>
      </c>
      <c r="BK1287" s="219">
        <f>ROUND(I1287*H1287,2)</f>
        <v>0</v>
      </c>
      <c r="BL1287" s="20" t="s">
        <v>196</v>
      </c>
      <c r="BM1287" s="218" t="s">
        <v>1204</v>
      </c>
    </row>
    <row r="1288" spans="1:51" s="14" customFormat="1" ht="12">
      <c r="A1288" s="14"/>
      <c r="B1288" s="236"/>
      <c r="C1288" s="237"/>
      <c r="D1288" s="227" t="s">
        <v>176</v>
      </c>
      <c r="E1288" s="237"/>
      <c r="F1288" s="239" t="s">
        <v>1205</v>
      </c>
      <c r="G1288" s="237"/>
      <c r="H1288" s="240">
        <v>1583.191</v>
      </c>
      <c r="I1288" s="241"/>
      <c r="J1288" s="237"/>
      <c r="K1288" s="237"/>
      <c r="L1288" s="242"/>
      <c r="M1288" s="243"/>
      <c r="N1288" s="244"/>
      <c r="O1288" s="244"/>
      <c r="P1288" s="244"/>
      <c r="Q1288" s="244"/>
      <c r="R1288" s="244"/>
      <c r="S1288" s="244"/>
      <c r="T1288" s="245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6" t="s">
        <v>176</v>
      </c>
      <c r="AU1288" s="246" t="s">
        <v>82</v>
      </c>
      <c r="AV1288" s="14" t="s">
        <v>82</v>
      </c>
      <c r="AW1288" s="14" t="s">
        <v>4</v>
      </c>
      <c r="AX1288" s="14" t="s">
        <v>80</v>
      </c>
      <c r="AY1288" s="246" t="s">
        <v>155</v>
      </c>
    </row>
    <row r="1289" spans="1:65" s="2" customFormat="1" ht="33" customHeight="1">
      <c r="A1289" s="41"/>
      <c r="B1289" s="42"/>
      <c r="C1289" s="207" t="s">
        <v>1206</v>
      </c>
      <c r="D1289" s="207" t="s">
        <v>162</v>
      </c>
      <c r="E1289" s="208" t="s">
        <v>1207</v>
      </c>
      <c r="F1289" s="209" t="s">
        <v>1208</v>
      </c>
      <c r="G1289" s="210" t="s">
        <v>721</v>
      </c>
      <c r="H1289" s="211">
        <v>52</v>
      </c>
      <c r="I1289" s="212"/>
      <c r="J1289" s="213">
        <f>ROUND(I1289*H1289,2)</f>
        <v>0</v>
      </c>
      <c r="K1289" s="209" t="s">
        <v>166</v>
      </c>
      <c r="L1289" s="47"/>
      <c r="M1289" s="214" t="s">
        <v>19</v>
      </c>
      <c r="N1289" s="215" t="s">
        <v>43</v>
      </c>
      <c r="O1289" s="87"/>
      <c r="P1289" s="216">
        <f>O1289*H1289</f>
        <v>0</v>
      </c>
      <c r="Q1289" s="216">
        <v>0.00064</v>
      </c>
      <c r="R1289" s="216">
        <f>Q1289*H1289</f>
        <v>0.033280000000000004</v>
      </c>
      <c r="S1289" s="216">
        <v>0.0022</v>
      </c>
      <c r="T1289" s="217">
        <f>S1289*H1289</f>
        <v>0.1144</v>
      </c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R1289" s="218" t="s">
        <v>196</v>
      </c>
      <c r="AT1289" s="218" t="s">
        <v>162</v>
      </c>
      <c r="AU1289" s="218" t="s">
        <v>82</v>
      </c>
      <c r="AY1289" s="20" t="s">
        <v>155</v>
      </c>
      <c r="BE1289" s="219">
        <f>IF(N1289="základní",J1289,0)</f>
        <v>0</v>
      </c>
      <c r="BF1289" s="219">
        <f>IF(N1289="snížená",J1289,0)</f>
        <v>0</v>
      </c>
      <c r="BG1289" s="219">
        <f>IF(N1289="zákl. přenesená",J1289,0)</f>
        <v>0</v>
      </c>
      <c r="BH1289" s="219">
        <f>IF(N1289="sníž. přenesená",J1289,0)</f>
        <v>0</v>
      </c>
      <c r="BI1289" s="219">
        <f>IF(N1289="nulová",J1289,0)</f>
        <v>0</v>
      </c>
      <c r="BJ1289" s="20" t="s">
        <v>80</v>
      </c>
      <c r="BK1289" s="219">
        <f>ROUND(I1289*H1289,2)</f>
        <v>0</v>
      </c>
      <c r="BL1289" s="20" t="s">
        <v>196</v>
      </c>
      <c r="BM1289" s="218" t="s">
        <v>1209</v>
      </c>
    </row>
    <row r="1290" spans="1:47" s="2" customFormat="1" ht="12">
      <c r="A1290" s="41"/>
      <c r="B1290" s="42"/>
      <c r="C1290" s="43"/>
      <c r="D1290" s="220" t="s">
        <v>169</v>
      </c>
      <c r="E1290" s="43"/>
      <c r="F1290" s="221" t="s">
        <v>1210</v>
      </c>
      <c r="G1290" s="43"/>
      <c r="H1290" s="43"/>
      <c r="I1290" s="222"/>
      <c r="J1290" s="43"/>
      <c r="K1290" s="43"/>
      <c r="L1290" s="47"/>
      <c r="M1290" s="223"/>
      <c r="N1290" s="224"/>
      <c r="O1290" s="87"/>
      <c r="P1290" s="87"/>
      <c r="Q1290" s="87"/>
      <c r="R1290" s="87"/>
      <c r="S1290" s="87"/>
      <c r="T1290" s="88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T1290" s="20" t="s">
        <v>169</v>
      </c>
      <c r="AU1290" s="20" t="s">
        <v>82</v>
      </c>
    </row>
    <row r="1291" spans="1:51" s="14" customFormat="1" ht="12">
      <c r="A1291" s="14"/>
      <c r="B1291" s="236"/>
      <c r="C1291" s="237"/>
      <c r="D1291" s="227" t="s">
        <v>176</v>
      </c>
      <c r="E1291" s="238" t="s">
        <v>19</v>
      </c>
      <c r="F1291" s="239" t="s">
        <v>1211</v>
      </c>
      <c r="G1291" s="237"/>
      <c r="H1291" s="240">
        <v>52</v>
      </c>
      <c r="I1291" s="241"/>
      <c r="J1291" s="237"/>
      <c r="K1291" s="237"/>
      <c r="L1291" s="242"/>
      <c r="M1291" s="243"/>
      <c r="N1291" s="244"/>
      <c r="O1291" s="244"/>
      <c r="P1291" s="244"/>
      <c r="Q1291" s="244"/>
      <c r="R1291" s="244"/>
      <c r="S1291" s="244"/>
      <c r="T1291" s="245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6" t="s">
        <v>176</v>
      </c>
      <c r="AU1291" s="246" t="s">
        <v>82</v>
      </c>
      <c r="AV1291" s="14" t="s">
        <v>82</v>
      </c>
      <c r="AW1291" s="14" t="s">
        <v>34</v>
      </c>
      <c r="AX1291" s="14" t="s">
        <v>80</v>
      </c>
      <c r="AY1291" s="246" t="s">
        <v>155</v>
      </c>
    </row>
    <row r="1292" spans="1:65" s="2" customFormat="1" ht="33" customHeight="1">
      <c r="A1292" s="41"/>
      <c r="B1292" s="42"/>
      <c r="C1292" s="207" t="s">
        <v>1212</v>
      </c>
      <c r="D1292" s="207" t="s">
        <v>162</v>
      </c>
      <c r="E1292" s="208" t="s">
        <v>1213</v>
      </c>
      <c r="F1292" s="209" t="s">
        <v>1214</v>
      </c>
      <c r="G1292" s="210" t="s">
        <v>721</v>
      </c>
      <c r="H1292" s="211">
        <v>12</v>
      </c>
      <c r="I1292" s="212"/>
      <c r="J1292" s="213">
        <f>ROUND(I1292*H1292,2)</f>
        <v>0</v>
      </c>
      <c r="K1292" s="209" t="s">
        <v>166</v>
      </c>
      <c r="L1292" s="47"/>
      <c r="M1292" s="214" t="s">
        <v>19</v>
      </c>
      <c r="N1292" s="215" t="s">
        <v>43</v>
      </c>
      <c r="O1292" s="87"/>
      <c r="P1292" s="216">
        <f>O1292*H1292</f>
        <v>0</v>
      </c>
      <c r="Q1292" s="216">
        <v>0.00105</v>
      </c>
      <c r="R1292" s="216">
        <f>Q1292*H1292</f>
        <v>0.0126</v>
      </c>
      <c r="S1292" s="216">
        <v>0.0055</v>
      </c>
      <c r="T1292" s="217">
        <f>S1292*H1292</f>
        <v>0.066</v>
      </c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R1292" s="218" t="s">
        <v>196</v>
      </c>
      <c r="AT1292" s="218" t="s">
        <v>162</v>
      </c>
      <c r="AU1292" s="218" t="s">
        <v>82</v>
      </c>
      <c r="AY1292" s="20" t="s">
        <v>155</v>
      </c>
      <c r="BE1292" s="219">
        <f>IF(N1292="základní",J1292,0)</f>
        <v>0</v>
      </c>
      <c r="BF1292" s="219">
        <f>IF(N1292="snížená",J1292,0)</f>
        <v>0</v>
      </c>
      <c r="BG1292" s="219">
        <f>IF(N1292="zákl. přenesená",J1292,0)</f>
        <v>0</v>
      </c>
      <c r="BH1292" s="219">
        <f>IF(N1292="sníž. přenesená",J1292,0)</f>
        <v>0</v>
      </c>
      <c r="BI1292" s="219">
        <f>IF(N1292="nulová",J1292,0)</f>
        <v>0</v>
      </c>
      <c r="BJ1292" s="20" t="s">
        <v>80</v>
      </c>
      <c r="BK1292" s="219">
        <f>ROUND(I1292*H1292,2)</f>
        <v>0</v>
      </c>
      <c r="BL1292" s="20" t="s">
        <v>196</v>
      </c>
      <c r="BM1292" s="218" t="s">
        <v>1215</v>
      </c>
    </row>
    <row r="1293" spans="1:47" s="2" customFormat="1" ht="12">
      <c r="A1293" s="41"/>
      <c r="B1293" s="42"/>
      <c r="C1293" s="43"/>
      <c r="D1293" s="220" t="s">
        <v>169</v>
      </c>
      <c r="E1293" s="43"/>
      <c r="F1293" s="221" t="s">
        <v>1216</v>
      </c>
      <c r="G1293" s="43"/>
      <c r="H1293" s="43"/>
      <c r="I1293" s="222"/>
      <c r="J1293" s="43"/>
      <c r="K1293" s="43"/>
      <c r="L1293" s="47"/>
      <c r="M1293" s="223"/>
      <c r="N1293" s="224"/>
      <c r="O1293" s="87"/>
      <c r="P1293" s="87"/>
      <c r="Q1293" s="87"/>
      <c r="R1293" s="87"/>
      <c r="S1293" s="87"/>
      <c r="T1293" s="88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T1293" s="20" t="s">
        <v>169</v>
      </c>
      <c r="AU1293" s="20" t="s">
        <v>82</v>
      </c>
    </row>
    <row r="1294" spans="1:51" s="14" customFormat="1" ht="12">
      <c r="A1294" s="14"/>
      <c r="B1294" s="236"/>
      <c r="C1294" s="237"/>
      <c r="D1294" s="227" t="s">
        <v>176</v>
      </c>
      <c r="E1294" s="238" t="s">
        <v>19</v>
      </c>
      <c r="F1294" s="239" t="s">
        <v>8</v>
      </c>
      <c r="G1294" s="237"/>
      <c r="H1294" s="240">
        <v>12</v>
      </c>
      <c r="I1294" s="241"/>
      <c r="J1294" s="237"/>
      <c r="K1294" s="237"/>
      <c r="L1294" s="242"/>
      <c r="M1294" s="243"/>
      <c r="N1294" s="244"/>
      <c r="O1294" s="244"/>
      <c r="P1294" s="244"/>
      <c r="Q1294" s="244"/>
      <c r="R1294" s="244"/>
      <c r="S1294" s="244"/>
      <c r="T1294" s="245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46" t="s">
        <v>176</v>
      </c>
      <c r="AU1294" s="246" t="s">
        <v>82</v>
      </c>
      <c r="AV1294" s="14" t="s">
        <v>82</v>
      </c>
      <c r="AW1294" s="14" t="s">
        <v>34</v>
      </c>
      <c r="AX1294" s="14" t="s">
        <v>80</v>
      </c>
      <c r="AY1294" s="246" t="s">
        <v>155</v>
      </c>
    </row>
    <row r="1295" spans="1:65" s="2" customFormat="1" ht="24.15" customHeight="1">
      <c r="A1295" s="41"/>
      <c r="B1295" s="42"/>
      <c r="C1295" s="207" t="s">
        <v>1217</v>
      </c>
      <c r="D1295" s="207" t="s">
        <v>162</v>
      </c>
      <c r="E1295" s="208" t="s">
        <v>1218</v>
      </c>
      <c r="F1295" s="209" t="s">
        <v>1219</v>
      </c>
      <c r="G1295" s="210" t="s">
        <v>721</v>
      </c>
      <c r="H1295" s="211">
        <v>2</v>
      </c>
      <c r="I1295" s="212"/>
      <c r="J1295" s="213">
        <f>ROUND(I1295*H1295,2)</f>
        <v>0</v>
      </c>
      <c r="K1295" s="209" t="s">
        <v>166</v>
      </c>
      <c r="L1295" s="47"/>
      <c r="M1295" s="214" t="s">
        <v>19</v>
      </c>
      <c r="N1295" s="215" t="s">
        <v>43</v>
      </c>
      <c r="O1295" s="87"/>
      <c r="P1295" s="216">
        <f>O1295*H1295</f>
        <v>0</v>
      </c>
      <c r="Q1295" s="216">
        <v>3E-05</v>
      </c>
      <c r="R1295" s="216">
        <f>Q1295*H1295</f>
        <v>6E-05</v>
      </c>
      <c r="S1295" s="216">
        <v>0</v>
      </c>
      <c r="T1295" s="217">
        <f>S1295*H1295</f>
        <v>0</v>
      </c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R1295" s="218" t="s">
        <v>196</v>
      </c>
      <c r="AT1295" s="218" t="s">
        <v>162</v>
      </c>
      <c r="AU1295" s="218" t="s">
        <v>82</v>
      </c>
      <c r="AY1295" s="20" t="s">
        <v>155</v>
      </c>
      <c r="BE1295" s="219">
        <f>IF(N1295="základní",J1295,0)</f>
        <v>0</v>
      </c>
      <c r="BF1295" s="219">
        <f>IF(N1295="snížená",J1295,0)</f>
        <v>0</v>
      </c>
      <c r="BG1295" s="219">
        <f>IF(N1295="zákl. přenesená",J1295,0)</f>
        <v>0</v>
      </c>
      <c r="BH1295" s="219">
        <f>IF(N1295="sníž. přenesená",J1295,0)</f>
        <v>0</v>
      </c>
      <c r="BI1295" s="219">
        <f>IF(N1295="nulová",J1295,0)</f>
        <v>0</v>
      </c>
      <c r="BJ1295" s="20" t="s">
        <v>80</v>
      </c>
      <c r="BK1295" s="219">
        <f>ROUND(I1295*H1295,2)</f>
        <v>0</v>
      </c>
      <c r="BL1295" s="20" t="s">
        <v>196</v>
      </c>
      <c r="BM1295" s="218" t="s">
        <v>1220</v>
      </c>
    </row>
    <row r="1296" spans="1:47" s="2" customFormat="1" ht="12">
      <c r="A1296" s="41"/>
      <c r="B1296" s="42"/>
      <c r="C1296" s="43"/>
      <c r="D1296" s="220" t="s">
        <v>169</v>
      </c>
      <c r="E1296" s="43"/>
      <c r="F1296" s="221" t="s">
        <v>1221</v>
      </c>
      <c r="G1296" s="43"/>
      <c r="H1296" s="43"/>
      <c r="I1296" s="222"/>
      <c r="J1296" s="43"/>
      <c r="K1296" s="43"/>
      <c r="L1296" s="47"/>
      <c r="M1296" s="223"/>
      <c r="N1296" s="224"/>
      <c r="O1296" s="87"/>
      <c r="P1296" s="87"/>
      <c r="Q1296" s="87"/>
      <c r="R1296" s="87"/>
      <c r="S1296" s="87"/>
      <c r="T1296" s="88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T1296" s="20" t="s">
        <v>169</v>
      </c>
      <c r="AU1296" s="20" t="s">
        <v>82</v>
      </c>
    </row>
    <row r="1297" spans="1:51" s="13" customFormat="1" ht="12">
      <c r="A1297" s="13"/>
      <c r="B1297" s="225"/>
      <c r="C1297" s="226"/>
      <c r="D1297" s="227" t="s">
        <v>176</v>
      </c>
      <c r="E1297" s="228" t="s">
        <v>19</v>
      </c>
      <c r="F1297" s="229" t="s">
        <v>1222</v>
      </c>
      <c r="G1297" s="226"/>
      <c r="H1297" s="228" t="s">
        <v>19</v>
      </c>
      <c r="I1297" s="230"/>
      <c r="J1297" s="226"/>
      <c r="K1297" s="226"/>
      <c r="L1297" s="231"/>
      <c r="M1297" s="232"/>
      <c r="N1297" s="233"/>
      <c r="O1297" s="233"/>
      <c r="P1297" s="233"/>
      <c r="Q1297" s="233"/>
      <c r="R1297" s="233"/>
      <c r="S1297" s="233"/>
      <c r="T1297" s="23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5" t="s">
        <v>176</v>
      </c>
      <c r="AU1297" s="235" t="s">
        <v>82</v>
      </c>
      <c r="AV1297" s="13" t="s">
        <v>80</v>
      </c>
      <c r="AW1297" s="13" t="s">
        <v>34</v>
      </c>
      <c r="AX1297" s="13" t="s">
        <v>72</v>
      </c>
      <c r="AY1297" s="235" t="s">
        <v>155</v>
      </c>
    </row>
    <row r="1298" spans="1:51" s="14" customFormat="1" ht="12">
      <c r="A1298" s="14"/>
      <c r="B1298" s="236"/>
      <c r="C1298" s="237"/>
      <c r="D1298" s="227" t="s">
        <v>176</v>
      </c>
      <c r="E1298" s="238" t="s">
        <v>19</v>
      </c>
      <c r="F1298" s="239" t="s">
        <v>82</v>
      </c>
      <c r="G1298" s="237"/>
      <c r="H1298" s="240">
        <v>2</v>
      </c>
      <c r="I1298" s="241"/>
      <c r="J1298" s="237"/>
      <c r="K1298" s="237"/>
      <c r="L1298" s="242"/>
      <c r="M1298" s="243"/>
      <c r="N1298" s="244"/>
      <c r="O1298" s="244"/>
      <c r="P1298" s="244"/>
      <c r="Q1298" s="244"/>
      <c r="R1298" s="244"/>
      <c r="S1298" s="244"/>
      <c r="T1298" s="245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6" t="s">
        <v>176</v>
      </c>
      <c r="AU1298" s="246" t="s">
        <v>82</v>
      </c>
      <c r="AV1298" s="14" t="s">
        <v>82</v>
      </c>
      <c r="AW1298" s="14" t="s">
        <v>34</v>
      </c>
      <c r="AX1298" s="14" t="s">
        <v>80</v>
      </c>
      <c r="AY1298" s="246" t="s">
        <v>155</v>
      </c>
    </row>
    <row r="1299" spans="1:65" s="2" customFormat="1" ht="16.5" customHeight="1">
      <c r="A1299" s="41"/>
      <c r="B1299" s="42"/>
      <c r="C1299" s="266" t="s">
        <v>1223</v>
      </c>
      <c r="D1299" s="266" t="s">
        <v>560</v>
      </c>
      <c r="E1299" s="267" t="s">
        <v>1224</v>
      </c>
      <c r="F1299" s="268" t="s">
        <v>1225</v>
      </c>
      <c r="G1299" s="269" t="s">
        <v>721</v>
      </c>
      <c r="H1299" s="270">
        <v>2</v>
      </c>
      <c r="I1299" s="271"/>
      <c r="J1299" s="272">
        <f>ROUND(I1299*H1299,2)</f>
        <v>0</v>
      </c>
      <c r="K1299" s="268" t="s">
        <v>166</v>
      </c>
      <c r="L1299" s="273"/>
      <c r="M1299" s="274" t="s">
        <v>19</v>
      </c>
      <c r="N1299" s="275" t="s">
        <v>43</v>
      </c>
      <c r="O1299" s="87"/>
      <c r="P1299" s="216">
        <f>O1299*H1299</f>
        <v>0</v>
      </c>
      <c r="Q1299" s="216">
        <v>0.0022</v>
      </c>
      <c r="R1299" s="216">
        <f>Q1299*H1299</f>
        <v>0.0044</v>
      </c>
      <c r="S1299" s="216">
        <v>0</v>
      </c>
      <c r="T1299" s="217">
        <f>S1299*H1299</f>
        <v>0</v>
      </c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R1299" s="218" t="s">
        <v>776</v>
      </c>
      <c r="AT1299" s="218" t="s">
        <v>560</v>
      </c>
      <c r="AU1299" s="218" t="s">
        <v>82</v>
      </c>
      <c r="AY1299" s="20" t="s">
        <v>155</v>
      </c>
      <c r="BE1299" s="219">
        <f>IF(N1299="základní",J1299,0)</f>
        <v>0</v>
      </c>
      <c r="BF1299" s="219">
        <f>IF(N1299="snížená",J1299,0)</f>
        <v>0</v>
      </c>
      <c r="BG1299" s="219">
        <f>IF(N1299="zákl. přenesená",J1299,0)</f>
        <v>0</v>
      </c>
      <c r="BH1299" s="219">
        <f>IF(N1299="sníž. přenesená",J1299,0)</f>
        <v>0</v>
      </c>
      <c r="BI1299" s="219">
        <f>IF(N1299="nulová",J1299,0)</f>
        <v>0</v>
      </c>
      <c r="BJ1299" s="20" t="s">
        <v>80</v>
      </c>
      <c r="BK1299" s="219">
        <f>ROUND(I1299*H1299,2)</f>
        <v>0</v>
      </c>
      <c r="BL1299" s="20" t="s">
        <v>196</v>
      </c>
      <c r="BM1299" s="218" t="s">
        <v>1226</v>
      </c>
    </row>
    <row r="1300" spans="1:65" s="2" customFormat="1" ht="24.15" customHeight="1">
      <c r="A1300" s="41"/>
      <c r="B1300" s="42"/>
      <c r="C1300" s="207" t="s">
        <v>1227</v>
      </c>
      <c r="D1300" s="207" t="s">
        <v>162</v>
      </c>
      <c r="E1300" s="208" t="s">
        <v>1228</v>
      </c>
      <c r="F1300" s="209" t="s">
        <v>1229</v>
      </c>
      <c r="G1300" s="210" t="s">
        <v>721</v>
      </c>
      <c r="H1300" s="211">
        <v>2</v>
      </c>
      <c r="I1300" s="212"/>
      <c r="J1300" s="213">
        <f>ROUND(I1300*H1300,2)</f>
        <v>0</v>
      </c>
      <c r="K1300" s="209" t="s">
        <v>166</v>
      </c>
      <c r="L1300" s="47"/>
      <c r="M1300" s="214" t="s">
        <v>19</v>
      </c>
      <c r="N1300" s="215" t="s">
        <v>43</v>
      </c>
      <c r="O1300" s="87"/>
      <c r="P1300" s="216">
        <f>O1300*H1300</f>
        <v>0</v>
      </c>
      <c r="Q1300" s="216">
        <v>3E-05</v>
      </c>
      <c r="R1300" s="216">
        <f>Q1300*H1300</f>
        <v>6E-05</v>
      </c>
      <c r="S1300" s="216">
        <v>0</v>
      </c>
      <c r="T1300" s="217">
        <f>S1300*H1300</f>
        <v>0</v>
      </c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R1300" s="218" t="s">
        <v>196</v>
      </c>
      <c r="AT1300" s="218" t="s">
        <v>162</v>
      </c>
      <c r="AU1300" s="218" t="s">
        <v>82</v>
      </c>
      <c r="AY1300" s="20" t="s">
        <v>155</v>
      </c>
      <c r="BE1300" s="219">
        <f>IF(N1300="základní",J1300,0)</f>
        <v>0</v>
      </c>
      <c r="BF1300" s="219">
        <f>IF(N1300="snížená",J1300,0)</f>
        <v>0</v>
      </c>
      <c r="BG1300" s="219">
        <f>IF(N1300="zákl. přenesená",J1300,0)</f>
        <v>0</v>
      </c>
      <c r="BH1300" s="219">
        <f>IF(N1300="sníž. přenesená",J1300,0)</f>
        <v>0</v>
      </c>
      <c r="BI1300" s="219">
        <f>IF(N1300="nulová",J1300,0)</f>
        <v>0</v>
      </c>
      <c r="BJ1300" s="20" t="s">
        <v>80</v>
      </c>
      <c r="BK1300" s="219">
        <f>ROUND(I1300*H1300,2)</f>
        <v>0</v>
      </c>
      <c r="BL1300" s="20" t="s">
        <v>196</v>
      </c>
      <c r="BM1300" s="218" t="s">
        <v>1230</v>
      </c>
    </row>
    <row r="1301" spans="1:47" s="2" customFormat="1" ht="12">
      <c r="A1301" s="41"/>
      <c r="B1301" s="42"/>
      <c r="C1301" s="43"/>
      <c r="D1301" s="220" t="s">
        <v>169</v>
      </c>
      <c r="E1301" s="43"/>
      <c r="F1301" s="221" t="s">
        <v>1231</v>
      </c>
      <c r="G1301" s="43"/>
      <c r="H1301" s="43"/>
      <c r="I1301" s="222"/>
      <c r="J1301" s="43"/>
      <c r="K1301" s="43"/>
      <c r="L1301" s="47"/>
      <c r="M1301" s="223"/>
      <c r="N1301" s="224"/>
      <c r="O1301" s="87"/>
      <c r="P1301" s="87"/>
      <c r="Q1301" s="87"/>
      <c r="R1301" s="87"/>
      <c r="S1301" s="87"/>
      <c r="T1301" s="88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T1301" s="20" t="s">
        <v>169</v>
      </c>
      <c r="AU1301" s="20" t="s">
        <v>82</v>
      </c>
    </row>
    <row r="1302" spans="1:51" s="13" customFormat="1" ht="12">
      <c r="A1302" s="13"/>
      <c r="B1302" s="225"/>
      <c r="C1302" s="226"/>
      <c r="D1302" s="227" t="s">
        <v>176</v>
      </c>
      <c r="E1302" s="228" t="s">
        <v>19</v>
      </c>
      <c r="F1302" s="229" t="s">
        <v>1232</v>
      </c>
      <c r="G1302" s="226"/>
      <c r="H1302" s="228" t="s">
        <v>19</v>
      </c>
      <c r="I1302" s="230"/>
      <c r="J1302" s="226"/>
      <c r="K1302" s="226"/>
      <c r="L1302" s="231"/>
      <c r="M1302" s="232"/>
      <c r="N1302" s="233"/>
      <c r="O1302" s="233"/>
      <c r="P1302" s="233"/>
      <c r="Q1302" s="233"/>
      <c r="R1302" s="233"/>
      <c r="S1302" s="233"/>
      <c r="T1302" s="23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5" t="s">
        <v>176</v>
      </c>
      <c r="AU1302" s="235" t="s">
        <v>82</v>
      </c>
      <c r="AV1302" s="13" t="s">
        <v>80</v>
      </c>
      <c r="AW1302" s="13" t="s">
        <v>34</v>
      </c>
      <c r="AX1302" s="13" t="s">
        <v>72</v>
      </c>
      <c r="AY1302" s="235" t="s">
        <v>155</v>
      </c>
    </row>
    <row r="1303" spans="1:51" s="14" customFormat="1" ht="12">
      <c r="A1303" s="14"/>
      <c r="B1303" s="236"/>
      <c r="C1303" s="237"/>
      <c r="D1303" s="227" t="s">
        <v>176</v>
      </c>
      <c r="E1303" s="238" t="s">
        <v>19</v>
      </c>
      <c r="F1303" s="239" t="s">
        <v>82</v>
      </c>
      <c r="G1303" s="237"/>
      <c r="H1303" s="240">
        <v>2</v>
      </c>
      <c r="I1303" s="241"/>
      <c r="J1303" s="237"/>
      <c r="K1303" s="237"/>
      <c r="L1303" s="242"/>
      <c r="M1303" s="243"/>
      <c r="N1303" s="244"/>
      <c r="O1303" s="244"/>
      <c r="P1303" s="244"/>
      <c r="Q1303" s="244"/>
      <c r="R1303" s="244"/>
      <c r="S1303" s="244"/>
      <c r="T1303" s="245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6" t="s">
        <v>176</v>
      </c>
      <c r="AU1303" s="246" t="s">
        <v>82</v>
      </c>
      <c r="AV1303" s="14" t="s">
        <v>82</v>
      </c>
      <c r="AW1303" s="14" t="s">
        <v>34</v>
      </c>
      <c r="AX1303" s="14" t="s">
        <v>80</v>
      </c>
      <c r="AY1303" s="246" t="s">
        <v>155</v>
      </c>
    </row>
    <row r="1304" spans="1:65" s="2" customFormat="1" ht="16.5" customHeight="1">
      <c r="A1304" s="41"/>
      <c r="B1304" s="42"/>
      <c r="C1304" s="266" t="s">
        <v>1233</v>
      </c>
      <c r="D1304" s="266" t="s">
        <v>560</v>
      </c>
      <c r="E1304" s="267" t="s">
        <v>1234</v>
      </c>
      <c r="F1304" s="268" t="s">
        <v>1235</v>
      </c>
      <c r="G1304" s="269" t="s">
        <v>721</v>
      </c>
      <c r="H1304" s="270">
        <v>2</v>
      </c>
      <c r="I1304" s="271"/>
      <c r="J1304" s="272">
        <f>ROUND(I1304*H1304,2)</f>
        <v>0</v>
      </c>
      <c r="K1304" s="268" t="s">
        <v>166</v>
      </c>
      <c r="L1304" s="273"/>
      <c r="M1304" s="274" t="s">
        <v>19</v>
      </c>
      <c r="N1304" s="275" t="s">
        <v>43</v>
      </c>
      <c r="O1304" s="87"/>
      <c r="P1304" s="216">
        <f>O1304*H1304</f>
        <v>0</v>
      </c>
      <c r="Q1304" s="216">
        <v>0.0042</v>
      </c>
      <c r="R1304" s="216">
        <f>Q1304*H1304</f>
        <v>0.0084</v>
      </c>
      <c r="S1304" s="216">
        <v>0</v>
      </c>
      <c r="T1304" s="217">
        <f>S1304*H1304</f>
        <v>0</v>
      </c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R1304" s="218" t="s">
        <v>776</v>
      </c>
      <c r="AT1304" s="218" t="s">
        <v>560</v>
      </c>
      <c r="AU1304" s="218" t="s">
        <v>82</v>
      </c>
      <c r="AY1304" s="20" t="s">
        <v>155</v>
      </c>
      <c r="BE1304" s="219">
        <f>IF(N1304="základní",J1304,0)</f>
        <v>0</v>
      </c>
      <c r="BF1304" s="219">
        <f>IF(N1304="snížená",J1304,0)</f>
        <v>0</v>
      </c>
      <c r="BG1304" s="219">
        <f>IF(N1304="zákl. přenesená",J1304,0)</f>
        <v>0</v>
      </c>
      <c r="BH1304" s="219">
        <f>IF(N1304="sníž. přenesená",J1304,0)</f>
        <v>0</v>
      </c>
      <c r="BI1304" s="219">
        <f>IF(N1304="nulová",J1304,0)</f>
        <v>0</v>
      </c>
      <c r="BJ1304" s="20" t="s">
        <v>80</v>
      </c>
      <c r="BK1304" s="219">
        <f>ROUND(I1304*H1304,2)</f>
        <v>0</v>
      </c>
      <c r="BL1304" s="20" t="s">
        <v>196</v>
      </c>
      <c r="BM1304" s="218" t="s">
        <v>1236</v>
      </c>
    </row>
    <row r="1305" spans="1:65" s="2" customFormat="1" ht="24.15" customHeight="1">
      <c r="A1305" s="41"/>
      <c r="B1305" s="42"/>
      <c r="C1305" s="207" t="s">
        <v>1237</v>
      </c>
      <c r="D1305" s="207" t="s">
        <v>162</v>
      </c>
      <c r="E1305" s="208" t="s">
        <v>1238</v>
      </c>
      <c r="F1305" s="209" t="s">
        <v>1239</v>
      </c>
      <c r="G1305" s="210" t="s">
        <v>721</v>
      </c>
      <c r="H1305" s="211">
        <v>1</v>
      </c>
      <c r="I1305" s="212"/>
      <c r="J1305" s="213">
        <f>ROUND(I1305*H1305,2)</f>
        <v>0</v>
      </c>
      <c r="K1305" s="209" t="s">
        <v>19</v>
      </c>
      <c r="L1305" s="47"/>
      <c r="M1305" s="214" t="s">
        <v>19</v>
      </c>
      <c r="N1305" s="215" t="s">
        <v>43</v>
      </c>
      <c r="O1305" s="87"/>
      <c r="P1305" s="216">
        <f>O1305*H1305</f>
        <v>0</v>
      </c>
      <c r="Q1305" s="216">
        <v>6E-05</v>
      </c>
      <c r="R1305" s="216">
        <f>Q1305*H1305</f>
        <v>6E-05</v>
      </c>
      <c r="S1305" s="216">
        <v>0</v>
      </c>
      <c r="T1305" s="217">
        <f>S1305*H1305</f>
        <v>0</v>
      </c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R1305" s="218" t="s">
        <v>196</v>
      </c>
      <c r="AT1305" s="218" t="s">
        <v>162</v>
      </c>
      <c r="AU1305" s="218" t="s">
        <v>82</v>
      </c>
      <c r="AY1305" s="20" t="s">
        <v>155</v>
      </c>
      <c r="BE1305" s="219">
        <f>IF(N1305="základní",J1305,0)</f>
        <v>0</v>
      </c>
      <c r="BF1305" s="219">
        <f>IF(N1305="snížená",J1305,0)</f>
        <v>0</v>
      </c>
      <c r="BG1305" s="219">
        <f>IF(N1305="zákl. přenesená",J1305,0)</f>
        <v>0</v>
      </c>
      <c r="BH1305" s="219">
        <f>IF(N1305="sníž. přenesená",J1305,0)</f>
        <v>0</v>
      </c>
      <c r="BI1305" s="219">
        <f>IF(N1305="nulová",J1305,0)</f>
        <v>0</v>
      </c>
      <c r="BJ1305" s="20" t="s">
        <v>80</v>
      </c>
      <c r="BK1305" s="219">
        <f>ROUND(I1305*H1305,2)</f>
        <v>0</v>
      </c>
      <c r="BL1305" s="20" t="s">
        <v>196</v>
      </c>
      <c r="BM1305" s="218" t="s">
        <v>1240</v>
      </c>
    </row>
    <row r="1306" spans="1:51" s="13" customFormat="1" ht="12">
      <c r="A1306" s="13"/>
      <c r="B1306" s="225"/>
      <c r="C1306" s="226"/>
      <c r="D1306" s="227" t="s">
        <v>176</v>
      </c>
      <c r="E1306" s="228" t="s">
        <v>19</v>
      </c>
      <c r="F1306" s="229" t="s">
        <v>1241</v>
      </c>
      <c r="G1306" s="226"/>
      <c r="H1306" s="228" t="s">
        <v>19</v>
      </c>
      <c r="I1306" s="230"/>
      <c r="J1306" s="226"/>
      <c r="K1306" s="226"/>
      <c r="L1306" s="231"/>
      <c r="M1306" s="232"/>
      <c r="N1306" s="233"/>
      <c r="O1306" s="233"/>
      <c r="P1306" s="233"/>
      <c r="Q1306" s="233"/>
      <c r="R1306" s="233"/>
      <c r="S1306" s="233"/>
      <c r="T1306" s="23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5" t="s">
        <v>176</v>
      </c>
      <c r="AU1306" s="235" t="s">
        <v>82</v>
      </c>
      <c r="AV1306" s="13" t="s">
        <v>80</v>
      </c>
      <c r="AW1306" s="13" t="s">
        <v>34</v>
      </c>
      <c r="AX1306" s="13" t="s">
        <v>72</v>
      </c>
      <c r="AY1306" s="235" t="s">
        <v>155</v>
      </c>
    </row>
    <row r="1307" spans="1:51" s="14" customFormat="1" ht="12">
      <c r="A1307" s="14"/>
      <c r="B1307" s="236"/>
      <c r="C1307" s="237"/>
      <c r="D1307" s="227" t="s">
        <v>176</v>
      </c>
      <c r="E1307" s="238" t="s">
        <v>19</v>
      </c>
      <c r="F1307" s="239" t="s">
        <v>80</v>
      </c>
      <c r="G1307" s="237"/>
      <c r="H1307" s="240">
        <v>1</v>
      </c>
      <c r="I1307" s="241"/>
      <c r="J1307" s="237"/>
      <c r="K1307" s="237"/>
      <c r="L1307" s="242"/>
      <c r="M1307" s="243"/>
      <c r="N1307" s="244"/>
      <c r="O1307" s="244"/>
      <c r="P1307" s="244"/>
      <c r="Q1307" s="244"/>
      <c r="R1307" s="244"/>
      <c r="S1307" s="244"/>
      <c r="T1307" s="245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6" t="s">
        <v>176</v>
      </c>
      <c r="AU1307" s="246" t="s">
        <v>82</v>
      </c>
      <c r="AV1307" s="14" t="s">
        <v>82</v>
      </c>
      <c r="AW1307" s="14" t="s">
        <v>34</v>
      </c>
      <c r="AX1307" s="14" t="s">
        <v>80</v>
      </c>
      <c r="AY1307" s="246" t="s">
        <v>155</v>
      </c>
    </row>
    <row r="1308" spans="1:65" s="2" customFormat="1" ht="16.5" customHeight="1">
      <c r="A1308" s="41"/>
      <c r="B1308" s="42"/>
      <c r="C1308" s="266" t="s">
        <v>1242</v>
      </c>
      <c r="D1308" s="266" t="s">
        <v>560</v>
      </c>
      <c r="E1308" s="267" t="s">
        <v>1243</v>
      </c>
      <c r="F1308" s="268" t="s">
        <v>1244</v>
      </c>
      <c r="G1308" s="269" t="s">
        <v>721</v>
      </c>
      <c r="H1308" s="270">
        <v>1</v>
      </c>
      <c r="I1308" s="271"/>
      <c r="J1308" s="272">
        <f>ROUND(I1308*H1308,2)</f>
        <v>0</v>
      </c>
      <c r="K1308" s="268" t="s">
        <v>166</v>
      </c>
      <c r="L1308" s="273"/>
      <c r="M1308" s="274" t="s">
        <v>19</v>
      </c>
      <c r="N1308" s="275" t="s">
        <v>43</v>
      </c>
      <c r="O1308" s="87"/>
      <c r="P1308" s="216">
        <f>O1308*H1308</f>
        <v>0</v>
      </c>
      <c r="Q1308" s="216">
        <v>0.0115</v>
      </c>
      <c r="R1308" s="216">
        <f>Q1308*H1308</f>
        <v>0.0115</v>
      </c>
      <c r="S1308" s="216">
        <v>0</v>
      </c>
      <c r="T1308" s="217">
        <f>S1308*H1308</f>
        <v>0</v>
      </c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R1308" s="218" t="s">
        <v>898</v>
      </c>
      <c r="AT1308" s="218" t="s">
        <v>560</v>
      </c>
      <c r="AU1308" s="218" t="s">
        <v>82</v>
      </c>
      <c r="AY1308" s="20" t="s">
        <v>155</v>
      </c>
      <c r="BE1308" s="219">
        <f>IF(N1308="základní",J1308,0)</f>
        <v>0</v>
      </c>
      <c r="BF1308" s="219">
        <f>IF(N1308="snížená",J1308,0)</f>
        <v>0</v>
      </c>
      <c r="BG1308" s="219">
        <f>IF(N1308="zákl. přenesená",J1308,0)</f>
        <v>0</v>
      </c>
      <c r="BH1308" s="219">
        <f>IF(N1308="sníž. přenesená",J1308,0)</f>
        <v>0</v>
      </c>
      <c r="BI1308" s="219">
        <f>IF(N1308="nulová",J1308,0)</f>
        <v>0</v>
      </c>
      <c r="BJ1308" s="20" t="s">
        <v>80</v>
      </c>
      <c r="BK1308" s="219">
        <f>ROUND(I1308*H1308,2)</f>
        <v>0</v>
      </c>
      <c r="BL1308" s="20" t="s">
        <v>898</v>
      </c>
      <c r="BM1308" s="218" t="s">
        <v>1245</v>
      </c>
    </row>
    <row r="1309" spans="1:51" s="14" customFormat="1" ht="12">
      <c r="A1309" s="14"/>
      <c r="B1309" s="236"/>
      <c r="C1309" s="237"/>
      <c r="D1309" s="227" t="s">
        <v>176</v>
      </c>
      <c r="E1309" s="238" t="s">
        <v>19</v>
      </c>
      <c r="F1309" s="239" t="s">
        <v>80</v>
      </c>
      <c r="G1309" s="237"/>
      <c r="H1309" s="240">
        <v>1</v>
      </c>
      <c r="I1309" s="241"/>
      <c r="J1309" s="237"/>
      <c r="K1309" s="237"/>
      <c r="L1309" s="242"/>
      <c r="M1309" s="243"/>
      <c r="N1309" s="244"/>
      <c r="O1309" s="244"/>
      <c r="P1309" s="244"/>
      <c r="Q1309" s="244"/>
      <c r="R1309" s="244"/>
      <c r="S1309" s="244"/>
      <c r="T1309" s="245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6" t="s">
        <v>176</v>
      </c>
      <c r="AU1309" s="246" t="s">
        <v>82</v>
      </c>
      <c r="AV1309" s="14" t="s">
        <v>82</v>
      </c>
      <c r="AW1309" s="14" t="s">
        <v>34</v>
      </c>
      <c r="AX1309" s="14" t="s">
        <v>80</v>
      </c>
      <c r="AY1309" s="246" t="s">
        <v>155</v>
      </c>
    </row>
    <row r="1310" spans="1:65" s="2" customFormat="1" ht="33" customHeight="1">
      <c r="A1310" s="41"/>
      <c r="B1310" s="42"/>
      <c r="C1310" s="207" t="s">
        <v>1246</v>
      </c>
      <c r="D1310" s="207" t="s">
        <v>162</v>
      </c>
      <c r="E1310" s="208" t="s">
        <v>1247</v>
      </c>
      <c r="F1310" s="209" t="s">
        <v>1248</v>
      </c>
      <c r="G1310" s="210" t="s">
        <v>356</v>
      </c>
      <c r="H1310" s="211">
        <v>102.663</v>
      </c>
      <c r="I1310" s="212"/>
      <c r="J1310" s="213">
        <f>ROUND(I1310*H1310,2)</f>
        <v>0</v>
      </c>
      <c r="K1310" s="209" t="s">
        <v>166</v>
      </c>
      <c r="L1310" s="47"/>
      <c r="M1310" s="214" t="s">
        <v>19</v>
      </c>
      <c r="N1310" s="215" t="s">
        <v>43</v>
      </c>
      <c r="O1310" s="87"/>
      <c r="P1310" s="216">
        <f>O1310*H1310</f>
        <v>0</v>
      </c>
      <c r="Q1310" s="216">
        <v>0.0325</v>
      </c>
      <c r="R1310" s="216">
        <f>Q1310*H1310</f>
        <v>3.3365475</v>
      </c>
      <c r="S1310" s="216">
        <v>0</v>
      </c>
      <c r="T1310" s="217">
        <f>S1310*H1310</f>
        <v>0</v>
      </c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R1310" s="218" t="s">
        <v>196</v>
      </c>
      <c r="AT1310" s="218" t="s">
        <v>162</v>
      </c>
      <c r="AU1310" s="218" t="s">
        <v>82</v>
      </c>
      <c r="AY1310" s="20" t="s">
        <v>155</v>
      </c>
      <c r="BE1310" s="219">
        <f>IF(N1310="základní",J1310,0)</f>
        <v>0</v>
      </c>
      <c r="BF1310" s="219">
        <f>IF(N1310="snížená",J1310,0)</f>
        <v>0</v>
      </c>
      <c r="BG1310" s="219">
        <f>IF(N1310="zákl. přenesená",J1310,0)</f>
        <v>0</v>
      </c>
      <c r="BH1310" s="219">
        <f>IF(N1310="sníž. přenesená",J1310,0)</f>
        <v>0</v>
      </c>
      <c r="BI1310" s="219">
        <f>IF(N1310="nulová",J1310,0)</f>
        <v>0</v>
      </c>
      <c r="BJ1310" s="20" t="s">
        <v>80</v>
      </c>
      <c r="BK1310" s="219">
        <f>ROUND(I1310*H1310,2)</f>
        <v>0</v>
      </c>
      <c r="BL1310" s="20" t="s">
        <v>196</v>
      </c>
      <c r="BM1310" s="218" t="s">
        <v>1249</v>
      </c>
    </row>
    <row r="1311" spans="1:47" s="2" customFormat="1" ht="12">
      <c r="A1311" s="41"/>
      <c r="B1311" s="42"/>
      <c r="C1311" s="43"/>
      <c r="D1311" s="220" t="s">
        <v>169</v>
      </c>
      <c r="E1311" s="43"/>
      <c r="F1311" s="221" t="s">
        <v>1250</v>
      </c>
      <c r="G1311" s="43"/>
      <c r="H1311" s="43"/>
      <c r="I1311" s="222"/>
      <c r="J1311" s="43"/>
      <c r="K1311" s="43"/>
      <c r="L1311" s="47"/>
      <c r="M1311" s="223"/>
      <c r="N1311" s="224"/>
      <c r="O1311" s="87"/>
      <c r="P1311" s="87"/>
      <c r="Q1311" s="87"/>
      <c r="R1311" s="87"/>
      <c r="S1311" s="87"/>
      <c r="T1311" s="88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T1311" s="20" t="s">
        <v>169</v>
      </c>
      <c r="AU1311" s="20" t="s">
        <v>82</v>
      </c>
    </row>
    <row r="1312" spans="1:51" s="14" customFormat="1" ht="12">
      <c r="A1312" s="14"/>
      <c r="B1312" s="236"/>
      <c r="C1312" s="237"/>
      <c r="D1312" s="227" t="s">
        <v>176</v>
      </c>
      <c r="E1312" s="238" t="s">
        <v>19</v>
      </c>
      <c r="F1312" s="239" t="s">
        <v>413</v>
      </c>
      <c r="G1312" s="237"/>
      <c r="H1312" s="240">
        <v>102.663</v>
      </c>
      <c r="I1312" s="241"/>
      <c r="J1312" s="237"/>
      <c r="K1312" s="237"/>
      <c r="L1312" s="242"/>
      <c r="M1312" s="243"/>
      <c r="N1312" s="244"/>
      <c r="O1312" s="244"/>
      <c r="P1312" s="244"/>
      <c r="Q1312" s="244"/>
      <c r="R1312" s="244"/>
      <c r="S1312" s="244"/>
      <c r="T1312" s="245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46" t="s">
        <v>176</v>
      </c>
      <c r="AU1312" s="246" t="s">
        <v>82</v>
      </c>
      <c r="AV1312" s="14" t="s">
        <v>82</v>
      </c>
      <c r="AW1312" s="14" t="s">
        <v>34</v>
      </c>
      <c r="AX1312" s="14" t="s">
        <v>80</v>
      </c>
      <c r="AY1312" s="246" t="s">
        <v>155</v>
      </c>
    </row>
    <row r="1313" spans="1:47" s="2" customFormat="1" ht="12">
      <c r="A1313" s="41"/>
      <c r="B1313" s="42"/>
      <c r="C1313" s="43"/>
      <c r="D1313" s="227" t="s">
        <v>493</v>
      </c>
      <c r="E1313" s="43"/>
      <c r="F1313" s="252" t="s">
        <v>1251</v>
      </c>
      <c r="G1313" s="43"/>
      <c r="H1313" s="43"/>
      <c r="I1313" s="43"/>
      <c r="J1313" s="43"/>
      <c r="K1313" s="43"/>
      <c r="L1313" s="47"/>
      <c r="M1313" s="223"/>
      <c r="N1313" s="224"/>
      <c r="O1313" s="87"/>
      <c r="P1313" s="87"/>
      <c r="Q1313" s="87"/>
      <c r="R1313" s="87"/>
      <c r="S1313" s="87"/>
      <c r="T1313" s="88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U1313" s="20" t="s">
        <v>82</v>
      </c>
    </row>
    <row r="1314" spans="1:47" s="2" customFormat="1" ht="12">
      <c r="A1314" s="41"/>
      <c r="B1314" s="42"/>
      <c r="C1314" s="43"/>
      <c r="D1314" s="227" t="s">
        <v>493</v>
      </c>
      <c r="E1314" s="43"/>
      <c r="F1314" s="253" t="s">
        <v>1252</v>
      </c>
      <c r="G1314" s="43"/>
      <c r="H1314" s="254">
        <v>0</v>
      </c>
      <c r="I1314" s="43"/>
      <c r="J1314" s="43"/>
      <c r="K1314" s="43"/>
      <c r="L1314" s="47"/>
      <c r="M1314" s="223"/>
      <c r="N1314" s="224"/>
      <c r="O1314" s="87"/>
      <c r="P1314" s="87"/>
      <c r="Q1314" s="87"/>
      <c r="R1314" s="87"/>
      <c r="S1314" s="87"/>
      <c r="T1314" s="88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U1314" s="20" t="s">
        <v>82</v>
      </c>
    </row>
    <row r="1315" spans="1:47" s="2" customFormat="1" ht="12">
      <c r="A1315" s="41"/>
      <c r="B1315" s="42"/>
      <c r="C1315" s="43"/>
      <c r="D1315" s="227" t="s">
        <v>493</v>
      </c>
      <c r="E1315" s="43"/>
      <c r="F1315" s="253" t="s">
        <v>1253</v>
      </c>
      <c r="G1315" s="43"/>
      <c r="H1315" s="254">
        <v>18.612</v>
      </c>
      <c r="I1315" s="43"/>
      <c r="J1315" s="43"/>
      <c r="K1315" s="43"/>
      <c r="L1315" s="47"/>
      <c r="M1315" s="223"/>
      <c r="N1315" s="224"/>
      <c r="O1315" s="87"/>
      <c r="P1315" s="87"/>
      <c r="Q1315" s="87"/>
      <c r="R1315" s="87"/>
      <c r="S1315" s="87"/>
      <c r="T1315" s="88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U1315" s="20" t="s">
        <v>82</v>
      </c>
    </row>
    <row r="1316" spans="1:47" s="2" customFormat="1" ht="12">
      <c r="A1316" s="41"/>
      <c r="B1316" s="42"/>
      <c r="C1316" s="43"/>
      <c r="D1316" s="227" t="s">
        <v>493</v>
      </c>
      <c r="E1316" s="43"/>
      <c r="F1316" s="253" t="s">
        <v>1254</v>
      </c>
      <c r="G1316" s="43"/>
      <c r="H1316" s="254">
        <v>-9.696</v>
      </c>
      <c r="I1316" s="43"/>
      <c r="J1316" s="43"/>
      <c r="K1316" s="43"/>
      <c r="L1316" s="47"/>
      <c r="M1316" s="223"/>
      <c r="N1316" s="224"/>
      <c r="O1316" s="87"/>
      <c r="P1316" s="87"/>
      <c r="Q1316" s="87"/>
      <c r="R1316" s="87"/>
      <c r="S1316" s="87"/>
      <c r="T1316" s="88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U1316" s="20" t="s">
        <v>82</v>
      </c>
    </row>
    <row r="1317" spans="1:47" s="2" customFormat="1" ht="12">
      <c r="A1317" s="41"/>
      <c r="B1317" s="42"/>
      <c r="C1317" s="43"/>
      <c r="D1317" s="227" t="s">
        <v>493</v>
      </c>
      <c r="E1317" s="43"/>
      <c r="F1317" s="253" t="s">
        <v>1255</v>
      </c>
      <c r="G1317" s="43"/>
      <c r="H1317" s="254">
        <v>0</v>
      </c>
      <c r="I1317" s="43"/>
      <c r="J1317" s="43"/>
      <c r="K1317" s="43"/>
      <c r="L1317" s="47"/>
      <c r="M1317" s="223"/>
      <c r="N1317" s="224"/>
      <c r="O1317" s="87"/>
      <c r="P1317" s="87"/>
      <c r="Q1317" s="87"/>
      <c r="R1317" s="87"/>
      <c r="S1317" s="87"/>
      <c r="T1317" s="88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U1317" s="20" t="s">
        <v>82</v>
      </c>
    </row>
    <row r="1318" spans="1:47" s="2" customFormat="1" ht="12">
      <c r="A1318" s="41"/>
      <c r="B1318" s="42"/>
      <c r="C1318" s="43"/>
      <c r="D1318" s="227" t="s">
        <v>493</v>
      </c>
      <c r="E1318" s="43"/>
      <c r="F1318" s="253" t="s">
        <v>1256</v>
      </c>
      <c r="G1318" s="43"/>
      <c r="H1318" s="254">
        <v>15.543</v>
      </c>
      <c r="I1318" s="43"/>
      <c r="J1318" s="43"/>
      <c r="K1318" s="43"/>
      <c r="L1318" s="47"/>
      <c r="M1318" s="223"/>
      <c r="N1318" s="224"/>
      <c r="O1318" s="87"/>
      <c r="P1318" s="87"/>
      <c r="Q1318" s="87"/>
      <c r="R1318" s="87"/>
      <c r="S1318" s="87"/>
      <c r="T1318" s="88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U1318" s="20" t="s">
        <v>82</v>
      </c>
    </row>
    <row r="1319" spans="1:47" s="2" customFormat="1" ht="12">
      <c r="A1319" s="41"/>
      <c r="B1319" s="42"/>
      <c r="C1319" s="43"/>
      <c r="D1319" s="227" t="s">
        <v>493</v>
      </c>
      <c r="E1319" s="43"/>
      <c r="F1319" s="253" t="s">
        <v>1257</v>
      </c>
      <c r="G1319" s="43"/>
      <c r="H1319" s="254">
        <v>-3.232</v>
      </c>
      <c r="I1319" s="43"/>
      <c r="J1319" s="43"/>
      <c r="K1319" s="43"/>
      <c r="L1319" s="47"/>
      <c r="M1319" s="223"/>
      <c r="N1319" s="224"/>
      <c r="O1319" s="87"/>
      <c r="P1319" s="87"/>
      <c r="Q1319" s="87"/>
      <c r="R1319" s="87"/>
      <c r="S1319" s="87"/>
      <c r="T1319" s="88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U1319" s="20" t="s">
        <v>82</v>
      </c>
    </row>
    <row r="1320" spans="1:47" s="2" customFormat="1" ht="12">
      <c r="A1320" s="41"/>
      <c r="B1320" s="42"/>
      <c r="C1320" s="43"/>
      <c r="D1320" s="227" t="s">
        <v>493</v>
      </c>
      <c r="E1320" s="43"/>
      <c r="F1320" s="253" t="s">
        <v>1258</v>
      </c>
      <c r="G1320" s="43"/>
      <c r="H1320" s="254">
        <v>0</v>
      </c>
      <c r="I1320" s="43"/>
      <c r="J1320" s="43"/>
      <c r="K1320" s="43"/>
      <c r="L1320" s="47"/>
      <c r="M1320" s="223"/>
      <c r="N1320" s="224"/>
      <c r="O1320" s="87"/>
      <c r="P1320" s="87"/>
      <c r="Q1320" s="87"/>
      <c r="R1320" s="87"/>
      <c r="S1320" s="87"/>
      <c r="T1320" s="88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U1320" s="20" t="s">
        <v>82</v>
      </c>
    </row>
    <row r="1321" spans="1:47" s="2" customFormat="1" ht="12">
      <c r="A1321" s="41"/>
      <c r="B1321" s="42"/>
      <c r="C1321" s="43"/>
      <c r="D1321" s="227" t="s">
        <v>493</v>
      </c>
      <c r="E1321" s="43"/>
      <c r="F1321" s="253" t="s">
        <v>1253</v>
      </c>
      <c r="G1321" s="43"/>
      <c r="H1321" s="254">
        <v>18.612</v>
      </c>
      <c r="I1321" s="43"/>
      <c r="J1321" s="43"/>
      <c r="K1321" s="43"/>
      <c r="L1321" s="47"/>
      <c r="M1321" s="223"/>
      <c r="N1321" s="224"/>
      <c r="O1321" s="87"/>
      <c r="P1321" s="87"/>
      <c r="Q1321" s="87"/>
      <c r="R1321" s="87"/>
      <c r="S1321" s="87"/>
      <c r="T1321" s="88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U1321" s="20" t="s">
        <v>82</v>
      </c>
    </row>
    <row r="1322" spans="1:47" s="2" customFormat="1" ht="12">
      <c r="A1322" s="41"/>
      <c r="B1322" s="42"/>
      <c r="C1322" s="43"/>
      <c r="D1322" s="227" t="s">
        <v>493</v>
      </c>
      <c r="E1322" s="43"/>
      <c r="F1322" s="253" t="s">
        <v>1259</v>
      </c>
      <c r="G1322" s="43"/>
      <c r="H1322" s="254">
        <v>-6.464</v>
      </c>
      <c r="I1322" s="43"/>
      <c r="J1322" s="43"/>
      <c r="K1322" s="43"/>
      <c r="L1322" s="47"/>
      <c r="M1322" s="223"/>
      <c r="N1322" s="224"/>
      <c r="O1322" s="87"/>
      <c r="P1322" s="87"/>
      <c r="Q1322" s="87"/>
      <c r="R1322" s="87"/>
      <c r="S1322" s="87"/>
      <c r="T1322" s="88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U1322" s="20" t="s">
        <v>82</v>
      </c>
    </row>
    <row r="1323" spans="1:47" s="2" customFormat="1" ht="12">
      <c r="A1323" s="41"/>
      <c r="B1323" s="42"/>
      <c r="C1323" s="43"/>
      <c r="D1323" s="227" t="s">
        <v>493</v>
      </c>
      <c r="E1323" s="43"/>
      <c r="F1323" s="253" t="s">
        <v>1260</v>
      </c>
      <c r="G1323" s="43"/>
      <c r="H1323" s="254">
        <v>0</v>
      </c>
      <c r="I1323" s="43"/>
      <c r="J1323" s="43"/>
      <c r="K1323" s="43"/>
      <c r="L1323" s="47"/>
      <c r="M1323" s="223"/>
      <c r="N1323" s="224"/>
      <c r="O1323" s="87"/>
      <c r="P1323" s="87"/>
      <c r="Q1323" s="87"/>
      <c r="R1323" s="87"/>
      <c r="S1323" s="87"/>
      <c r="T1323" s="88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U1323" s="20" t="s">
        <v>82</v>
      </c>
    </row>
    <row r="1324" spans="1:47" s="2" customFormat="1" ht="12">
      <c r="A1324" s="41"/>
      <c r="B1324" s="42"/>
      <c r="C1324" s="43"/>
      <c r="D1324" s="227" t="s">
        <v>493</v>
      </c>
      <c r="E1324" s="43"/>
      <c r="F1324" s="253" t="s">
        <v>1261</v>
      </c>
      <c r="G1324" s="43"/>
      <c r="H1324" s="254">
        <v>17.16</v>
      </c>
      <c r="I1324" s="43"/>
      <c r="J1324" s="43"/>
      <c r="K1324" s="43"/>
      <c r="L1324" s="47"/>
      <c r="M1324" s="223"/>
      <c r="N1324" s="224"/>
      <c r="O1324" s="87"/>
      <c r="P1324" s="87"/>
      <c r="Q1324" s="87"/>
      <c r="R1324" s="87"/>
      <c r="S1324" s="87"/>
      <c r="T1324" s="88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U1324" s="20" t="s">
        <v>82</v>
      </c>
    </row>
    <row r="1325" spans="1:47" s="2" customFormat="1" ht="12">
      <c r="A1325" s="41"/>
      <c r="B1325" s="42"/>
      <c r="C1325" s="43"/>
      <c r="D1325" s="227" t="s">
        <v>493</v>
      </c>
      <c r="E1325" s="43"/>
      <c r="F1325" s="253" t="s">
        <v>1262</v>
      </c>
      <c r="G1325" s="43"/>
      <c r="H1325" s="254">
        <v>-4.94</v>
      </c>
      <c r="I1325" s="43"/>
      <c r="J1325" s="43"/>
      <c r="K1325" s="43"/>
      <c r="L1325" s="47"/>
      <c r="M1325" s="223"/>
      <c r="N1325" s="224"/>
      <c r="O1325" s="87"/>
      <c r="P1325" s="87"/>
      <c r="Q1325" s="87"/>
      <c r="R1325" s="87"/>
      <c r="S1325" s="87"/>
      <c r="T1325" s="88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U1325" s="20" t="s">
        <v>82</v>
      </c>
    </row>
    <row r="1326" spans="1:47" s="2" customFormat="1" ht="12">
      <c r="A1326" s="41"/>
      <c r="B1326" s="42"/>
      <c r="C1326" s="43"/>
      <c r="D1326" s="227" t="s">
        <v>493</v>
      </c>
      <c r="E1326" s="43"/>
      <c r="F1326" s="253" t="s">
        <v>1145</v>
      </c>
      <c r="G1326" s="43"/>
      <c r="H1326" s="254">
        <v>0</v>
      </c>
      <c r="I1326" s="43"/>
      <c r="J1326" s="43"/>
      <c r="K1326" s="43"/>
      <c r="L1326" s="47"/>
      <c r="M1326" s="223"/>
      <c r="N1326" s="224"/>
      <c r="O1326" s="87"/>
      <c r="P1326" s="87"/>
      <c r="Q1326" s="87"/>
      <c r="R1326" s="87"/>
      <c r="S1326" s="87"/>
      <c r="T1326" s="88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U1326" s="20" t="s">
        <v>82</v>
      </c>
    </row>
    <row r="1327" spans="1:47" s="2" customFormat="1" ht="12">
      <c r="A1327" s="41"/>
      <c r="B1327" s="42"/>
      <c r="C1327" s="43"/>
      <c r="D1327" s="227" t="s">
        <v>493</v>
      </c>
      <c r="E1327" s="43"/>
      <c r="F1327" s="253" t="s">
        <v>1263</v>
      </c>
      <c r="G1327" s="43"/>
      <c r="H1327" s="254">
        <v>12.54</v>
      </c>
      <c r="I1327" s="43"/>
      <c r="J1327" s="43"/>
      <c r="K1327" s="43"/>
      <c r="L1327" s="47"/>
      <c r="M1327" s="223"/>
      <c r="N1327" s="224"/>
      <c r="O1327" s="87"/>
      <c r="P1327" s="87"/>
      <c r="Q1327" s="87"/>
      <c r="R1327" s="87"/>
      <c r="S1327" s="87"/>
      <c r="T1327" s="88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U1327" s="20" t="s">
        <v>82</v>
      </c>
    </row>
    <row r="1328" spans="1:47" s="2" customFormat="1" ht="12">
      <c r="A1328" s="41"/>
      <c r="B1328" s="42"/>
      <c r="C1328" s="43"/>
      <c r="D1328" s="227" t="s">
        <v>493</v>
      </c>
      <c r="E1328" s="43"/>
      <c r="F1328" s="253" t="s">
        <v>1264</v>
      </c>
      <c r="G1328" s="43"/>
      <c r="H1328" s="254">
        <v>-2.02</v>
      </c>
      <c r="I1328" s="43"/>
      <c r="J1328" s="43"/>
      <c r="K1328" s="43"/>
      <c r="L1328" s="47"/>
      <c r="M1328" s="223"/>
      <c r="N1328" s="224"/>
      <c r="O1328" s="87"/>
      <c r="P1328" s="87"/>
      <c r="Q1328" s="87"/>
      <c r="R1328" s="87"/>
      <c r="S1328" s="87"/>
      <c r="T1328" s="88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U1328" s="20" t="s">
        <v>82</v>
      </c>
    </row>
    <row r="1329" spans="1:47" s="2" customFormat="1" ht="12">
      <c r="A1329" s="41"/>
      <c r="B1329" s="42"/>
      <c r="C1329" s="43"/>
      <c r="D1329" s="227" t="s">
        <v>493</v>
      </c>
      <c r="E1329" s="43"/>
      <c r="F1329" s="253" t="s">
        <v>1265</v>
      </c>
      <c r="G1329" s="43"/>
      <c r="H1329" s="254">
        <v>0</v>
      </c>
      <c r="I1329" s="43"/>
      <c r="J1329" s="43"/>
      <c r="K1329" s="43"/>
      <c r="L1329" s="47"/>
      <c r="M1329" s="223"/>
      <c r="N1329" s="224"/>
      <c r="O1329" s="87"/>
      <c r="P1329" s="87"/>
      <c r="Q1329" s="87"/>
      <c r="R1329" s="87"/>
      <c r="S1329" s="87"/>
      <c r="T1329" s="88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U1329" s="20" t="s">
        <v>82</v>
      </c>
    </row>
    <row r="1330" spans="1:47" s="2" customFormat="1" ht="12">
      <c r="A1330" s="41"/>
      <c r="B1330" s="42"/>
      <c r="C1330" s="43"/>
      <c r="D1330" s="227" t="s">
        <v>493</v>
      </c>
      <c r="E1330" s="43"/>
      <c r="F1330" s="253" t="s">
        <v>1266</v>
      </c>
      <c r="G1330" s="43"/>
      <c r="H1330" s="254">
        <v>34.518</v>
      </c>
      <c r="I1330" s="43"/>
      <c r="J1330" s="43"/>
      <c r="K1330" s="43"/>
      <c r="L1330" s="47"/>
      <c r="M1330" s="223"/>
      <c r="N1330" s="224"/>
      <c r="O1330" s="87"/>
      <c r="P1330" s="87"/>
      <c r="Q1330" s="87"/>
      <c r="R1330" s="87"/>
      <c r="S1330" s="87"/>
      <c r="T1330" s="88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U1330" s="20" t="s">
        <v>82</v>
      </c>
    </row>
    <row r="1331" spans="1:47" s="2" customFormat="1" ht="12">
      <c r="A1331" s="41"/>
      <c r="B1331" s="42"/>
      <c r="C1331" s="43"/>
      <c r="D1331" s="227" t="s">
        <v>493</v>
      </c>
      <c r="E1331" s="43"/>
      <c r="F1331" s="253" t="s">
        <v>1262</v>
      </c>
      <c r="G1331" s="43"/>
      <c r="H1331" s="254">
        <v>-4.94</v>
      </c>
      <c r="I1331" s="43"/>
      <c r="J1331" s="43"/>
      <c r="K1331" s="43"/>
      <c r="L1331" s="47"/>
      <c r="M1331" s="223"/>
      <c r="N1331" s="224"/>
      <c r="O1331" s="87"/>
      <c r="P1331" s="87"/>
      <c r="Q1331" s="87"/>
      <c r="R1331" s="87"/>
      <c r="S1331" s="87"/>
      <c r="T1331" s="88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U1331" s="20" t="s">
        <v>82</v>
      </c>
    </row>
    <row r="1332" spans="1:47" s="2" customFormat="1" ht="12">
      <c r="A1332" s="41"/>
      <c r="B1332" s="42"/>
      <c r="C1332" s="43"/>
      <c r="D1332" s="227" t="s">
        <v>493</v>
      </c>
      <c r="E1332" s="43"/>
      <c r="F1332" s="253" t="s">
        <v>1267</v>
      </c>
      <c r="G1332" s="43"/>
      <c r="H1332" s="254">
        <v>0</v>
      </c>
      <c r="I1332" s="43"/>
      <c r="J1332" s="43"/>
      <c r="K1332" s="43"/>
      <c r="L1332" s="47"/>
      <c r="M1332" s="223"/>
      <c r="N1332" s="224"/>
      <c r="O1332" s="87"/>
      <c r="P1332" s="87"/>
      <c r="Q1332" s="87"/>
      <c r="R1332" s="87"/>
      <c r="S1332" s="87"/>
      <c r="T1332" s="88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U1332" s="20" t="s">
        <v>82</v>
      </c>
    </row>
    <row r="1333" spans="1:47" s="2" customFormat="1" ht="12">
      <c r="A1333" s="41"/>
      <c r="B1333" s="42"/>
      <c r="C1333" s="43"/>
      <c r="D1333" s="227" t="s">
        <v>493</v>
      </c>
      <c r="E1333" s="43"/>
      <c r="F1333" s="253" t="s">
        <v>1268</v>
      </c>
      <c r="G1333" s="43"/>
      <c r="H1333" s="254">
        <v>4.95</v>
      </c>
      <c r="I1333" s="43"/>
      <c r="J1333" s="43"/>
      <c r="K1333" s="43"/>
      <c r="L1333" s="47"/>
      <c r="M1333" s="223"/>
      <c r="N1333" s="224"/>
      <c r="O1333" s="87"/>
      <c r="P1333" s="87"/>
      <c r="Q1333" s="87"/>
      <c r="R1333" s="87"/>
      <c r="S1333" s="87"/>
      <c r="T1333" s="88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U1333" s="20" t="s">
        <v>82</v>
      </c>
    </row>
    <row r="1334" spans="1:47" s="2" customFormat="1" ht="12">
      <c r="A1334" s="41"/>
      <c r="B1334" s="42"/>
      <c r="C1334" s="43"/>
      <c r="D1334" s="227" t="s">
        <v>493</v>
      </c>
      <c r="E1334" s="43"/>
      <c r="F1334" s="253" t="s">
        <v>1269</v>
      </c>
      <c r="G1334" s="43"/>
      <c r="H1334" s="254">
        <v>0</v>
      </c>
      <c r="I1334" s="43"/>
      <c r="J1334" s="43"/>
      <c r="K1334" s="43"/>
      <c r="L1334" s="47"/>
      <c r="M1334" s="223"/>
      <c r="N1334" s="224"/>
      <c r="O1334" s="87"/>
      <c r="P1334" s="87"/>
      <c r="Q1334" s="87"/>
      <c r="R1334" s="87"/>
      <c r="S1334" s="87"/>
      <c r="T1334" s="88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U1334" s="20" t="s">
        <v>82</v>
      </c>
    </row>
    <row r="1335" spans="1:47" s="2" customFormat="1" ht="12">
      <c r="A1335" s="41"/>
      <c r="B1335" s="42"/>
      <c r="C1335" s="43"/>
      <c r="D1335" s="227" t="s">
        <v>493</v>
      </c>
      <c r="E1335" s="43"/>
      <c r="F1335" s="253" t="s">
        <v>1270</v>
      </c>
      <c r="G1335" s="43"/>
      <c r="H1335" s="254">
        <v>4.05</v>
      </c>
      <c r="I1335" s="43"/>
      <c r="J1335" s="43"/>
      <c r="K1335" s="43"/>
      <c r="L1335" s="47"/>
      <c r="M1335" s="223"/>
      <c r="N1335" s="224"/>
      <c r="O1335" s="87"/>
      <c r="P1335" s="87"/>
      <c r="Q1335" s="87"/>
      <c r="R1335" s="87"/>
      <c r="S1335" s="87"/>
      <c r="T1335" s="88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U1335" s="20" t="s">
        <v>82</v>
      </c>
    </row>
    <row r="1336" spans="1:47" s="2" customFormat="1" ht="12">
      <c r="A1336" s="41"/>
      <c r="B1336" s="42"/>
      <c r="C1336" s="43"/>
      <c r="D1336" s="227" t="s">
        <v>493</v>
      </c>
      <c r="E1336" s="43"/>
      <c r="F1336" s="253" t="s">
        <v>1157</v>
      </c>
      <c r="G1336" s="43"/>
      <c r="H1336" s="254">
        <v>0</v>
      </c>
      <c r="I1336" s="43"/>
      <c r="J1336" s="43"/>
      <c r="K1336" s="43"/>
      <c r="L1336" s="47"/>
      <c r="M1336" s="223"/>
      <c r="N1336" s="224"/>
      <c r="O1336" s="87"/>
      <c r="P1336" s="87"/>
      <c r="Q1336" s="87"/>
      <c r="R1336" s="87"/>
      <c r="S1336" s="87"/>
      <c r="T1336" s="88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U1336" s="20" t="s">
        <v>82</v>
      </c>
    </row>
    <row r="1337" spans="1:47" s="2" customFormat="1" ht="12">
      <c r="A1337" s="41"/>
      <c r="B1337" s="42"/>
      <c r="C1337" s="43"/>
      <c r="D1337" s="227" t="s">
        <v>493</v>
      </c>
      <c r="E1337" s="43"/>
      <c r="F1337" s="253" t="s">
        <v>1271</v>
      </c>
      <c r="G1337" s="43"/>
      <c r="H1337" s="254">
        <v>9.99</v>
      </c>
      <c r="I1337" s="43"/>
      <c r="J1337" s="43"/>
      <c r="K1337" s="43"/>
      <c r="L1337" s="47"/>
      <c r="M1337" s="223"/>
      <c r="N1337" s="224"/>
      <c r="O1337" s="87"/>
      <c r="P1337" s="87"/>
      <c r="Q1337" s="87"/>
      <c r="R1337" s="87"/>
      <c r="S1337" s="87"/>
      <c r="T1337" s="88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U1337" s="20" t="s">
        <v>82</v>
      </c>
    </row>
    <row r="1338" spans="1:47" s="2" customFormat="1" ht="12">
      <c r="A1338" s="41"/>
      <c r="B1338" s="42"/>
      <c r="C1338" s="43"/>
      <c r="D1338" s="227" t="s">
        <v>493</v>
      </c>
      <c r="E1338" s="43"/>
      <c r="F1338" s="253" t="s">
        <v>1264</v>
      </c>
      <c r="G1338" s="43"/>
      <c r="H1338" s="254">
        <v>-2.02</v>
      </c>
      <c r="I1338" s="43"/>
      <c r="J1338" s="43"/>
      <c r="K1338" s="43"/>
      <c r="L1338" s="47"/>
      <c r="M1338" s="223"/>
      <c r="N1338" s="224"/>
      <c r="O1338" s="87"/>
      <c r="P1338" s="87"/>
      <c r="Q1338" s="87"/>
      <c r="R1338" s="87"/>
      <c r="S1338" s="87"/>
      <c r="T1338" s="88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U1338" s="20" t="s">
        <v>82</v>
      </c>
    </row>
    <row r="1339" spans="1:47" s="2" customFormat="1" ht="12">
      <c r="A1339" s="41"/>
      <c r="B1339" s="42"/>
      <c r="C1339" s="43"/>
      <c r="D1339" s="227" t="s">
        <v>493</v>
      </c>
      <c r="E1339" s="43"/>
      <c r="F1339" s="253" t="s">
        <v>502</v>
      </c>
      <c r="G1339" s="43"/>
      <c r="H1339" s="254">
        <v>102.663</v>
      </c>
      <c r="I1339" s="43"/>
      <c r="J1339" s="43"/>
      <c r="K1339" s="43"/>
      <c r="L1339" s="47"/>
      <c r="M1339" s="223"/>
      <c r="N1339" s="224"/>
      <c r="O1339" s="87"/>
      <c r="P1339" s="87"/>
      <c r="Q1339" s="87"/>
      <c r="R1339" s="87"/>
      <c r="S1339" s="87"/>
      <c r="T1339" s="88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U1339" s="20" t="s">
        <v>82</v>
      </c>
    </row>
    <row r="1340" spans="1:65" s="2" customFormat="1" ht="33" customHeight="1">
      <c r="A1340" s="41"/>
      <c r="B1340" s="42"/>
      <c r="C1340" s="207" t="s">
        <v>1272</v>
      </c>
      <c r="D1340" s="207" t="s">
        <v>162</v>
      </c>
      <c r="E1340" s="208" t="s">
        <v>1273</v>
      </c>
      <c r="F1340" s="209" t="s">
        <v>1274</v>
      </c>
      <c r="G1340" s="210" t="s">
        <v>356</v>
      </c>
      <c r="H1340" s="211">
        <v>117.48</v>
      </c>
      <c r="I1340" s="212"/>
      <c r="J1340" s="213">
        <f>ROUND(I1340*H1340,2)</f>
        <v>0</v>
      </c>
      <c r="K1340" s="209" t="s">
        <v>166</v>
      </c>
      <c r="L1340" s="47"/>
      <c r="M1340" s="214" t="s">
        <v>19</v>
      </c>
      <c r="N1340" s="215" t="s">
        <v>43</v>
      </c>
      <c r="O1340" s="87"/>
      <c r="P1340" s="216">
        <f>O1340*H1340</f>
        <v>0</v>
      </c>
      <c r="Q1340" s="216">
        <v>0.06875</v>
      </c>
      <c r="R1340" s="216">
        <f>Q1340*H1340</f>
        <v>8.07675</v>
      </c>
      <c r="S1340" s="216">
        <v>0</v>
      </c>
      <c r="T1340" s="217">
        <f>S1340*H1340</f>
        <v>0</v>
      </c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R1340" s="218" t="s">
        <v>196</v>
      </c>
      <c r="AT1340" s="218" t="s">
        <v>162</v>
      </c>
      <c r="AU1340" s="218" t="s">
        <v>82</v>
      </c>
      <c r="AY1340" s="20" t="s">
        <v>155</v>
      </c>
      <c r="BE1340" s="219">
        <f>IF(N1340="základní",J1340,0)</f>
        <v>0</v>
      </c>
      <c r="BF1340" s="219">
        <f>IF(N1340="snížená",J1340,0)</f>
        <v>0</v>
      </c>
      <c r="BG1340" s="219">
        <f>IF(N1340="zákl. přenesená",J1340,0)</f>
        <v>0</v>
      </c>
      <c r="BH1340" s="219">
        <f>IF(N1340="sníž. přenesená",J1340,0)</f>
        <v>0</v>
      </c>
      <c r="BI1340" s="219">
        <f>IF(N1340="nulová",J1340,0)</f>
        <v>0</v>
      </c>
      <c r="BJ1340" s="20" t="s">
        <v>80</v>
      </c>
      <c r="BK1340" s="219">
        <f>ROUND(I1340*H1340,2)</f>
        <v>0</v>
      </c>
      <c r="BL1340" s="20" t="s">
        <v>196</v>
      </c>
      <c r="BM1340" s="218" t="s">
        <v>1275</v>
      </c>
    </row>
    <row r="1341" spans="1:47" s="2" customFormat="1" ht="12">
      <c r="A1341" s="41"/>
      <c r="B1341" s="42"/>
      <c r="C1341" s="43"/>
      <c r="D1341" s="220" t="s">
        <v>169</v>
      </c>
      <c r="E1341" s="43"/>
      <c r="F1341" s="221" t="s">
        <v>1276</v>
      </c>
      <c r="G1341" s="43"/>
      <c r="H1341" s="43"/>
      <c r="I1341" s="222"/>
      <c r="J1341" s="43"/>
      <c r="K1341" s="43"/>
      <c r="L1341" s="47"/>
      <c r="M1341" s="223"/>
      <c r="N1341" s="224"/>
      <c r="O1341" s="87"/>
      <c r="P1341" s="87"/>
      <c r="Q1341" s="87"/>
      <c r="R1341" s="87"/>
      <c r="S1341" s="87"/>
      <c r="T1341" s="88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T1341" s="20" t="s">
        <v>169</v>
      </c>
      <c r="AU1341" s="20" t="s">
        <v>82</v>
      </c>
    </row>
    <row r="1342" spans="1:51" s="14" customFormat="1" ht="12">
      <c r="A1342" s="14"/>
      <c r="B1342" s="236"/>
      <c r="C1342" s="237"/>
      <c r="D1342" s="227" t="s">
        <v>176</v>
      </c>
      <c r="E1342" s="238" t="s">
        <v>19</v>
      </c>
      <c r="F1342" s="239" t="s">
        <v>416</v>
      </c>
      <c r="G1342" s="237"/>
      <c r="H1342" s="240">
        <v>117.48</v>
      </c>
      <c r="I1342" s="241"/>
      <c r="J1342" s="237"/>
      <c r="K1342" s="237"/>
      <c r="L1342" s="242"/>
      <c r="M1342" s="243"/>
      <c r="N1342" s="244"/>
      <c r="O1342" s="244"/>
      <c r="P1342" s="244"/>
      <c r="Q1342" s="244"/>
      <c r="R1342" s="244"/>
      <c r="S1342" s="244"/>
      <c r="T1342" s="245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46" t="s">
        <v>176</v>
      </c>
      <c r="AU1342" s="246" t="s">
        <v>82</v>
      </c>
      <c r="AV1342" s="14" t="s">
        <v>82</v>
      </c>
      <c r="AW1342" s="14" t="s">
        <v>34</v>
      </c>
      <c r="AX1342" s="14" t="s">
        <v>80</v>
      </c>
      <c r="AY1342" s="246" t="s">
        <v>155</v>
      </c>
    </row>
    <row r="1343" spans="1:47" s="2" customFormat="1" ht="12">
      <c r="A1343" s="41"/>
      <c r="B1343" s="42"/>
      <c r="C1343" s="43"/>
      <c r="D1343" s="227" t="s">
        <v>493</v>
      </c>
      <c r="E1343" s="43"/>
      <c r="F1343" s="252" t="s">
        <v>1277</v>
      </c>
      <c r="G1343" s="43"/>
      <c r="H1343" s="43"/>
      <c r="I1343" s="43"/>
      <c r="J1343" s="43"/>
      <c r="K1343" s="43"/>
      <c r="L1343" s="47"/>
      <c r="M1343" s="223"/>
      <c r="N1343" s="224"/>
      <c r="O1343" s="87"/>
      <c r="P1343" s="87"/>
      <c r="Q1343" s="87"/>
      <c r="R1343" s="87"/>
      <c r="S1343" s="87"/>
      <c r="T1343" s="88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U1343" s="20" t="s">
        <v>82</v>
      </c>
    </row>
    <row r="1344" spans="1:47" s="2" customFormat="1" ht="12">
      <c r="A1344" s="41"/>
      <c r="B1344" s="42"/>
      <c r="C1344" s="43"/>
      <c r="D1344" s="227" t="s">
        <v>493</v>
      </c>
      <c r="E1344" s="43"/>
      <c r="F1344" s="253" t="s">
        <v>1278</v>
      </c>
      <c r="G1344" s="43"/>
      <c r="H1344" s="254">
        <v>0</v>
      </c>
      <c r="I1344" s="43"/>
      <c r="J1344" s="43"/>
      <c r="K1344" s="43"/>
      <c r="L1344" s="47"/>
      <c r="M1344" s="223"/>
      <c r="N1344" s="224"/>
      <c r="O1344" s="87"/>
      <c r="P1344" s="87"/>
      <c r="Q1344" s="87"/>
      <c r="R1344" s="87"/>
      <c r="S1344" s="87"/>
      <c r="T1344" s="88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U1344" s="20" t="s">
        <v>82</v>
      </c>
    </row>
    <row r="1345" spans="1:47" s="2" customFormat="1" ht="12">
      <c r="A1345" s="41"/>
      <c r="B1345" s="42"/>
      <c r="C1345" s="43"/>
      <c r="D1345" s="227" t="s">
        <v>493</v>
      </c>
      <c r="E1345" s="43"/>
      <c r="F1345" s="253" t="s">
        <v>1279</v>
      </c>
      <c r="G1345" s="43"/>
      <c r="H1345" s="254">
        <v>151.8</v>
      </c>
      <c r="I1345" s="43"/>
      <c r="J1345" s="43"/>
      <c r="K1345" s="43"/>
      <c r="L1345" s="47"/>
      <c r="M1345" s="223"/>
      <c r="N1345" s="224"/>
      <c r="O1345" s="87"/>
      <c r="P1345" s="87"/>
      <c r="Q1345" s="87"/>
      <c r="R1345" s="87"/>
      <c r="S1345" s="87"/>
      <c r="T1345" s="88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U1345" s="20" t="s">
        <v>82</v>
      </c>
    </row>
    <row r="1346" spans="1:47" s="2" customFormat="1" ht="12">
      <c r="A1346" s="41"/>
      <c r="B1346" s="42"/>
      <c r="C1346" s="43"/>
      <c r="D1346" s="227" t="s">
        <v>493</v>
      </c>
      <c r="E1346" s="43"/>
      <c r="F1346" s="253" t="s">
        <v>1280</v>
      </c>
      <c r="G1346" s="43"/>
      <c r="H1346" s="254">
        <v>-34.32</v>
      </c>
      <c r="I1346" s="43"/>
      <c r="J1346" s="43"/>
      <c r="K1346" s="43"/>
      <c r="L1346" s="47"/>
      <c r="M1346" s="223"/>
      <c r="N1346" s="224"/>
      <c r="O1346" s="87"/>
      <c r="P1346" s="87"/>
      <c r="Q1346" s="87"/>
      <c r="R1346" s="87"/>
      <c r="S1346" s="87"/>
      <c r="T1346" s="88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U1346" s="20" t="s">
        <v>82</v>
      </c>
    </row>
    <row r="1347" spans="1:47" s="2" customFormat="1" ht="12">
      <c r="A1347" s="41"/>
      <c r="B1347" s="42"/>
      <c r="C1347" s="43"/>
      <c r="D1347" s="227" t="s">
        <v>493</v>
      </c>
      <c r="E1347" s="43"/>
      <c r="F1347" s="253" t="s">
        <v>502</v>
      </c>
      <c r="G1347" s="43"/>
      <c r="H1347" s="254">
        <v>117.48</v>
      </c>
      <c r="I1347" s="43"/>
      <c r="J1347" s="43"/>
      <c r="K1347" s="43"/>
      <c r="L1347" s="47"/>
      <c r="M1347" s="223"/>
      <c r="N1347" s="224"/>
      <c r="O1347" s="87"/>
      <c r="P1347" s="87"/>
      <c r="Q1347" s="87"/>
      <c r="R1347" s="87"/>
      <c r="S1347" s="87"/>
      <c r="T1347" s="88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U1347" s="20" t="s">
        <v>82</v>
      </c>
    </row>
    <row r="1348" spans="1:65" s="2" customFormat="1" ht="33" customHeight="1">
      <c r="A1348" s="41"/>
      <c r="B1348" s="42"/>
      <c r="C1348" s="207" t="s">
        <v>1281</v>
      </c>
      <c r="D1348" s="207" t="s">
        <v>162</v>
      </c>
      <c r="E1348" s="208" t="s">
        <v>1282</v>
      </c>
      <c r="F1348" s="209" t="s">
        <v>1283</v>
      </c>
      <c r="G1348" s="210" t="s">
        <v>356</v>
      </c>
      <c r="H1348" s="211">
        <v>23.973</v>
      </c>
      <c r="I1348" s="212"/>
      <c r="J1348" s="213">
        <f>ROUND(I1348*H1348,2)</f>
        <v>0</v>
      </c>
      <c r="K1348" s="209" t="s">
        <v>166</v>
      </c>
      <c r="L1348" s="47"/>
      <c r="M1348" s="214" t="s">
        <v>19</v>
      </c>
      <c r="N1348" s="215" t="s">
        <v>43</v>
      </c>
      <c r="O1348" s="87"/>
      <c r="P1348" s="216">
        <f>O1348*H1348</f>
        <v>0</v>
      </c>
      <c r="Q1348" s="216">
        <v>0.0372</v>
      </c>
      <c r="R1348" s="216">
        <f>Q1348*H1348</f>
        <v>0.8917955999999999</v>
      </c>
      <c r="S1348" s="216">
        <v>0</v>
      </c>
      <c r="T1348" s="217">
        <f>S1348*H1348</f>
        <v>0</v>
      </c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R1348" s="218" t="s">
        <v>196</v>
      </c>
      <c r="AT1348" s="218" t="s">
        <v>162</v>
      </c>
      <c r="AU1348" s="218" t="s">
        <v>82</v>
      </c>
      <c r="AY1348" s="20" t="s">
        <v>155</v>
      </c>
      <c r="BE1348" s="219">
        <f>IF(N1348="základní",J1348,0)</f>
        <v>0</v>
      </c>
      <c r="BF1348" s="219">
        <f>IF(N1348="snížená",J1348,0)</f>
        <v>0</v>
      </c>
      <c r="BG1348" s="219">
        <f>IF(N1348="zákl. přenesená",J1348,0)</f>
        <v>0</v>
      </c>
      <c r="BH1348" s="219">
        <f>IF(N1348="sníž. přenesená",J1348,0)</f>
        <v>0</v>
      </c>
      <c r="BI1348" s="219">
        <f>IF(N1348="nulová",J1348,0)</f>
        <v>0</v>
      </c>
      <c r="BJ1348" s="20" t="s">
        <v>80</v>
      </c>
      <c r="BK1348" s="219">
        <f>ROUND(I1348*H1348,2)</f>
        <v>0</v>
      </c>
      <c r="BL1348" s="20" t="s">
        <v>196</v>
      </c>
      <c r="BM1348" s="218" t="s">
        <v>1284</v>
      </c>
    </row>
    <row r="1349" spans="1:47" s="2" customFormat="1" ht="12">
      <c r="A1349" s="41"/>
      <c r="B1349" s="42"/>
      <c r="C1349" s="43"/>
      <c r="D1349" s="220" t="s">
        <v>169</v>
      </c>
      <c r="E1349" s="43"/>
      <c r="F1349" s="221" t="s">
        <v>1285</v>
      </c>
      <c r="G1349" s="43"/>
      <c r="H1349" s="43"/>
      <c r="I1349" s="222"/>
      <c r="J1349" s="43"/>
      <c r="K1349" s="43"/>
      <c r="L1349" s="47"/>
      <c r="M1349" s="223"/>
      <c r="N1349" s="224"/>
      <c r="O1349" s="87"/>
      <c r="P1349" s="87"/>
      <c r="Q1349" s="87"/>
      <c r="R1349" s="87"/>
      <c r="S1349" s="87"/>
      <c r="T1349" s="88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T1349" s="20" t="s">
        <v>169</v>
      </c>
      <c r="AU1349" s="20" t="s">
        <v>82</v>
      </c>
    </row>
    <row r="1350" spans="1:51" s="14" customFormat="1" ht="12">
      <c r="A1350" s="14"/>
      <c r="B1350" s="236"/>
      <c r="C1350" s="237"/>
      <c r="D1350" s="227" t="s">
        <v>176</v>
      </c>
      <c r="E1350" s="238" t="s">
        <v>19</v>
      </c>
      <c r="F1350" s="239" t="s">
        <v>419</v>
      </c>
      <c r="G1350" s="237"/>
      <c r="H1350" s="240">
        <v>23.973</v>
      </c>
      <c r="I1350" s="241"/>
      <c r="J1350" s="237"/>
      <c r="K1350" s="237"/>
      <c r="L1350" s="242"/>
      <c r="M1350" s="243"/>
      <c r="N1350" s="244"/>
      <c r="O1350" s="244"/>
      <c r="P1350" s="244"/>
      <c r="Q1350" s="244"/>
      <c r="R1350" s="244"/>
      <c r="S1350" s="244"/>
      <c r="T1350" s="245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6" t="s">
        <v>176</v>
      </c>
      <c r="AU1350" s="246" t="s">
        <v>82</v>
      </c>
      <c r="AV1350" s="14" t="s">
        <v>82</v>
      </c>
      <c r="AW1350" s="14" t="s">
        <v>34</v>
      </c>
      <c r="AX1350" s="14" t="s">
        <v>80</v>
      </c>
      <c r="AY1350" s="246" t="s">
        <v>155</v>
      </c>
    </row>
    <row r="1351" spans="1:47" s="2" customFormat="1" ht="12">
      <c r="A1351" s="41"/>
      <c r="B1351" s="42"/>
      <c r="C1351" s="43"/>
      <c r="D1351" s="227" t="s">
        <v>493</v>
      </c>
      <c r="E1351" s="43"/>
      <c r="F1351" s="252" t="s">
        <v>1286</v>
      </c>
      <c r="G1351" s="43"/>
      <c r="H1351" s="43"/>
      <c r="I1351" s="43"/>
      <c r="J1351" s="43"/>
      <c r="K1351" s="43"/>
      <c r="L1351" s="47"/>
      <c r="M1351" s="223"/>
      <c r="N1351" s="224"/>
      <c r="O1351" s="87"/>
      <c r="P1351" s="87"/>
      <c r="Q1351" s="87"/>
      <c r="R1351" s="87"/>
      <c r="S1351" s="87"/>
      <c r="T1351" s="88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U1351" s="20" t="s">
        <v>82</v>
      </c>
    </row>
    <row r="1352" spans="1:47" s="2" customFormat="1" ht="12">
      <c r="A1352" s="41"/>
      <c r="B1352" s="42"/>
      <c r="C1352" s="43"/>
      <c r="D1352" s="227" t="s">
        <v>493</v>
      </c>
      <c r="E1352" s="43"/>
      <c r="F1352" s="253" t="s">
        <v>1287</v>
      </c>
      <c r="G1352" s="43"/>
      <c r="H1352" s="254">
        <v>0</v>
      </c>
      <c r="I1352" s="43"/>
      <c r="J1352" s="43"/>
      <c r="K1352" s="43"/>
      <c r="L1352" s="47"/>
      <c r="M1352" s="223"/>
      <c r="N1352" s="224"/>
      <c r="O1352" s="87"/>
      <c r="P1352" s="87"/>
      <c r="Q1352" s="87"/>
      <c r="R1352" s="87"/>
      <c r="S1352" s="87"/>
      <c r="T1352" s="88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U1352" s="20" t="s">
        <v>82</v>
      </c>
    </row>
    <row r="1353" spans="1:47" s="2" customFormat="1" ht="12">
      <c r="A1353" s="41"/>
      <c r="B1353" s="42"/>
      <c r="C1353" s="43"/>
      <c r="D1353" s="227" t="s">
        <v>493</v>
      </c>
      <c r="E1353" s="43"/>
      <c r="F1353" s="253" t="s">
        <v>1288</v>
      </c>
      <c r="G1353" s="43"/>
      <c r="H1353" s="254">
        <v>28.215</v>
      </c>
      <c r="I1353" s="43"/>
      <c r="J1353" s="43"/>
      <c r="K1353" s="43"/>
      <c r="L1353" s="47"/>
      <c r="M1353" s="223"/>
      <c r="N1353" s="224"/>
      <c r="O1353" s="87"/>
      <c r="P1353" s="87"/>
      <c r="Q1353" s="87"/>
      <c r="R1353" s="87"/>
      <c r="S1353" s="87"/>
      <c r="T1353" s="88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U1353" s="20" t="s">
        <v>82</v>
      </c>
    </row>
    <row r="1354" spans="1:47" s="2" customFormat="1" ht="12">
      <c r="A1354" s="41"/>
      <c r="B1354" s="42"/>
      <c r="C1354" s="43"/>
      <c r="D1354" s="227" t="s">
        <v>493</v>
      </c>
      <c r="E1354" s="43"/>
      <c r="F1354" s="253" t="s">
        <v>1289</v>
      </c>
      <c r="G1354" s="43"/>
      <c r="H1354" s="254">
        <v>-4.242</v>
      </c>
      <c r="I1354" s="43"/>
      <c r="J1354" s="43"/>
      <c r="K1354" s="43"/>
      <c r="L1354" s="47"/>
      <c r="M1354" s="223"/>
      <c r="N1354" s="224"/>
      <c r="O1354" s="87"/>
      <c r="P1354" s="87"/>
      <c r="Q1354" s="87"/>
      <c r="R1354" s="87"/>
      <c r="S1354" s="87"/>
      <c r="T1354" s="88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U1354" s="20" t="s">
        <v>82</v>
      </c>
    </row>
    <row r="1355" spans="1:47" s="2" customFormat="1" ht="12">
      <c r="A1355" s="41"/>
      <c r="B1355" s="42"/>
      <c r="C1355" s="43"/>
      <c r="D1355" s="227" t="s">
        <v>493</v>
      </c>
      <c r="E1355" s="43"/>
      <c r="F1355" s="253" t="s">
        <v>502</v>
      </c>
      <c r="G1355" s="43"/>
      <c r="H1355" s="254">
        <v>23.973</v>
      </c>
      <c r="I1355" s="43"/>
      <c r="J1355" s="43"/>
      <c r="K1355" s="43"/>
      <c r="L1355" s="47"/>
      <c r="M1355" s="223"/>
      <c r="N1355" s="224"/>
      <c r="O1355" s="87"/>
      <c r="P1355" s="87"/>
      <c r="Q1355" s="87"/>
      <c r="R1355" s="87"/>
      <c r="S1355" s="87"/>
      <c r="T1355" s="88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U1355" s="20" t="s">
        <v>82</v>
      </c>
    </row>
    <row r="1356" spans="1:65" s="2" customFormat="1" ht="33" customHeight="1">
      <c r="A1356" s="41"/>
      <c r="B1356" s="42"/>
      <c r="C1356" s="207" t="s">
        <v>1290</v>
      </c>
      <c r="D1356" s="207" t="s">
        <v>162</v>
      </c>
      <c r="E1356" s="208" t="s">
        <v>1291</v>
      </c>
      <c r="F1356" s="209" t="s">
        <v>1292</v>
      </c>
      <c r="G1356" s="210" t="s">
        <v>356</v>
      </c>
      <c r="H1356" s="211">
        <v>14.581</v>
      </c>
      <c r="I1356" s="212"/>
      <c r="J1356" s="213">
        <f>ROUND(I1356*H1356,2)</f>
        <v>0</v>
      </c>
      <c r="K1356" s="209" t="s">
        <v>19</v>
      </c>
      <c r="L1356" s="47"/>
      <c r="M1356" s="214" t="s">
        <v>19</v>
      </c>
      <c r="N1356" s="215" t="s">
        <v>43</v>
      </c>
      <c r="O1356" s="87"/>
      <c r="P1356" s="216">
        <f>O1356*H1356</f>
        <v>0</v>
      </c>
      <c r="Q1356" s="216">
        <v>0.03693</v>
      </c>
      <c r="R1356" s="216">
        <f>Q1356*H1356</f>
        <v>0.53847633</v>
      </c>
      <c r="S1356" s="216">
        <v>0</v>
      </c>
      <c r="T1356" s="217">
        <f>S1356*H1356</f>
        <v>0</v>
      </c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R1356" s="218" t="s">
        <v>196</v>
      </c>
      <c r="AT1356" s="218" t="s">
        <v>162</v>
      </c>
      <c r="AU1356" s="218" t="s">
        <v>82</v>
      </c>
      <c r="AY1356" s="20" t="s">
        <v>155</v>
      </c>
      <c r="BE1356" s="219">
        <f>IF(N1356="základní",J1356,0)</f>
        <v>0</v>
      </c>
      <c r="BF1356" s="219">
        <f>IF(N1356="snížená",J1356,0)</f>
        <v>0</v>
      </c>
      <c r="BG1356" s="219">
        <f>IF(N1356="zákl. přenesená",J1356,0)</f>
        <v>0</v>
      </c>
      <c r="BH1356" s="219">
        <f>IF(N1356="sníž. přenesená",J1356,0)</f>
        <v>0</v>
      </c>
      <c r="BI1356" s="219">
        <f>IF(N1356="nulová",J1356,0)</f>
        <v>0</v>
      </c>
      <c r="BJ1356" s="20" t="s">
        <v>80</v>
      </c>
      <c r="BK1356" s="219">
        <f>ROUND(I1356*H1356,2)</f>
        <v>0</v>
      </c>
      <c r="BL1356" s="20" t="s">
        <v>196</v>
      </c>
      <c r="BM1356" s="218" t="s">
        <v>1293</v>
      </c>
    </row>
    <row r="1357" spans="1:51" s="14" customFormat="1" ht="12">
      <c r="A1357" s="14"/>
      <c r="B1357" s="236"/>
      <c r="C1357" s="237"/>
      <c r="D1357" s="227" t="s">
        <v>176</v>
      </c>
      <c r="E1357" s="238" t="s">
        <v>19</v>
      </c>
      <c r="F1357" s="239" t="s">
        <v>422</v>
      </c>
      <c r="G1357" s="237"/>
      <c r="H1357" s="240">
        <v>14.581</v>
      </c>
      <c r="I1357" s="241"/>
      <c r="J1357" s="237"/>
      <c r="K1357" s="237"/>
      <c r="L1357" s="242"/>
      <c r="M1357" s="243"/>
      <c r="N1357" s="244"/>
      <c r="O1357" s="244"/>
      <c r="P1357" s="244"/>
      <c r="Q1357" s="244"/>
      <c r="R1357" s="244"/>
      <c r="S1357" s="244"/>
      <c r="T1357" s="245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6" t="s">
        <v>176</v>
      </c>
      <c r="AU1357" s="246" t="s">
        <v>82</v>
      </c>
      <c r="AV1357" s="14" t="s">
        <v>82</v>
      </c>
      <c r="AW1357" s="14" t="s">
        <v>34</v>
      </c>
      <c r="AX1357" s="14" t="s">
        <v>80</v>
      </c>
      <c r="AY1357" s="246" t="s">
        <v>155</v>
      </c>
    </row>
    <row r="1358" spans="1:47" s="2" customFormat="1" ht="12">
      <c r="A1358" s="41"/>
      <c r="B1358" s="42"/>
      <c r="C1358" s="43"/>
      <c r="D1358" s="227" t="s">
        <v>493</v>
      </c>
      <c r="E1358" s="43"/>
      <c r="F1358" s="252" t="s">
        <v>1294</v>
      </c>
      <c r="G1358" s="43"/>
      <c r="H1358" s="43"/>
      <c r="I1358" s="43"/>
      <c r="J1358" s="43"/>
      <c r="K1358" s="43"/>
      <c r="L1358" s="47"/>
      <c r="M1358" s="223"/>
      <c r="N1358" s="224"/>
      <c r="O1358" s="87"/>
      <c r="P1358" s="87"/>
      <c r="Q1358" s="87"/>
      <c r="R1358" s="87"/>
      <c r="S1358" s="87"/>
      <c r="T1358" s="88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U1358" s="20" t="s">
        <v>82</v>
      </c>
    </row>
    <row r="1359" spans="1:47" s="2" customFormat="1" ht="12">
      <c r="A1359" s="41"/>
      <c r="B1359" s="42"/>
      <c r="C1359" s="43"/>
      <c r="D1359" s="227" t="s">
        <v>493</v>
      </c>
      <c r="E1359" s="43"/>
      <c r="F1359" s="253" t="s">
        <v>1295</v>
      </c>
      <c r="G1359" s="43"/>
      <c r="H1359" s="254">
        <v>0</v>
      </c>
      <c r="I1359" s="43"/>
      <c r="J1359" s="43"/>
      <c r="K1359" s="43"/>
      <c r="L1359" s="47"/>
      <c r="M1359" s="223"/>
      <c r="N1359" s="224"/>
      <c r="O1359" s="87"/>
      <c r="P1359" s="87"/>
      <c r="Q1359" s="87"/>
      <c r="R1359" s="87"/>
      <c r="S1359" s="87"/>
      <c r="T1359" s="88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U1359" s="20" t="s">
        <v>82</v>
      </c>
    </row>
    <row r="1360" spans="1:47" s="2" customFormat="1" ht="12">
      <c r="A1360" s="41"/>
      <c r="B1360" s="42"/>
      <c r="C1360" s="43"/>
      <c r="D1360" s="227" t="s">
        <v>493</v>
      </c>
      <c r="E1360" s="43"/>
      <c r="F1360" s="253" t="s">
        <v>1296</v>
      </c>
      <c r="G1360" s="43"/>
      <c r="H1360" s="254">
        <v>21.78</v>
      </c>
      <c r="I1360" s="43"/>
      <c r="J1360" s="43"/>
      <c r="K1360" s="43"/>
      <c r="L1360" s="47"/>
      <c r="M1360" s="223"/>
      <c r="N1360" s="224"/>
      <c r="O1360" s="87"/>
      <c r="P1360" s="87"/>
      <c r="Q1360" s="87"/>
      <c r="R1360" s="87"/>
      <c r="S1360" s="87"/>
      <c r="T1360" s="88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U1360" s="20" t="s">
        <v>82</v>
      </c>
    </row>
    <row r="1361" spans="1:47" s="2" customFormat="1" ht="12">
      <c r="A1361" s="41"/>
      <c r="B1361" s="42"/>
      <c r="C1361" s="43"/>
      <c r="D1361" s="227" t="s">
        <v>493</v>
      </c>
      <c r="E1361" s="43"/>
      <c r="F1361" s="253" t="s">
        <v>1297</v>
      </c>
      <c r="G1361" s="43"/>
      <c r="H1361" s="254">
        <v>-7.199</v>
      </c>
      <c r="I1361" s="43"/>
      <c r="J1361" s="43"/>
      <c r="K1361" s="43"/>
      <c r="L1361" s="47"/>
      <c r="M1361" s="223"/>
      <c r="N1361" s="224"/>
      <c r="O1361" s="87"/>
      <c r="P1361" s="87"/>
      <c r="Q1361" s="87"/>
      <c r="R1361" s="87"/>
      <c r="S1361" s="87"/>
      <c r="T1361" s="88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U1361" s="20" t="s">
        <v>82</v>
      </c>
    </row>
    <row r="1362" spans="1:47" s="2" customFormat="1" ht="12">
      <c r="A1362" s="41"/>
      <c r="B1362" s="42"/>
      <c r="C1362" s="43"/>
      <c r="D1362" s="227" t="s">
        <v>493</v>
      </c>
      <c r="E1362" s="43"/>
      <c r="F1362" s="253" t="s">
        <v>502</v>
      </c>
      <c r="G1362" s="43"/>
      <c r="H1362" s="254">
        <v>14.581</v>
      </c>
      <c r="I1362" s="43"/>
      <c r="J1362" s="43"/>
      <c r="K1362" s="43"/>
      <c r="L1362" s="47"/>
      <c r="M1362" s="223"/>
      <c r="N1362" s="224"/>
      <c r="O1362" s="87"/>
      <c r="P1362" s="87"/>
      <c r="Q1362" s="87"/>
      <c r="R1362" s="87"/>
      <c r="S1362" s="87"/>
      <c r="T1362" s="88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U1362" s="20" t="s">
        <v>82</v>
      </c>
    </row>
    <row r="1363" spans="1:65" s="2" customFormat="1" ht="44.25" customHeight="1">
      <c r="A1363" s="41"/>
      <c r="B1363" s="42"/>
      <c r="C1363" s="207" t="s">
        <v>1298</v>
      </c>
      <c r="D1363" s="207" t="s">
        <v>162</v>
      </c>
      <c r="E1363" s="208" t="s">
        <v>1299</v>
      </c>
      <c r="F1363" s="209" t="s">
        <v>1300</v>
      </c>
      <c r="G1363" s="210" t="s">
        <v>356</v>
      </c>
      <c r="H1363" s="211">
        <v>68.13</v>
      </c>
      <c r="I1363" s="212"/>
      <c r="J1363" s="213">
        <f>ROUND(I1363*H1363,2)</f>
        <v>0</v>
      </c>
      <c r="K1363" s="209" t="s">
        <v>19</v>
      </c>
      <c r="L1363" s="47"/>
      <c r="M1363" s="214" t="s">
        <v>19</v>
      </c>
      <c r="N1363" s="215" t="s">
        <v>43</v>
      </c>
      <c r="O1363" s="87"/>
      <c r="P1363" s="216">
        <f>O1363*H1363</f>
        <v>0</v>
      </c>
      <c r="Q1363" s="216">
        <v>0.03855</v>
      </c>
      <c r="R1363" s="216">
        <f>Q1363*H1363</f>
        <v>2.6264114999999997</v>
      </c>
      <c r="S1363" s="216">
        <v>0</v>
      </c>
      <c r="T1363" s="217">
        <f>S1363*H1363</f>
        <v>0</v>
      </c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R1363" s="218" t="s">
        <v>196</v>
      </c>
      <c r="AT1363" s="218" t="s">
        <v>162</v>
      </c>
      <c r="AU1363" s="218" t="s">
        <v>82</v>
      </c>
      <c r="AY1363" s="20" t="s">
        <v>155</v>
      </c>
      <c r="BE1363" s="219">
        <f>IF(N1363="základní",J1363,0)</f>
        <v>0</v>
      </c>
      <c r="BF1363" s="219">
        <f>IF(N1363="snížená",J1363,0)</f>
        <v>0</v>
      </c>
      <c r="BG1363" s="219">
        <f>IF(N1363="zákl. přenesená",J1363,0)</f>
        <v>0</v>
      </c>
      <c r="BH1363" s="219">
        <f>IF(N1363="sníž. přenesená",J1363,0)</f>
        <v>0</v>
      </c>
      <c r="BI1363" s="219">
        <f>IF(N1363="nulová",J1363,0)</f>
        <v>0</v>
      </c>
      <c r="BJ1363" s="20" t="s">
        <v>80</v>
      </c>
      <c r="BK1363" s="219">
        <f>ROUND(I1363*H1363,2)</f>
        <v>0</v>
      </c>
      <c r="BL1363" s="20" t="s">
        <v>196</v>
      </c>
      <c r="BM1363" s="218" t="s">
        <v>1301</v>
      </c>
    </row>
    <row r="1364" spans="1:51" s="14" customFormat="1" ht="12">
      <c r="A1364" s="14"/>
      <c r="B1364" s="236"/>
      <c r="C1364" s="237"/>
      <c r="D1364" s="227" t="s">
        <v>176</v>
      </c>
      <c r="E1364" s="238" t="s">
        <v>19</v>
      </c>
      <c r="F1364" s="239" t="s">
        <v>425</v>
      </c>
      <c r="G1364" s="237"/>
      <c r="H1364" s="240">
        <v>68.13</v>
      </c>
      <c r="I1364" s="241"/>
      <c r="J1364" s="237"/>
      <c r="K1364" s="237"/>
      <c r="L1364" s="242"/>
      <c r="M1364" s="243"/>
      <c r="N1364" s="244"/>
      <c r="O1364" s="244"/>
      <c r="P1364" s="244"/>
      <c r="Q1364" s="244"/>
      <c r="R1364" s="244"/>
      <c r="S1364" s="244"/>
      <c r="T1364" s="245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6" t="s">
        <v>176</v>
      </c>
      <c r="AU1364" s="246" t="s">
        <v>82</v>
      </c>
      <c r="AV1364" s="14" t="s">
        <v>82</v>
      </c>
      <c r="AW1364" s="14" t="s">
        <v>34</v>
      </c>
      <c r="AX1364" s="14" t="s">
        <v>80</v>
      </c>
      <c r="AY1364" s="246" t="s">
        <v>155</v>
      </c>
    </row>
    <row r="1365" spans="1:47" s="2" customFormat="1" ht="12">
      <c r="A1365" s="41"/>
      <c r="B1365" s="42"/>
      <c r="C1365" s="43"/>
      <c r="D1365" s="227" t="s">
        <v>493</v>
      </c>
      <c r="E1365" s="43"/>
      <c r="F1365" s="252" t="s">
        <v>1302</v>
      </c>
      <c r="G1365" s="43"/>
      <c r="H1365" s="43"/>
      <c r="I1365" s="43"/>
      <c r="J1365" s="43"/>
      <c r="K1365" s="43"/>
      <c r="L1365" s="47"/>
      <c r="M1365" s="223"/>
      <c r="N1365" s="224"/>
      <c r="O1365" s="87"/>
      <c r="P1365" s="87"/>
      <c r="Q1365" s="87"/>
      <c r="R1365" s="87"/>
      <c r="S1365" s="87"/>
      <c r="T1365" s="88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U1365" s="20" t="s">
        <v>82</v>
      </c>
    </row>
    <row r="1366" spans="1:47" s="2" customFormat="1" ht="12">
      <c r="A1366" s="41"/>
      <c r="B1366" s="42"/>
      <c r="C1366" s="43"/>
      <c r="D1366" s="227" t="s">
        <v>493</v>
      </c>
      <c r="E1366" s="43"/>
      <c r="F1366" s="253" t="s">
        <v>1303</v>
      </c>
      <c r="G1366" s="43"/>
      <c r="H1366" s="254">
        <v>0</v>
      </c>
      <c r="I1366" s="43"/>
      <c r="J1366" s="43"/>
      <c r="K1366" s="43"/>
      <c r="L1366" s="47"/>
      <c r="M1366" s="223"/>
      <c r="N1366" s="224"/>
      <c r="O1366" s="87"/>
      <c r="P1366" s="87"/>
      <c r="Q1366" s="87"/>
      <c r="R1366" s="87"/>
      <c r="S1366" s="87"/>
      <c r="T1366" s="88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U1366" s="20" t="s">
        <v>82</v>
      </c>
    </row>
    <row r="1367" spans="1:47" s="2" customFormat="1" ht="12">
      <c r="A1367" s="41"/>
      <c r="B1367" s="42"/>
      <c r="C1367" s="43"/>
      <c r="D1367" s="227" t="s">
        <v>493</v>
      </c>
      <c r="E1367" s="43"/>
      <c r="F1367" s="253" t="s">
        <v>1304</v>
      </c>
      <c r="G1367" s="43"/>
      <c r="H1367" s="254">
        <v>77.22</v>
      </c>
      <c r="I1367" s="43"/>
      <c r="J1367" s="43"/>
      <c r="K1367" s="43"/>
      <c r="L1367" s="47"/>
      <c r="M1367" s="223"/>
      <c r="N1367" s="224"/>
      <c r="O1367" s="87"/>
      <c r="P1367" s="87"/>
      <c r="Q1367" s="87"/>
      <c r="R1367" s="87"/>
      <c r="S1367" s="87"/>
      <c r="T1367" s="88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U1367" s="20" t="s">
        <v>82</v>
      </c>
    </row>
    <row r="1368" spans="1:47" s="2" customFormat="1" ht="12">
      <c r="A1368" s="41"/>
      <c r="B1368" s="42"/>
      <c r="C1368" s="43"/>
      <c r="D1368" s="227" t="s">
        <v>493</v>
      </c>
      <c r="E1368" s="43"/>
      <c r="F1368" s="253" t="s">
        <v>1305</v>
      </c>
      <c r="G1368" s="43"/>
      <c r="H1368" s="254">
        <v>-9.09</v>
      </c>
      <c r="I1368" s="43"/>
      <c r="J1368" s="43"/>
      <c r="K1368" s="43"/>
      <c r="L1368" s="47"/>
      <c r="M1368" s="223"/>
      <c r="N1368" s="224"/>
      <c r="O1368" s="87"/>
      <c r="P1368" s="87"/>
      <c r="Q1368" s="87"/>
      <c r="R1368" s="87"/>
      <c r="S1368" s="87"/>
      <c r="T1368" s="88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U1368" s="20" t="s">
        <v>82</v>
      </c>
    </row>
    <row r="1369" spans="1:47" s="2" customFormat="1" ht="12">
      <c r="A1369" s="41"/>
      <c r="B1369" s="42"/>
      <c r="C1369" s="43"/>
      <c r="D1369" s="227" t="s">
        <v>493</v>
      </c>
      <c r="E1369" s="43"/>
      <c r="F1369" s="253" t="s">
        <v>502</v>
      </c>
      <c r="G1369" s="43"/>
      <c r="H1369" s="254">
        <v>68.13</v>
      </c>
      <c r="I1369" s="43"/>
      <c r="J1369" s="43"/>
      <c r="K1369" s="43"/>
      <c r="L1369" s="47"/>
      <c r="M1369" s="223"/>
      <c r="N1369" s="224"/>
      <c r="O1369" s="87"/>
      <c r="P1369" s="87"/>
      <c r="Q1369" s="87"/>
      <c r="R1369" s="87"/>
      <c r="S1369" s="87"/>
      <c r="T1369" s="88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U1369" s="20" t="s">
        <v>82</v>
      </c>
    </row>
    <row r="1370" spans="1:65" s="2" customFormat="1" ht="44.25" customHeight="1">
      <c r="A1370" s="41"/>
      <c r="B1370" s="42"/>
      <c r="C1370" s="207" t="s">
        <v>1306</v>
      </c>
      <c r="D1370" s="207" t="s">
        <v>162</v>
      </c>
      <c r="E1370" s="208" t="s">
        <v>1307</v>
      </c>
      <c r="F1370" s="209" t="s">
        <v>1308</v>
      </c>
      <c r="G1370" s="210" t="s">
        <v>356</v>
      </c>
      <c r="H1370" s="211">
        <v>153.6</v>
      </c>
      <c r="I1370" s="212"/>
      <c r="J1370" s="213">
        <f>ROUND(I1370*H1370,2)</f>
        <v>0</v>
      </c>
      <c r="K1370" s="209" t="s">
        <v>166</v>
      </c>
      <c r="L1370" s="47"/>
      <c r="M1370" s="214" t="s">
        <v>19</v>
      </c>
      <c r="N1370" s="215" t="s">
        <v>43</v>
      </c>
      <c r="O1370" s="87"/>
      <c r="P1370" s="216">
        <f>O1370*H1370</f>
        <v>0</v>
      </c>
      <c r="Q1370" s="216">
        <v>0.0473</v>
      </c>
      <c r="R1370" s="216">
        <f>Q1370*H1370</f>
        <v>7.26528</v>
      </c>
      <c r="S1370" s="216">
        <v>0</v>
      </c>
      <c r="T1370" s="217">
        <f>S1370*H1370</f>
        <v>0</v>
      </c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R1370" s="218" t="s">
        <v>196</v>
      </c>
      <c r="AT1370" s="218" t="s">
        <v>162</v>
      </c>
      <c r="AU1370" s="218" t="s">
        <v>82</v>
      </c>
      <c r="AY1370" s="20" t="s">
        <v>155</v>
      </c>
      <c r="BE1370" s="219">
        <f>IF(N1370="základní",J1370,0)</f>
        <v>0</v>
      </c>
      <c r="BF1370" s="219">
        <f>IF(N1370="snížená",J1370,0)</f>
        <v>0</v>
      </c>
      <c r="BG1370" s="219">
        <f>IF(N1370="zákl. přenesená",J1370,0)</f>
        <v>0</v>
      </c>
      <c r="BH1370" s="219">
        <f>IF(N1370="sníž. přenesená",J1370,0)</f>
        <v>0</v>
      </c>
      <c r="BI1370" s="219">
        <f>IF(N1370="nulová",J1370,0)</f>
        <v>0</v>
      </c>
      <c r="BJ1370" s="20" t="s">
        <v>80</v>
      </c>
      <c r="BK1370" s="219">
        <f>ROUND(I1370*H1370,2)</f>
        <v>0</v>
      </c>
      <c r="BL1370" s="20" t="s">
        <v>196</v>
      </c>
      <c r="BM1370" s="218" t="s">
        <v>1309</v>
      </c>
    </row>
    <row r="1371" spans="1:47" s="2" customFormat="1" ht="12">
      <c r="A1371" s="41"/>
      <c r="B1371" s="42"/>
      <c r="C1371" s="43"/>
      <c r="D1371" s="220" t="s">
        <v>169</v>
      </c>
      <c r="E1371" s="43"/>
      <c r="F1371" s="221" t="s">
        <v>1310</v>
      </c>
      <c r="G1371" s="43"/>
      <c r="H1371" s="43"/>
      <c r="I1371" s="222"/>
      <c r="J1371" s="43"/>
      <c r="K1371" s="43"/>
      <c r="L1371" s="47"/>
      <c r="M1371" s="223"/>
      <c r="N1371" s="224"/>
      <c r="O1371" s="87"/>
      <c r="P1371" s="87"/>
      <c r="Q1371" s="87"/>
      <c r="R1371" s="87"/>
      <c r="S1371" s="87"/>
      <c r="T1371" s="88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T1371" s="20" t="s">
        <v>169</v>
      </c>
      <c r="AU1371" s="20" t="s">
        <v>82</v>
      </c>
    </row>
    <row r="1372" spans="1:51" s="14" customFormat="1" ht="12">
      <c r="A1372" s="14"/>
      <c r="B1372" s="236"/>
      <c r="C1372" s="237"/>
      <c r="D1372" s="227" t="s">
        <v>176</v>
      </c>
      <c r="E1372" s="238" t="s">
        <v>19</v>
      </c>
      <c r="F1372" s="239" t="s">
        <v>428</v>
      </c>
      <c r="G1372" s="237"/>
      <c r="H1372" s="240">
        <v>153.6</v>
      </c>
      <c r="I1372" s="241"/>
      <c r="J1372" s="237"/>
      <c r="K1372" s="237"/>
      <c r="L1372" s="242"/>
      <c r="M1372" s="243"/>
      <c r="N1372" s="244"/>
      <c r="O1372" s="244"/>
      <c r="P1372" s="244"/>
      <c r="Q1372" s="244"/>
      <c r="R1372" s="244"/>
      <c r="S1372" s="244"/>
      <c r="T1372" s="245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6" t="s">
        <v>176</v>
      </c>
      <c r="AU1372" s="246" t="s">
        <v>82</v>
      </c>
      <c r="AV1372" s="14" t="s">
        <v>82</v>
      </c>
      <c r="AW1372" s="14" t="s">
        <v>34</v>
      </c>
      <c r="AX1372" s="14" t="s">
        <v>80</v>
      </c>
      <c r="AY1372" s="246" t="s">
        <v>155</v>
      </c>
    </row>
    <row r="1373" spans="1:47" s="2" customFormat="1" ht="12">
      <c r="A1373" s="41"/>
      <c r="B1373" s="42"/>
      <c r="C1373" s="43"/>
      <c r="D1373" s="227" t="s">
        <v>493</v>
      </c>
      <c r="E1373" s="43"/>
      <c r="F1373" s="252" t="s">
        <v>1311</v>
      </c>
      <c r="G1373" s="43"/>
      <c r="H1373" s="43"/>
      <c r="I1373" s="43"/>
      <c r="J1373" s="43"/>
      <c r="K1373" s="43"/>
      <c r="L1373" s="47"/>
      <c r="M1373" s="223"/>
      <c r="N1373" s="224"/>
      <c r="O1373" s="87"/>
      <c r="P1373" s="87"/>
      <c r="Q1373" s="87"/>
      <c r="R1373" s="87"/>
      <c r="S1373" s="87"/>
      <c r="T1373" s="88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U1373" s="20" t="s">
        <v>82</v>
      </c>
    </row>
    <row r="1374" spans="1:47" s="2" customFormat="1" ht="12">
      <c r="A1374" s="41"/>
      <c r="B1374" s="42"/>
      <c r="C1374" s="43"/>
      <c r="D1374" s="227" t="s">
        <v>493</v>
      </c>
      <c r="E1374" s="43"/>
      <c r="F1374" s="253" t="s">
        <v>1312</v>
      </c>
      <c r="G1374" s="43"/>
      <c r="H1374" s="254">
        <v>0</v>
      </c>
      <c r="I1374" s="43"/>
      <c r="J1374" s="43"/>
      <c r="K1374" s="43"/>
      <c r="L1374" s="47"/>
      <c r="M1374" s="223"/>
      <c r="N1374" s="224"/>
      <c r="O1374" s="87"/>
      <c r="P1374" s="87"/>
      <c r="Q1374" s="87"/>
      <c r="R1374" s="87"/>
      <c r="S1374" s="87"/>
      <c r="T1374" s="88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U1374" s="20" t="s">
        <v>82</v>
      </c>
    </row>
    <row r="1375" spans="1:47" s="2" customFormat="1" ht="12">
      <c r="A1375" s="41"/>
      <c r="B1375" s="42"/>
      <c r="C1375" s="43"/>
      <c r="D1375" s="227" t="s">
        <v>493</v>
      </c>
      <c r="E1375" s="43"/>
      <c r="F1375" s="253" t="s">
        <v>1313</v>
      </c>
      <c r="G1375" s="43"/>
      <c r="H1375" s="254">
        <v>153.6</v>
      </c>
      <c r="I1375" s="43"/>
      <c r="J1375" s="43"/>
      <c r="K1375" s="43"/>
      <c r="L1375" s="47"/>
      <c r="M1375" s="223"/>
      <c r="N1375" s="224"/>
      <c r="O1375" s="87"/>
      <c r="P1375" s="87"/>
      <c r="Q1375" s="87"/>
      <c r="R1375" s="87"/>
      <c r="S1375" s="87"/>
      <c r="T1375" s="88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U1375" s="20" t="s">
        <v>82</v>
      </c>
    </row>
    <row r="1376" spans="1:65" s="2" customFormat="1" ht="44.25" customHeight="1">
      <c r="A1376" s="41"/>
      <c r="B1376" s="42"/>
      <c r="C1376" s="207" t="s">
        <v>1314</v>
      </c>
      <c r="D1376" s="207" t="s">
        <v>162</v>
      </c>
      <c r="E1376" s="208" t="s">
        <v>1315</v>
      </c>
      <c r="F1376" s="209" t="s">
        <v>1316</v>
      </c>
      <c r="G1376" s="210" t="s">
        <v>356</v>
      </c>
      <c r="H1376" s="211">
        <v>47.322</v>
      </c>
      <c r="I1376" s="212"/>
      <c r="J1376" s="213">
        <f>ROUND(I1376*H1376,2)</f>
        <v>0</v>
      </c>
      <c r="K1376" s="209" t="s">
        <v>19</v>
      </c>
      <c r="L1376" s="47"/>
      <c r="M1376" s="214" t="s">
        <v>19</v>
      </c>
      <c r="N1376" s="215" t="s">
        <v>43</v>
      </c>
      <c r="O1376" s="87"/>
      <c r="P1376" s="216">
        <f>O1376*H1376</f>
        <v>0</v>
      </c>
      <c r="Q1376" s="216">
        <v>0.04589</v>
      </c>
      <c r="R1376" s="216">
        <f>Q1376*H1376</f>
        <v>2.17160658</v>
      </c>
      <c r="S1376" s="216">
        <v>0</v>
      </c>
      <c r="T1376" s="217">
        <f>S1376*H1376</f>
        <v>0</v>
      </c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R1376" s="218" t="s">
        <v>196</v>
      </c>
      <c r="AT1376" s="218" t="s">
        <v>162</v>
      </c>
      <c r="AU1376" s="218" t="s">
        <v>82</v>
      </c>
      <c r="AY1376" s="20" t="s">
        <v>155</v>
      </c>
      <c r="BE1376" s="219">
        <f>IF(N1376="základní",J1376,0)</f>
        <v>0</v>
      </c>
      <c r="BF1376" s="219">
        <f>IF(N1376="snížená",J1376,0)</f>
        <v>0</v>
      </c>
      <c r="BG1376" s="219">
        <f>IF(N1376="zákl. přenesená",J1376,0)</f>
        <v>0</v>
      </c>
      <c r="BH1376" s="219">
        <f>IF(N1376="sníž. přenesená",J1376,0)</f>
        <v>0</v>
      </c>
      <c r="BI1376" s="219">
        <f>IF(N1376="nulová",J1376,0)</f>
        <v>0</v>
      </c>
      <c r="BJ1376" s="20" t="s">
        <v>80</v>
      </c>
      <c r="BK1376" s="219">
        <f>ROUND(I1376*H1376,2)</f>
        <v>0</v>
      </c>
      <c r="BL1376" s="20" t="s">
        <v>196</v>
      </c>
      <c r="BM1376" s="218" t="s">
        <v>1317</v>
      </c>
    </row>
    <row r="1377" spans="1:51" s="14" customFormat="1" ht="12">
      <c r="A1377" s="14"/>
      <c r="B1377" s="236"/>
      <c r="C1377" s="237"/>
      <c r="D1377" s="227" t="s">
        <v>176</v>
      </c>
      <c r="E1377" s="238" t="s">
        <v>19</v>
      </c>
      <c r="F1377" s="239" t="s">
        <v>431</v>
      </c>
      <c r="G1377" s="237"/>
      <c r="H1377" s="240">
        <v>47.322</v>
      </c>
      <c r="I1377" s="241"/>
      <c r="J1377" s="237"/>
      <c r="K1377" s="237"/>
      <c r="L1377" s="242"/>
      <c r="M1377" s="243"/>
      <c r="N1377" s="244"/>
      <c r="O1377" s="244"/>
      <c r="P1377" s="244"/>
      <c r="Q1377" s="244"/>
      <c r="R1377" s="244"/>
      <c r="S1377" s="244"/>
      <c r="T1377" s="245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6" t="s">
        <v>176</v>
      </c>
      <c r="AU1377" s="246" t="s">
        <v>82</v>
      </c>
      <c r="AV1377" s="14" t="s">
        <v>82</v>
      </c>
      <c r="AW1377" s="14" t="s">
        <v>34</v>
      </c>
      <c r="AX1377" s="14" t="s">
        <v>80</v>
      </c>
      <c r="AY1377" s="246" t="s">
        <v>155</v>
      </c>
    </row>
    <row r="1378" spans="1:47" s="2" customFormat="1" ht="12">
      <c r="A1378" s="41"/>
      <c r="B1378" s="42"/>
      <c r="C1378" s="43"/>
      <c r="D1378" s="227" t="s">
        <v>493</v>
      </c>
      <c r="E1378" s="43"/>
      <c r="F1378" s="252" t="s">
        <v>1318</v>
      </c>
      <c r="G1378" s="43"/>
      <c r="H1378" s="43"/>
      <c r="I1378" s="43"/>
      <c r="J1378" s="43"/>
      <c r="K1378" s="43"/>
      <c r="L1378" s="47"/>
      <c r="M1378" s="223"/>
      <c r="N1378" s="224"/>
      <c r="O1378" s="87"/>
      <c r="P1378" s="87"/>
      <c r="Q1378" s="87"/>
      <c r="R1378" s="87"/>
      <c r="S1378" s="87"/>
      <c r="T1378" s="88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U1378" s="20" t="s">
        <v>82</v>
      </c>
    </row>
    <row r="1379" spans="1:47" s="2" customFormat="1" ht="12">
      <c r="A1379" s="41"/>
      <c r="B1379" s="42"/>
      <c r="C1379" s="43"/>
      <c r="D1379" s="227" t="s">
        <v>493</v>
      </c>
      <c r="E1379" s="43"/>
      <c r="F1379" s="253" t="s">
        <v>1143</v>
      </c>
      <c r="G1379" s="43"/>
      <c r="H1379" s="254">
        <v>0</v>
      </c>
      <c r="I1379" s="43"/>
      <c r="J1379" s="43"/>
      <c r="K1379" s="43"/>
      <c r="L1379" s="47"/>
      <c r="M1379" s="223"/>
      <c r="N1379" s="224"/>
      <c r="O1379" s="87"/>
      <c r="P1379" s="87"/>
      <c r="Q1379" s="87"/>
      <c r="R1379" s="87"/>
      <c r="S1379" s="87"/>
      <c r="T1379" s="88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U1379" s="20" t="s">
        <v>82</v>
      </c>
    </row>
    <row r="1380" spans="1:47" s="2" customFormat="1" ht="12">
      <c r="A1380" s="41"/>
      <c r="B1380" s="42"/>
      <c r="C1380" s="43"/>
      <c r="D1380" s="227" t="s">
        <v>493</v>
      </c>
      <c r="E1380" s="43"/>
      <c r="F1380" s="253" t="s">
        <v>1319</v>
      </c>
      <c r="G1380" s="43"/>
      <c r="H1380" s="254">
        <v>17.84</v>
      </c>
      <c r="I1380" s="43"/>
      <c r="J1380" s="43"/>
      <c r="K1380" s="43"/>
      <c r="L1380" s="47"/>
      <c r="M1380" s="223"/>
      <c r="N1380" s="224"/>
      <c r="O1380" s="87"/>
      <c r="P1380" s="87"/>
      <c r="Q1380" s="87"/>
      <c r="R1380" s="87"/>
      <c r="S1380" s="87"/>
      <c r="T1380" s="88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U1380" s="20" t="s">
        <v>82</v>
      </c>
    </row>
    <row r="1381" spans="1:47" s="2" customFormat="1" ht="12">
      <c r="A1381" s="41"/>
      <c r="B1381" s="42"/>
      <c r="C1381" s="43"/>
      <c r="D1381" s="227" t="s">
        <v>493</v>
      </c>
      <c r="E1381" s="43"/>
      <c r="F1381" s="253" t="s">
        <v>1320</v>
      </c>
      <c r="G1381" s="43"/>
      <c r="H1381" s="254">
        <v>-4.355</v>
      </c>
      <c r="I1381" s="43"/>
      <c r="J1381" s="43"/>
      <c r="K1381" s="43"/>
      <c r="L1381" s="47"/>
      <c r="M1381" s="223"/>
      <c r="N1381" s="224"/>
      <c r="O1381" s="87"/>
      <c r="P1381" s="87"/>
      <c r="Q1381" s="87"/>
      <c r="R1381" s="87"/>
      <c r="S1381" s="87"/>
      <c r="T1381" s="88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U1381" s="20" t="s">
        <v>82</v>
      </c>
    </row>
    <row r="1382" spans="1:47" s="2" customFormat="1" ht="12">
      <c r="A1382" s="41"/>
      <c r="B1382" s="42"/>
      <c r="C1382" s="43"/>
      <c r="D1382" s="227" t="s">
        <v>493</v>
      </c>
      <c r="E1382" s="43"/>
      <c r="F1382" s="253" t="s">
        <v>1321</v>
      </c>
      <c r="G1382" s="43"/>
      <c r="H1382" s="254">
        <v>0</v>
      </c>
      <c r="I1382" s="43"/>
      <c r="J1382" s="43"/>
      <c r="K1382" s="43"/>
      <c r="L1382" s="47"/>
      <c r="M1382" s="223"/>
      <c r="N1382" s="224"/>
      <c r="O1382" s="87"/>
      <c r="P1382" s="87"/>
      <c r="Q1382" s="87"/>
      <c r="R1382" s="87"/>
      <c r="S1382" s="87"/>
      <c r="T1382" s="88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U1382" s="20" t="s">
        <v>82</v>
      </c>
    </row>
    <row r="1383" spans="1:47" s="2" customFormat="1" ht="12">
      <c r="A1383" s="41"/>
      <c r="B1383" s="42"/>
      <c r="C1383" s="43"/>
      <c r="D1383" s="227" t="s">
        <v>493</v>
      </c>
      <c r="E1383" s="43"/>
      <c r="F1383" s="253" t="s">
        <v>1322</v>
      </c>
      <c r="G1383" s="43"/>
      <c r="H1383" s="254">
        <v>10.56</v>
      </c>
      <c r="I1383" s="43"/>
      <c r="J1383" s="43"/>
      <c r="K1383" s="43"/>
      <c r="L1383" s="47"/>
      <c r="M1383" s="223"/>
      <c r="N1383" s="224"/>
      <c r="O1383" s="87"/>
      <c r="P1383" s="87"/>
      <c r="Q1383" s="87"/>
      <c r="R1383" s="87"/>
      <c r="S1383" s="87"/>
      <c r="T1383" s="88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U1383" s="20" t="s">
        <v>82</v>
      </c>
    </row>
    <row r="1384" spans="1:47" s="2" customFormat="1" ht="12">
      <c r="A1384" s="41"/>
      <c r="B1384" s="42"/>
      <c r="C1384" s="43"/>
      <c r="D1384" s="227" t="s">
        <v>493</v>
      </c>
      <c r="E1384" s="43"/>
      <c r="F1384" s="253" t="s">
        <v>1323</v>
      </c>
      <c r="G1384" s="43"/>
      <c r="H1384" s="254">
        <v>0</v>
      </c>
      <c r="I1384" s="43"/>
      <c r="J1384" s="43"/>
      <c r="K1384" s="43"/>
      <c r="L1384" s="47"/>
      <c r="M1384" s="223"/>
      <c r="N1384" s="224"/>
      <c r="O1384" s="87"/>
      <c r="P1384" s="87"/>
      <c r="Q1384" s="87"/>
      <c r="R1384" s="87"/>
      <c r="S1384" s="87"/>
      <c r="T1384" s="88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U1384" s="20" t="s">
        <v>82</v>
      </c>
    </row>
    <row r="1385" spans="1:47" s="2" customFormat="1" ht="12">
      <c r="A1385" s="41"/>
      <c r="B1385" s="42"/>
      <c r="C1385" s="43"/>
      <c r="D1385" s="227" t="s">
        <v>493</v>
      </c>
      <c r="E1385" s="43"/>
      <c r="F1385" s="253" t="s">
        <v>1324</v>
      </c>
      <c r="G1385" s="43"/>
      <c r="H1385" s="254">
        <v>18.304</v>
      </c>
      <c r="I1385" s="43"/>
      <c r="J1385" s="43"/>
      <c r="K1385" s="43"/>
      <c r="L1385" s="47"/>
      <c r="M1385" s="223"/>
      <c r="N1385" s="224"/>
      <c r="O1385" s="87"/>
      <c r="P1385" s="87"/>
      <c r="Q1385" s="87"/>
      <c r="R1385" s="87"/>
      <c r="S1385" s="87"/>
      <c r="T1385" s="88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U1385" s="20" t="s">
        <v>82</v>
      </c>
    </row>
    <row r="1386" spans="1:47" s="2" customFormat="1" ht="12">
      <c r="A1386" s="41"/>
      <c r="B1386" s="42"/>
      <c r="C1386" s="43"/>
      <c r="D1386" s="227" t="s">
        <v>493</v>
      </c>
      <c r="E1386" s="43"/>
      <c r="F1386" s="253" t="s">
        <v>1320</v>
      </c>
      <c r="G1386" s="43"/>
      <c r="H1386" s="254">
        <v>-4.355</v>
      </c>
      <c r="I1386" s="43"/>
      <c r="J1386" s="43"/>
      <c r="K1386" s="43"/>
      <c r="L1386" s="47"/>
      <c r="M1386" s="223"/>
      <c r="N1386" s="224"/>
      <c r="O1386" s="87"/>
      <c r="P1386" s="87"/>
      <c r="Q1386" s="87"/>
      <c r="R1386" s="87"/>
      <c r="S1386" s="87"/>
      <c r="T1386" s="88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U1386" s="20" t="s">
        <v>82</v>
      </c>
    </row>
    <row r="1387" spans="1:47" s="2" customFormat="1" ht="12">
      <c r="A1387" s="41"/>
      <c r="B1387" s="42"/>
      <c r="C1387" s="43"/>
      <c r="D1387" s="227" t="s">
        <v>493</v>
      </c>
      <c r="E1387" s="43"/>
      <c r="F1387" s="253" t="s">
        <v>1325</v>
      </c>
      <c r="G1387" s="43"/>
      <c r="H1387" s="254">
        <v>0</v>
      </c>
      <c r="I1387" s="43"/>
      <c r="J1387" s="43"/>
      <c r="K1387" s="43"/>
      <c r="L1387" s="47"/>
      <c r="M1387" s="223"/>
      <c r="N1387" s="224"/>
      <c r="O1387" s="87"/>
      <c r="P1387" s="87"/>
      <c r="Q1387" s="87"/>
      <c r="R1387" s="87"/>
      <c r="S1387" s="87"/>
      <c r="T1387" s="88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U1387" s="20" t="s">
        <v>82</v>
      </c>
    </row>
    <row r="1388" spans="1:47" s="2" customFormat="1" ht="12">
      <c r="A1388" s="41"/>
      <c r="B1388" s="42"/>
      <c r="C1388" s="43"/>
      <c r="D1388" s="227" t="s">
        <v>493</v>
      </c>
      <c r="E1388" s="43"/>
      <c r="F1388" s="253" t="s">
        <v>1326</v>
      </c>
      <c r="G1388" s="43"/>
      <c r="H1388" s="254">
        <v>9.328</v>
      </c>
      <c r="I1388" s="43"/>
      <c r="J1388" s="43"/>
      <c r="K1388" s="43"/>
      <c r="L1388" s="47"/>
      <c r="M1388" s="223"/>
      <c r="N1388" s="224"/>
      <c r="O1388" s="87"/>
      <c r="P1388" s="87"/>
      <c r="Q1388" s="87"/>
      <c r="R1388" s="87"/>
      <c r="S1388" s="87"/>
      <c r="T1388" s="88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U1388" s="20" t="s">
        <v>82</v>
      </c>
    </row>
    <row r="1389" spans="1:47" s="2" customFormat="1" ht="12">
      <c r="A1389" s="41"/>
      <c r="B1389" s="42"/>
      <c r="C1389" s="43"/>
      <c r="D1389" s="227" t="s">
        <v>493</v>
      </c>
      <c r="E1389" s="43"/>
      <c r="F1389" s="253" t="s">
        <v>502</v>
      </c>
      <c r="G1389" s="43"/>
      <c r="H1389" s="254">
        <v>47.322</v>
      </c>
      <c r="I1389" s="43"/>
      <c r="J1389" s="43"/>
      <c r="K1389" s="43"/>
      <c r="L1389" s="47"/>
      <c r="M1389" s="223"/>
      <c r="N1389" s="224"/>
      <c r="O1389" s="87"/>
      <c r="P1389" s="87"/>
      <c r="Q1389" s="87"/>
      <c r="R1389" s="87"/>
      <c r="S1389" s="87"/>
      <c r="T1389" s="88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U1389" s="20" t="s">
        <v>82</v>
      </c>
    </row>
    <row r="1390" spans="1:65" s="2" customFormat="1" ht="33" customHeight="1">
      <c r="A1390" s="41"/>
      <c r="B1390" s="42"/>
      <c r="C1390" s="207" t="s">
        <v>1327</v>
      </c>
      <c r="D1390" s="207" t="s">
        <v>162</v>
      </c>
      <c r="E1390" s="208" t="s">
        <v>1328</v>
      </c>
      <c r="F1390" s="209" t="s">
        <v>1329</v>
      </c>
      <c r="G1390" s="210" t="s">
        <v>356</v>
      </c>
      <c r="H1390" s="211">
        <v>69.2</v>
      </c>
      <c r="I1390" s="212"/>
      <c r="J1390" s="213">
        <f>ROUND(I1390*H1390,2)</f>
        <v>0</v>
      </c>
      <c r="K1390" s="209" t="s">
        <v>166</v>
      </c>
      <c r="L1390" s="47"/>
      <c r="M1390" s="214" t="s">
        <v>19</v>
      </c>
      <c r="N1390" s="215" t="s">
        <v>43</v>
      </c>
      <c r="O1390" s="87"/>
      <c r="P1390" s="216">
        <f>O1390*H1390</f>
        <v>0</v>
      </c>
      <c r="Q1390" s="216">
        <v>0.03278</v>
      </c>
      <c r="R1390" s="216">
        <f>Q1390*H1390</f>
        <v>2.268376</v>
      </c>
      <c r="S1390" s="216">
        <v>0</v>
      </c>
      <c r="T1390" s="217">
        <f>S1390*H1390</f>
        <v>0</v>
      </c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R1390" s="218" t="s">
        <v>196</v>
      </c>
      <c r="AT1390" s="218" t="s">
        <v>162</v>
      </c>
      <c r="AU1390" s="218" t="s">
        <v>82</v>
      </c>
      <c r="AY1390" s="20" t="s">
        <v>155</v>
      </c>
      <c r="BE1390" s="219">
        <f>IF(N1390="základní",J1390,0)</f>
        <v>0</v>
      </c>
      <c r="BF1390" s="219">
        <f>IF(N1390="snížená",J1390,0)</f>
        <v>0</v>
      </c>
      <c r="BG1390" s="219">
        <f>IF(N1390="zákl. přenesená",J1390,0)</f>
        <v>0</v>
      </c>
      <c r="BH1390" s="219">
        <f>IF(N1390="sníž. přenesená",J1390,0)</f>
        <v>0</v>
      </c>
      <c r="BI1390" s="219">
        <f>IF(N1390="nulová",J1390,0)</f>
        <v>0</v>
      </c>
      <c r="BJ1390" s="20" t="s">
        <v>80</v>
      </c>
      <c r="BK1390" s="219">
        <f>ROUND(I1390*H1390,2)</f>
        <v>0</v>
      </c>
      <c r="BL1390" s="20" t="s">
        <v>196</v>
      </c>
      <c r="BM1390" s="218" t="s">
        <v>1330</v>
      </c>
    </row>
    <row r="1391" spans="1:47" s="2" customFormat="1" ht="12">
      <c r="A1391" s="41"/>
      <c r="B1391" s="42"/>
      <c r="C1391" s="43"/>
      <c r="D1391" s="220" t="s">
        <v>169</v>
      </c>
      <c r="E1391" s="43"/>
      <c r="F1391" s="221" t="s">
        <v>1331</v>
      </c>
      <c r="G1391" s="43"/>
      <c r="H1391" s="43"/>
      <c r="I1391" s="222"/>
      <c r="J1391" s="43"/>
      <c r="K1391" s="43"/>
      <c r="L1391" s="47"/>
      <c r="M1391" s="223"/>
      <c r="N1391" s="224"/>
      <c r="O1391" s="87"/>
      <c r="P1391" s="87"/>
      <c r="Q1391" s="87"/>
      <c r="R1391" s="87"/>
      <c r="S1391" s="87"/>
      <c r="T1391" s="88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T1391" s="20" t="s">
        <v>169</v>
      </c>
      <c r="AU1391" s="20" t="s">
        <v>82</v>
      </c>
    </row>
    <row r="1392" spans="1:51" s="13" customFormat="1" ht="12">
      <c r="A1392" s="13"/>
      <c r="B1392" s="225"/>
      <c r="C1392" s="226"/>
      <c r="D1392" s="227" t="s">
        <v>176</v>
      </c>
      <c r="E1392" s="228" t="s">
        <v>19</v>
      </c>
      <c r="F1392" s="229" t="s">
        <v>1102</v>
      </c>
      <c r="G1392" s="226"/>
      <c r="H1392" s="228" t="s">
        <v>19</v>
      </c>
      <c r="I1392" s="230"/>
      <c r="J1392" s="226"/>
      <c r="K1392" s="226"/>
      <c r="L1392" s="231"/>
      <c r="M1392" s="232"/>
      <c r="N1392" s="233"/>
      <c r="O1392" s="233"/>
      <c r="P1392" s="233"/>
      <c r="Q1392" s="233"/>
      <c r="R1392" s="233"/>
      <c r="S1392" s="233"/>
      <c r="T1392" s="234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5" t="s">
        <v>176</v>
      </c>
      <c r="AU1392" s="235" t="s">
        <v>82</v>
      </c>
      <c r="AV1392" s="13" t="s">
        <v>80</v>
      </c>
      <c r="AW1392" s="13" t="s">
        <v>34</v>
      </c>
      <c r="AX1392" s="13" t="s">
        <v>72</v>
      </c>
      <c r="AY1392" s="235" t="s">
        <v>155</v>
      </c>
    </row>
    <row r="1393" spans="1:51" s="13" customFormat="1" ht="12">
      <c r="A1393" s="13"/>
      <c r="B1393" s="225"/>
      <c r="C1393" s="226"/>
      <c r="D1393" s="227" t="s">
        <v>176</v>
      </c>
      <c r="E1393" s="228" t="s">
        <v>19</v>
      </c>
      <c r="F1393" s="229" t="s">
        <v>1332</v>
      </c>
      <c r="G1393" s="226"/>
      <c r="H1393" s="228" t="s">
        <v>19</v>
      </c>
      <c r="I1393" s="230"/>
      <c r="J1393" s="226"/>
      <c r="K1393" s="226"/>
      <c r="L1393" s="231"/>
      <c r="M1393" s="232"/>
      <c r="N1393" s="233"/>
      <c r="O1393" s="233"/>
      <c r="P1393" s="233"/>
      <c r="Q1393" s="233"/>
      <c r="R1393" s="233"/>
      <c r="S1393" s="233"/>
      <c r="T1393" s="23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5" t="s">
        <v>176</v>
      </c>
      <c r="AU1393" s="235" t="s">
        <v>82</v>
      </c>
      <c r="AV1393" s="13" t="s">
        <v>80</v>
      </c>
      <c r="AW1393" s="13" t="s">
        <v>34</v>
      </c>
      <c r="AX1393" s="13" t="s">
        <v>72</v>
      </c>
      <c r="AY1393" s="235" t="s">
        <v>155</v>
      </c>
    </row>
    <row r="1394" spans="1:51" s="14" customFormat="1" ht="12">
      <c r="A1394" s="14"/>
      <c r="B1394" s="236"/>
      <c r="C1394" s="237"/>
      <c r="D1394" s="227" t="s">
        <v>176</v>
      </c>
      <c r="E1394" s="238" t="s">
        <v>19</v>
      </c>
      <c r="F1394" s="239" t="s">
        <v>1333</v>
      </c>
      <c r="G1394" s="237"/>
      <c r="H1394" s="240">
        <v>69.2</v>
      </c>
      <c r="I1394" s="241"/>
      <c r="J1394" s="237"/>
      <c r="K1394" s="237"/>
      <c r="L1394" s="242"/>
      <c r="M1394" s="243"/>
      <c r="N1394" s="244"/>
      <c r="O1394" s="244"/>
      <c r="P1394" s="244"/>
      <c r="Q1394" s="244"/>
      <c r="R1394" s="244"/>
      <c r="S1394" s="244"/>
      <c r="T1394" s="245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6" t="s">
        <v>176</v>
      </c>
      <c r="AU1394" s="246" t="s">
        <v>82</v>
      </c>
      <c r="AV1394" s="14" t="s">
        <v>82</v>
      </c>
      <c r="AW1394" s="14" t="s">
        <v>34</v>
      </c>
      <c r="AX1394" s="14" t="s">
        <v>80</v>
      </c>
      <c r="AY1394" s="246" t="s">
        <v>155</v>
      </c>
    </row>
    <row r="1395" spans="1:65" s="2" customFormat="1" ht="37.8" customHeight="1">
      <c r="A1395" s="41"/>
      <c r="B1395" s="42"/>
      <c r="C1395" s="207" t="s">
        <v>1334</v>
      </c>
      <c r="D1395" s="207" t="s">
        <v>162</v>
      </c>
      <c r="E1395" s="208" t="s">
        <v>1335</v>
      </c>
      <c r="F1395" s="209" t="s">
        <v>1336</v>
      </c>
      <c r="G1395" s="210" t="s">
        <v>356</v>
      </c>
      <c r="H1395" s="211">
        <v>36.48</v>
      </c>
      <c r="I1395" s="212"/>
      <c r="J1395" s="213">
        <f>ROUND(I1395*H1395,2)</f>
        <v>0</v>
      </c>
      <c r="K1395" s="209" t="s">
        <v>19</v>
      </c>
      <c r="L1395" s="47"/>
      <c r="M1395" s="214" t="s">
        <v>19</v>
      </c>
      <c r="N1395" s="215" t="s">
        <v>43</v>
      </c>
      <c r="O1395" s="87"/>
      <c r="P1395" s="216">
        <f>O1395*H1395</f>
        <v>0</v>
      </c>
      <c r="Q1395" s="216">
        <v>0.03278</v>
      </c>
      <c r="R1395" s="216">
        <f>Q1395*H1395</f>
        <v>1.1958143999999997</v>
      </c>
      <c r="S1395" s="216">
        <v>0</v>
      </c>
      <c r="T1395" s="217">
        <f>S1395*H1395</f>
        <v>0</v>
      </c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R1395" s="218" t="s">
        <v>196</v>
      </c>
      <c r="AT1395" s="218" t="s">
        <v>162</v>
      </c>
      <c r="AU1395" s="218" t="s">
        <v>82</v>
      </c>
      <c r="AY1395" s="20" t="s">
        <v>155</v>
      </c>
      <c r="BE1395" s="219">
        <f>IF(N1395="základní",J1395,0)</f>
        <v>0</v>
      </c>
      <c r="BF1395" s="219">
        <f>IF(N1395="snížená",J1395,0)</f>
        <v>0</v>
      </c>
      <c r="BG1395" s="219">
        <f>IF(N1395="zákl. přenesená",J1395,0)</f>
        <v>0</v>
      </c>
      <c r="BH1395" s="219">
        <f>IF(N1395="sníž. přenesená",J1395,0)</f>
        <v>0</v>
      </c>
      <c r="BI1395" s="219">
        <f>IF(N1395="nulová",J1395,0)</f>
        <v>0</v>
      </c>
      <c r="BJ1395" s="20" t="s">
        <v>80</v>
      </c>
      <c r="BK1395" s="219">
        <f>ROUND(I1395*H1395,2)</f>
        <v>0</v>
      </c>
      <c r="BL1395" s="20" t="s">
        <v>196</v>
      </c>
      <c r="BM1395" s="218" t="s">
        <v>1337</v>
      </c>
    </row>
    <row r="1396" spans="1:51" s="14" customFormat="1" ht="12">
      <c r="A1396" s="14"/>
      <c r="B1396" s="236"/>
      <c r="C1396" s="237"/>
      <c r="D1396" s="227" t="s">
        <v>176</v>
      </c>
      <c r="E1396" s="238" t="s">
        <v>19</v>
      </c>
      <c r="F1396" s="239" t="s">
        <v>434</v>
      </c>
      <c r="G1396" s="237"/>
      <c r="H1396" s="240">
        <v>36.48</v>
      </c>
      <c r="I1396" s="241"/>
      <c r="J1396" s="237"/>
      <c r="K1396" s="237"/>
      <c r="L1396" s="242"/>
      <c r="M1396" s="243"/>
      <c r="N1396" s="244"/>
      <c r="O1396" s="244"/>
      <c r="P1396" s="244"/>
      <c r="Q1396" s="244"/>
      <c r="R1396" s="244"/>
      <c r="S1396" s="244"/>
      <c r="T1396" s="24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6" t="s">
        <v>176</v>
      </c>
      <c r="AU1396" s="246" t="s">
        <v>82</v>
      </c>
      <c r="AV1396" s="14" t="s">
        <v>82</v>
      </c>
      <c r="AW1396" s="14" t="s">
        <v>34</v>
      </c>
      <c r="AX1396" s="14" t="s">
        <v>80</v>
      </c>
      <c r="AY1396" s="246" t="s">
        <v>155</v>
      </c>
    </row>
    <row r="1397" spans="1:47" s="2" customFormat="1" ht="12">
      <c r="A1397" s="41"/>
      <c r="B1397" s="42"/>
      <c r="C1397" s="43"/>
      <c r="D1397" s="227" t="s">
        <v>493</v>
      </c>
      <c r="E1397" s="43"/>
      <c r="F1397" s="252" t="s">
        <v>1338</v>
      </c>
      <c r="G1397" s="43"/>
      <c r="H1397" s="43"/>
      <c r="I1397" s="43"/>
      <c r="J1397" s="43"/>
      <c r="K1397" s="43"/>
      <c r="L1397" s="47"/>
      <c r="M1397" s="223"/>
      <c r="N1397" s="224"/>
      <c r="O1397" s="87"/>
      <c r="P1397" s="87"/>
      <c r="Q1397" s="87"/>
      <c r="R1397" s="87"/>
      <c r="S1397" s="87"/>
      <c r="T1397" s="88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U1397" s="20" t="s">
        <v>82</v>
      </c>
    </row>
    <row r="1398" spans="1:47" s="2" customFormat="1" ht="12">
      <c r="A1398" s="41"/>
      <c r="B1398" s="42"/>
      <c r="C1398" s="43"/>
      <c r="D1398" s="227" t="s">
        <v>493</v>
      </c>
      <c r="E1398" s="43"/>
      <c r="F1398" s="253" t="s">
        <v>1339</v>
      </c>
      <c r="G1398" s="43"/>
      <c r="H1398" s="254">
        <v>0</v>
      </c>
      <c r="I1398" s="43"/>
      <c r="J1398" s="43"/>
      <c r="K1398" s="43"/>
      <c r="L1398" s="47"/>
      <c r="M1398" s="223"/>
      <c r="N1398" s="224"/>
      <c r="O1398" s="87"/>
      <c r="P1398" s="87"/>
      <c r="Q1398" s="87"/>
      <c r="R1398" s="87"/>
      <c r="S1398" s="87"/>
      <c r="T1398" s="88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U1398" s="20" t="s">
        <v>82</v>
      </c>
    </row>
    <row r="1399" spans="1:47" s="2" customFormat="1" ht="12">
      <c r="A1399" s="41"/>
      <c r="B1399" s="42"/>
      <c r="C1399" s="43"/>
      <c r="D1399" s="227" t="s">
        <v>493</v>
      </c>
      <c r="E1399" s="43"/>
      <c r="F1399" s="253" t="s">
        <v>1340</v>
      </c>
      <c r="G1399" s="43"/>
      <c r="H1399" s="254">
        <v>36.48</v>
      </c>
      <c r="I1399" s="43"/>
      <c r="J1399" s="43"/>
      <c r="K1399" s="43"/>
      <c r="L1399" s="47"/>
      <c r="M1399" s="223"/>
      <c r="N1399" s="224"/>
      <c r="O1399" s="87"/>
      <c r="P1399" s="87"/>
      <c r="Q1399" s="87"/>
      <c r="R1399" s="87"/>
      <c r="S1399" s="87"/>
      <c r="T1399" s="88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U1399" s="20" t="s">
        <v>82</v>
      </c>
    </row>
    <row r="1400" spans="1:65" s="2" customFormat="1" ht="37.8" customHeight="1">
      <c r="A1400" s="41"/>
      <c r="B1400" s="42"/>
      <c r="C1400" s="207" t="s">
        <v>1341</v>
      </c>
      <c r="D1400" s="207" t="s">
        <v>162</v>
      </c>
      <c r="E1400" s="208" t="s">
        <v>1342</v>
      </c>
      <c r="F1400" s="209" t="s">
        <v>1343</v>
      </c>
      <c r="G1400" s="210" t="s">
        <v>356</v>
      </c>
      <c r="H1400" s="211">
        <v>17.92</v>
      </c>
      <c r="I1400" s="212"/>
      <c r="J1400" s="213">
        <f>ROUND(I1400*H1400,2)</f>
        <v>0</v>
      </c>
      <c r="K1400" s="209" t="s">
        <v>19</v>
      </c>
      <c r="L1400" s="47"/>
      <c r="M1400" s="214" t="s">
        <v>19</v>
      </c>
      <c r="N1400" s="215" t="s">
        <v>43</v>
      </c>
      <c r="O1400" s="87"/>
      <c r="P1400" s="216">
        <f>O1400*H1400</f>
        <v>0</v>
      </c>
      <c r="Q1400" s="216">
        <v>0.0325</v>
      </c>
      <c r="R1400" s="216">
        <f>Q1400*H1400</f>
        <v>0.5824</v>
      </c>
      <c r="S1400" s="216">
        <v>0</v>
      </c>
      <c r="T1400" s="217">
        <f>S1400*H1400</f>
        <v>0</v>
      </c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R1400" s="218" t="s">
        <v>196</v>
      </c>
      <c r="AT1400" s="218" t="s">
        <v>162</v>
      </c>
      <c r="AU1400" s="218" t="s">
        <v>82</v>
      </c>
      <c r="AY1400" s="20" t="s">
        <v>155</v>
      </c>
      <c r="BE1400" s="219">
        <f>IF(N1400="základní",J1400,0)</f>
        <v>0</v>
      </c>
      <c r="BF1400" s="219">
        <f>IF(N1400="snížená",J1400,0)</f>
        <v>0</v>
      </c>
      <c r="BG1400" s="219">
        <f>IF(N1400="zákl. přenesená",J1400,0)</f>
        <v>0</v>
      </c>
      <c r="BH1400" s="219">
        <f>IF(N1400="sníž. přenesená",J1400,0)</f>
        <v>0</v>
      </c>
      <c r="BI1400" s="219">
        <f>IF(N1400="nulová",J1400,0)</f>
        <v>0</v>
      </c>
      <c r="BJ1400" s="20" t="s">
        <v>80</v>
      </c>
      <c r="BK1400" s="219">
        <f>ROUND(I1400*H1400,2)</f>
        <v>0</v>
      </c>
      <c r="BL1400" s="20" t="s">
        <v>196</v>
      </c>
      <c r="BM1400" s="218" t="s">
        <v>1344</v>
      </c>
    </row>
    <row r="1401" spans="1:51" s="14" customFormat="1" ht="12">
      <c r="A1401" s="14"/>
      <c r="B1401" s="236"/>
      <c r="C1401" s="237"/>
      <c r="D1401" s="227" t="s">
        <v>176</v>
      </c>
      <c r="E1401" s="238" t="s">
        <v>19</v>
      </c>
      <c r="F1401" s="239" t="s">
        <v>437</v>
      </c>
      <c r="G1401" s="237"/>
      <c r="H1401" s="240">
        <v>17.92</v>
      </c>
      <c r="I1401" s="241"/>
      <c r="J1401" s="237"/>
      <c r="K1401" s="237"/>
      <c r="L1401" s="242"/>
      <c r="M1401" s="243"/>
      <c r="N1401" s="244"/>
      <c r="O1401" s="244"/>
      <c r="P1401" s="244"/>
      <c r="Q1401" s="244"/>
      <c r="R1401" s="244"/>
      <c r="S1401" s="244"/>
      <c r="T1401" s="245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46" t="s">
        <v>176</v>
      </c>
      <c r="AU1401" s="246" t="s">
        <v>82</v>
      </c>
      <c r="AV1401" s="14" t="s">
        <v>82</v>
      </c>
      <c r="AW1401" s="14" t="s">
        <v>34</v>
      </c>
      <c r="AX1401" s="14" t="s">
        <v>80</v>
      </c>
      <c r="AY1401" s="246" t="s">
        <v>155</v>
      </c>
    </row>
    <row r="1402" spans="1:47" s="2" customFormat="1" ht="12">
      <c r="A1402" s="41"/>
      <c r="B1402" s="42"/>
      <c r="C1402" s="43"/>
      <c r="D1402" s="227" t="s">
        <v>493</v>
      </c>
      <c r="E1402" s="43"/>
      <c r="F1402" s="252" t="s">
        <v>1345</v>
      </c>
      <c r="G1402" s="43"/>
      <c r="H1402" s="43"/>
      <c r="I1402" s="43"/>
      <c r="J1402" s="43"/>
      <c r="K1402" s="43"/>
      <c r="L1402" s="47"/>
      <c r="M1402" s="223"/>
      <c r="N1402" s="224"/>
      <c r="O1402" s="87"/>
      <c r="P1402" s="87"/>
      <c r="Q1402" s="87"/>
      <c r="R1402" s="87"/>
      <c r="S1402" s="87"/>
      <c r="T1402" s="88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U1402" s="20" t="s">
        <v>82</v>
      </c>
    </row>
    <row r="1403" spans="1:47" s="2" customFormat="1" ht="12">
      <c r="A1403" s="41"/>
      <c r="B1403" s="42"/>
      <c r="C1403" s="43"/>
      <c r="D1403" s="227" t="s">
        <v>493</v>
      </c>
      <c r="E1403" s="43"/>
      <c r="F1403" s="253" t="s">
        <v>1346</v>
      </c>
      <c r="G1403" s="43"/>
      <c r="H1403" s="254">
        <v>0</v>
      </c>
      <c r="I1403" s="43"/>
      <c r="J1403" s="43"/>
      <c r="K1403" s="43"/>
      <c r="L1403" s="47"/>
      <c r="M1403" s="223"/>
      <c r="N1403" s="224"/>
      <c r="O1403" s="87"/>
      <c r="P1403" s="87"/>
      <c r="Q1403" s="87"/>
      <c r="R1403" s="87"/>
      <c r="S1403" s="87"/>
      <c r="T1403" s="88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U1403" s="20" t="s">
        <v>82</v>
      </c>
    </row>
    <row r="1404" spans="1:47" s="2" customFormat="1" ht="12">
      <c r="A1404" s="41"/>
      <c r="B1404" s="42"/>
      <c r="C1404" s="43"/>
      <c r="D1404" s="227" t="s">
        <v>493</v>
      </c>
      <c r="E1404" s="43"/>
      <c r="F1404" s="253" t="s">
        <v>1347</v>
      </c>
      <c r="G1404" s="43"/>
      <c r="H1404" s="254">
        <v>17.92</v>
      </c>
      <c r="I1404" s="43"/>
      <c r="J1404" s="43"/>
      <c r="K1404" s="43"/>
      <c r="L1404" s="47"/>
      <c r="M1404" s="223"/>
      <c r="N1404" s="224"/>
      <c r="O1404" s="87"/>
      <c r="P1404" s="87"/>
      <c r="Q1404" s="87"/>
      <c r="R1404" s="87"/>
      <c r="S1404" s="87"/>
      <c r="T1404" s="88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U1404" s="20" t="s">
        <v>82</v>
      </c>
    </row>
    <row r="1405" spans="1:65" s="2" customFormat="1" ht="37.8" customHeight="1">
      <c r="A1405" s="41"/>
      <c r="B1405" s="42"/>
      <c r="C1405" s="207" t="s">
        <v>1348</v>
      </c>
      <c r="D1405" s="207" t="s">
        <v>162</v>
      </c>
      <c r="E1405" s="208" t="s">
        <v>1349</v>
      </c>
      <c r="F1405" s="209" t="s">
        <v>1350</v>
      </c>
      <c r="G1405" s="210" t="s">
        <v>356</v>
      </c>
      <c r="H1405" s="211">
        <v>6.4</v>
      </c>
      <c r="I1405" s="212"/>
      <c r="J1405" s="213">
        <f>ROUND(I1405*H1405,2)</f>
        <v>0</v>
      </c>
      <c r="K1405" s="209" t="s">
        <v>19</v>
      </c>
      <c r="L1405" s="47"/>
      <c r="M1405" s="214" t="s">
        <v>19</v>
      </c>
      <c r="N1405" s="215" t="s">
        <v>43</v>
      </c>
      <c r="O1405" s="87"/>
      <c r="P1405" s="216">
        <f>O1405*H1405</f>
        <v>0</v>
      </c>
      <c r="Q1405" s="216">
        <v>0.05961</v>
      </c>
      <c r="R1405" s="216">
        <f>Q1405*H1405</f>
        <v>0.38150400000000007</v>
      </c>
      <c r="S1405" s="216">
        <v>0</v>
      </c>
      <c r="T1405" s="217">
        <f>S1405*H1405</f>
        <v>0</v>
      </c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R1405" s="218" t="s">
        <v>196</v>
      </c>
      <c r="AT1405" s="218" t="s">
        <v>162</v>
      </c>
      <c r="AU1405" s="218" t="s">
        <v>82</v>
      </c>
      <c r="AY1405" s="20" t="s">
        <v>155</v>
      </c>
      <c r="BE1405" s="219">
        <f>IF(N1405="základní",J1405,0)</f>
        <v>0</v>
      </c>
      <c r="BF1405" s="219">
        <f>IF(N1405="snížená",J1405,0)</f>
        <v>0</v>
      </c>
      <c r="BG1405" s="219">
        <f>IF(N1405="zákl. přenesená",J1405,0)</f>
        <v>0</v>
      </c>
      <c r="BH1405" s="219">
        <f>IF(N1405="sníž. přenesená",J1405,0)</f>
        <v>0</v>
      </c>
      <c r="BI1405" s="219">
        <f>IF(N1405="nulová",J1405,0)</f>
        <v>0</v>
      </c>
      <c r="BJ1405" s="20" t="s">
        <v>80</v>
      </c>
      <c r="BK1405" s="219">
        <f>ROUND(I1405*H1405,2)</f>
        <v>0</v>
      </c>
      <c r="BL1405" s="20" t="s">
        <v>196</v>
      </c>
      <c r="BM1405" s="218" t="s">
        <v>1351</v>
      </c>
    </row>
    <row r="1406" spans="1:51" s="14" customFormat="1" ht="12">
      <c r="A1406" s="14"/>
      <c r="B1406" s="236"/>
      <c r="C1406" s="237"/>
      <c r="D1406" s="227" t="s">
        <v>176</v>
      </c>
      <c r="E1406" s="238" t="s">
        <v>19</v>
      </c>
      <c r="F1406" s="239" t="s">
        <v>440</v>
      </c>
      <c r="G1406" s="237"/>
      <c r="H1406" s="240">
        <v>6.4</v>
      </c>
      <c r="I1406" s="241"/>
      <c r="J1406" s="237"/>
      <c r="K1406" s="237"/>
      <c r="L1406" s="242"/>
      <c r="M1406" s="243"/>
      <c r="N1406" s="244"/>
      <c r="O1406" s="244"/>
      <c r="P1406" s="244"/>
      <c r="Q1406" s="244"/>
      <c r="R1406" s="244"/>
      <c r="S1406" s="244"/>
      <c r="T1406" s="245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6" t="s">
        <v>176</v>
      </c>
      <c r="AU1406" s="246" t="s">
        <v>82</v>
      </c>
      <c r="AV1406" s="14" t="s">
        <v>82</v>
      </c>
      <c r="AW1406" s="14" t="s">
        <v>34</v>
      </c>
      <c r="AX1406" s="14" t="s">
        <v>80</v>
      </c>
      <c r="AY1406" s="246" t="s">
        <v>155</v>
      </c>
    </row>
    <row r="1407" spans="1:47" s="2" customFormat="1" ht="12">
      <c r="A1407" s="41"/>
      <c r="B1407" s="42"/>
      <c r="C1407" s="43"/>
      <c r="D1407" s="227" t="s">
        <v>493</v>
      </c>
      <c r="E1407" s="43"/>
      <c r="F1407" s="252" t="s">
        <v>1352</v>
      </c>
      <c r="G1407" s="43"/>
      <c r="H1407" s="43"/>
      <c r="I1407" s="43"/>
      <c r="J1407" s="43"/>
      <c r="K1407" s="43"/>
      <c r="L1407" s="47"/>
      <c r="M1407" s="223"/>
      <c r="N1407" s="224"/>
      <c r="O1407" s="87"/>
      <c r="P1407" s="87"/>
      <c r="Q1407" s="87"/>
      <c r="R1407" s="87"/>
      <c r="S1407" s="87"/>
      <c r="T1407" s="88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U1407" s="20" t="s">
        <v>82</v>
      </c>
    </row>
    <row r="1408" spans="1:47" s="2" customFormat="1" ht="12">
      <c r="A1408" s="41"/>
      <c r="B1408" s="42"/>
      <c r="C1408" s="43"/>
      <c r="D1408" s="227" t="s">
        <v>493</v>
      </c>
      <c r="E1408" s="43"/>
      <c r="F1408" s="253" t="s">
        <v>1312</v>
      </c>
      <c r="G1408" s="43"/>
      <c r="H1408" s="254">
        <v>0</v>
      </c>
      <c r="I1408" s="43"/>
      <c r="J1408" s="43"/>
      <c r="K1408" s="43"/>
      <c r="L1408" s="47"/>
      <c r="M1408" s="223"/>
      <c r="N1408" s="224"/>
      <c r="O1408" s="87"/>
      <c r="P1408" s="87"/>
      <c r="Q1408" s="87"/>
      <c r="R1408" s="87"/>
      <c r="S1408" s="87"/>
      <c r="T1408" s="88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U1408" s="20" t="s">
        <v>82</v>
      </c>
    </row>
    <row r="1409" spans="1:47" s="2" customFormat="1" ht="12">
      <c r="A1409" s="41"/>
      <c r="B1409" s="42"/>
      <c r="C1409" s="43"/>
      <c r="D1409" s="227" t="s">
        <v>493</v>
      </c>
      <c r="E1409" s="43"/>
      <c r="F1409" s="253" t="s">
        <v>1353</v>
      </c>
      <c r="G1409" s="43"/>
      <c r="H1409" s="254">
        <v>6.4</v>
      </c>
      <c r="I1409" s="43"/>
      <c r="J1409" s="43"/>
      <c r="K1409" s="43"/>
      <c r="L1409" s="47"/>
      <c r="M1409" s="223"/>
      <c r="N1409" s="224"/>
      <c r="O1409" s="87"/>
      <c r="P1409" s="87"/>
      <c r="Q1409" s="87"/>
      <c r="R1409" s="87"/>
      <c r="S1409" s="87"/>
      <c r="T1409" s="88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U1409" s="20" t="s">
        <v>82</v>
      </c>
    </row>
    <row r="1410" spans="1:65" s="2" customFormat="1" ht="33" customHeight="1">
      <c r="A1410" s="41"/>
      <c r="B1410" s="42"/>
      <c r="C1410" s="207" t="s">
        <v>1354</v>
      </c>
      <c r="D1410" s="207" t="s">
        <v>162</v>
      </c>
      <c r="E1410" s="208" t="s">
        <v>1355</v>
      </c>
      <c r="F1410" s="209" t="s">
        <v>1356</v>
      </c>
      <c r="G1410" s="210" t="s">
        <v>356</v>
      </c>
      <c r="H1410" s="211">
        <v>52.58</v>
      </c>
      <c r="I1410" s="212"/>
      <c r="J1410" s="213">
        <f>ROUND(I1410*H1410,2)</f>
        <v>0</v>
      </c>
      <c r="K1410" s="209" t="s">
        <v>19</v>
      </c>
      <c r="L1410" s="47"/>
      <c r="M1410" s="214" t="s">
        <v>19</v>
      </c>
      <c r="N1410" s="215" t="s">
        <v>43</v>
      </c>
      <c r="O1410" s="87"/>
      <c r="P1410" s="216">
        <f>O1410*H1410</f>
        <v>0</v>
      </c>
      <c r="Q1410" s="216">
        <v>0.01733</v>
      </c>
      <c r="R1410" s="216">
        <f>Q1410*H1410</f>
        <v>0.9112114</v>
      </c>
      <c r="S1410" s="216">
        <v>0</v>
      </c>
      <c r="T1410" s="217">
        <f>S1410*H1410</f>
        <v>0</v>
      </c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R1410" s="218" t="s">
        <v>196</v>
      </c>
      <c r="AT1410" s="218" t="s">
        <v>162</v>
      </c>
      <c r="AU1410" s="218" t="s">
        <v>82</v>
      </c>
      <c r="AY1410" s="20" t="s">
        <v>155</v>
      </c>
      <c r="BE1410" s="219">
        <f>IF(N1410="základní",J1410,0)</f>
        <v>0</v>
      </c>
      <c r="BF1410" s="219">
        <f>IF(N1410="snížená",J1410,0)</f>
        <v>0</v>
      </c>
      <c r="BG1410" s="219">
        <f>IF(N1410="zákl. přenesená",J1410,0)</f>
        <v>0</v>
      </c>
      <c r="BH1410" s="219">
        <f>IF(N1410="sníž. přenesená",J1410,0)</f>
        <v>0</v>
      </c>
      <c r="BI1410" s="219">
        <f>IF(N1410="nulová",J1410,0)</f>
        <v>0</v>
      </c>
      <c r="BJ1410" s="20" t="s">
        <v>80</v>
      </c>
      <c r="BK1410" s="219">
        <f>ROUND(I1410*H1410,2)</f>
        <v>0</v>
      </c>
      <c r="BL1410" s="20" t="s">
        <v>196</v>
      </c>
      <c r="BM1410" s="218" t="s">
        <v>1357</v>
      </c>
    </row>
    <row r="1411" spans="1:51" s="14" customFormat="1" ht="12">
      <c r="A1411" s="14"/>
      <c r="B1411" s="236"/>
      <c r="C1411" s="237"/>
      <c r="D1411" s="227" t="s">
        <v>176</v>
      </c>
      <c r="E1411" s="238" t="s">
        <v>19</v>
      </c>
      <c r="F1411" s="239" t="s">
        <v>443</v>
      </c>
      <c r="G1411" s="237"/>
      <c r="H1411" s="240">
        <v>52.58</v>
      </c>
      <c r="I1411" s="241"/>
      <c r="J1411" s="237"/>
      <c r="K1411" s="237"/>
      <c r="L1411" s="242"/>
      <c r="M1411" s="243"/>
      <c r="N1411" s="244"/>
      <c r="O1411" s="244"/>
      <c r="P1411" s="244"/>
      <c r="Q1411" s="244"/>
      <c r="R1411" s="244"/>
      <c r="S1411" s="244"/>
      <c r="T1411" s="245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6" t="s">
        <v>176</v>
      </c>
      <c r="AU1411" s="246" t="s">
        <v>82</v>
      </c>
      <c r="AV1411" s="14" t="s">
        <v>82</v>
      </c>
      <c r="AW1411" s="14" t="s">
        <v>34</v>
      </c>
      <c r="AX1411" s="14" t="s">
        <v>80</v>
      </c>
      <c r="AY1411" s="246" t="s">
        <v>155</v>
      </c>
    </row>
    <row r="1412" spans="1:47" s="2" customFormat="1" ht="12">
      <c r="A1412" s="41"/>
      <c r="B1412" s="42"/>
      <c r="C1412" s="43"/>
      <c r="D1412" s="227" t="s">
        <v>493</v>
      </c>
      <c r="E1412" s="43"/>
      <c r="F1412" s="252" t="s">
        <v>1358</v>
      </c>
      <c r="G1412" s="43"/>
      <c r="H1412" s="43"/>
      <c r="I1412" s="43"/>
      <c r="J1412" s="43"/>
      <c r="K1412" s="43"/>
      <c r="L1412" s="47"/>
      <c r="M1412" s="223"/>
      <c r="N1412" s="224"/>
      <c r="O1412" s="87"/>
      <c r="P1412" s="87"/>
      <c r="Q1412" s="87"/>
      <c r="R1412" s="87"/>
      <c r="S1412" s="87"/>
      <c r="T1412" s="88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U1412" s="20" t="s">
        <v>82</v>
      </c>
    </row>
    <row r="1413" spans="1:47" s="2" customFormat="1" ht="12">
      <c r="A1413" s="41"/>
      <c r="B1413" s="42"/>
      <c r="C1413" s="43"/>
      <c r="D1413" s="227" t="s">
        <v>493</v>
      </c>
      <c r="E1413" s="43"/>
      <c r="F1413" s="253" t="s">
        <v>1359</v>
      </c>
      <c r="G1413" s="43"/>
      <c r="H1413" s="254">
        <v>0</v>
      </c>
      <c r="I1413" s="43"/>
      <c r="J1413" s="43"/>
      <c r="K1413" s="43"/>
      <c r="L1413" s="47"/>
      <c r="M1413" s="223"/>
      <c r="N1413" s="224"/>
      <c r="O1413" s="87"/>
      <c r="P1413" s="87"/>
      <c r="Q1413" s="87"/>
      <c r="R1413" s="87"/>
      <c r="S1413" s="87"/>
      <c r="T1413" s="88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U1413" s="20" t="s">
        <v>82</v>
      </c>
    </row>
    <row r="1414" spans="1:47" s="2" customFormat="1" ht="12">
      <c r="A1414" s="41"/>
      <c r="B1414" s="42"/>
      <c r="C1414" s="43"/>
      <c r="D1414" s="227" t="s">
        <v>493</v>
      </c>
      <c r="E1414" s="43"/>
      <c r="F1414" s="253" t="s">
        <v>1360</v>
      </c>
      <c r="G1414" s="43"/>
      <c r="H1414" s="254">
        <v>35.84</v>
      </c>
      <c r="I1414" s="43"/>
      <c r="J1414" s="43"/>
      <c r="K1414" s="43"/>
      <c r="L1414" s="47"/>
      <c r="M1414" s="223"/>
      <c r="N1414" s="224"/>
      <c r="O1414" s="87"/>
      <c r="P1414" s="87"/>
      <c r="Q1414" s="87"/>
      <c r="R1414" s="87"/>
      <c r="S1414" s="87"/>
      <c r="T1414" s="88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U1414" s="20" t="s">
        <v>82</v>
      </c>
    </row>
    <row r="1415" spans="1:47" s="2" customFormat="1" ht="12">
      <c r="A1415" s="41"/>
      <c r="B1415" s="42"/>
      <c r="C1415" s="43"/>
      <c r="D1415" s="227" t="s">
        <v>493</v>
      </c>
      <c r="E1415" s="43"/>
      <c r="F1415" s="253" t="s">
        <v>1361</v>
      </c>
      <c r="G1415" s="43"/>
      <c r="H1415" s="254">
        <v>0</v>
      </c>
      <c r="I1415" s="43"/>
      <c r="J1415" s="43"/>
      <c r="K1415" s="43"/>
      <c r="L1415" s="47"/>
      <c r="M1415" s="223"/>
      <c r="N1415" s="224"/>
      <c r="O1415" s="87"/>
      <c r="P1415" s="87"/>
      <c r="Q1415" s="87"/>
      <c r="R1415" s="87"/>
      <c r="S1415" s="87"/>
      <c r="T1415" s="88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U1415" s="20" t="s">
        <v>82</v>
      </c>
    </row>
    <row r="1416" spans="1:47" s="2" customFormat="1" ht="12">
      <c r="A1416" s="41"/>
      <c r="B1416" s="42"/>
      <c r="C1416" s="43"/>
      <c r="D1416" s="227" t="s">
        <v>493</v>
      </c>
      <c r="E1416" s="43"/>
      <c r="F1416" s="253" t="s">
        <v>1362</v>
      </c>
      <c r="G1416" s="43"/>
      <c r="H1416" s="254">
        <v>8.136</v>
      </c>
      <c r="I1416" s="43"/>
      <c r="J1416" s="43"/>
      <c r="K1416" s="43"/>
      <c r="L1416" s="47"/>
      <c r="M1416" s="223"/>
      <c r="N1416" s="224"/>
      <c r="O1416" s="87"/>
      <c r="P1416" s="87"/>
      <c r="Q1416" s="87"/>
      <c r="R1416" s="87"/>
      <c r="S1416" s="87"/>
      <c r="T1416" s="88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U1416" s="20" t="s">
        <v>82</v>
      </c>
    </row>
    <row r="1417" spans="1:47" s="2" customFormat="1" ht="12">
      <c r="A1417" s="41"/>
      <c r="B1417" s="42"/>
      <c r="C1417" s="43"/>
      <c r="D1417" s="227" t="s">
        <v>493</v>
      </c>
      <c r="E1417" s="43"/>
      <c r="F1417" s="253" t="s">
        <v>1232</v>
      </c>
      <c r="G1417" s="43"/>
      <c r="H1417" s="254">
        <v>0</v>
      </c>
      <c r="I1417" s="43"/>
      <c r="J1417" s="43"/>
      <c r="K1417" s="43"/>
      <c r="L1417" s="47"/>
      <c r="M1417" s="223"/>
      <c r="N1417" s="224"/>
      <c r="O1417" s="87"/>
      <c r="P1417" s="87"/>
      <c r="Q1417" s="87"/>
      <c r="R1417" s="87"/>
      <c r="S1417" s="87"/>
      <c r="T1417" s="88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U1417" s="20" t="s">
        <v>82</v>
      </c>
    </row>
    <row r="1418" spans="1:47" s="2" customFormat="1" ht="12">
      <c r="A1418" s="41"/>
      <c r="B1418" s="42"/>
      <c r="C1418" s="43"/>
      <c r="D1418" s="227" t="s">
        <v>493</v>
      </c>
      <c r="E1418" s="43"/>
      <c r="F1418" s="253" t="s">
        <v>1363</v>
      </c>
      <c r="G1418" s="43"/>
      <c r="H1418" s="254">
        <v>5.004</v>
      </c>
      <c r="I1418" s="43"/>
      <c r="J1418" s="43"/>
      <c r="K1418" s="43"/>
      <c r="L1418" s="47"/>
      <c r="M1418" s="223"/>
      <c r="N1418" s="224"/>
      <c r="O1418" s="87"/>
      <c r="P1418" s="87"/>
      <c r="Q1418" s="87"/>
      <c r="R1418" s="87"/>
      <c r="S1418" s="87"/>
      <c r="T1418" s="88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U1418" s="20" t="s">
        <v>82</v>
      </c>
    </row>
    <row r="1419" spans="1:47" s="2" customFormat="1" ht="12">
      <c r="A1419" s="41"/>
      <c r="B1419" s="42"/>
      <c r="C1419" s="43"/>
      <c r="D1419" s="227" t="s">
        <v>493</v>
      </c>
      <c r="E1419" s="43"/>
      <c r="F1419" s="253" t="s">
        <v>1364</v>
      </c>
      <c r="G1419" s="43"/>
      <c r="H1419" s="254">
        <v>0</v>
      </c>
      <c r="I1419" s="43"/>
      <c r="J1419" s="43"/>
      <c r="K1419" s="43"/>
      <c r="L1419" s="47"/>
      <c r="M1419" s="223"/>
      <c r="N1419" s="224"/>
      <c r="O1419" s="87"/>
      <c r="P1419" s="87"/>
      <c r="Q1419" s="87"/>
      <c r="R1419" s="87"/>
      <c r="S1419" s="87"/>
      <c r="T1419" s="88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U1419" s="20" t="s">
        <v>82</v>
      </c>
    </row>
    <row r="1420" spans="1:47" s="2" customFormat="1" ht="12">
      <c r="A1420" s="41"/>
      <c r="B1420" s="42"/>
      <c r="C1420" s="43"/>
      <c r="D1420" s="227" t="s">
        <v>493</v>
      </c>
      <c r="E1420" s="43"/>
      <c r="F1420" s="253" t="s">
        <v>1365</v>
      </c>
      <c r="G1420" s="43"/>
      <c r="H1420" s="254">
        <v>3.6</v>
      </c>
      <c r="I1420" s="43"/>
      <c r="J1420" s="43"/>
      <c r="K1420" s="43"/>
      <c r="L1420" s="47"/>
      <c r="M1420" s="223"/>
      <c r="N1420" s="224"/>
      <c r="O1420" s="87"/>
      <c r="P1420" s="87"/>
      <c r="Q1420" s="87"/>
      <c r="R1420" s="87"/>
      <c r="S1420" s="87"/>
      <c r="T1420" s="88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U1420" s="20" t="s">
        <v>82</v>
      </c>
    </row>
    <row r="1421" spans="1:47" s="2" customFormat="1" ht="12">
      <c r="A1421" s="41"/>
      <c r="B1421" s="42"/>
      <c r="C1421" s="43"/>
      <c r="D1421" s="227" t="s">
        <v>493</v>
      </c>
      <c r="E1421" s="43"/>
      <c r="F1421" s="253" t="s">
        <v>502</v>
      </c>
      <c r="G1421" s="43"/>
      <c r="H1421" s="254">
        <v>52.58</v>
      </c>
      <c r="I1421" s="43"/>
      <c r="J1421" s="43"/>
      <c r="K1421" s="43"/>
      <c r="L1421" s="47"/>
      <c r="M1421" s="223"/>
      <c r="N1421" s="224"/>
      <c r="O1421" s="87"/>
      <c r="P1421" s="87"/>
      <c r="Q1421" s="87"/>
      <c r="R1421" s="87"/>
      <c r="S1421" s="87"/>
      <c r="T1421" s="88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U1421" s="20" t="s">
        <v>82</v>
      </c>
    </row>
    <row r="1422" spans="1:65" s="2" customFormat="1" ht="33" customHeight="1">
      <c r="A1422" s="41"/>
      <c r="B1422" s="42"/>
      <c r="C1422" s="207" t="s">
        <v>1366</v>
      </c>
      <c r="D1422" s="207" t="s">
        <v>162</v>
      </c>
      <c r="E1422" s="208" t="s">
        <v>1367</v>
      </c>
      <c r="F1422" s="209" t="s">
        <v>1368</v>
      </c>
      <c r="G1422" s="210" t="s">
        <v>356</v>
      </c>
      <c r="H1422" s="211">
        <v>8.16</v>
      </c>
      <c r="I1422" s="212"/>
      <c r="J1422" s="213">
        <f>ROUND(I1422*H1422,2)</f>
        <v>0</v>
      </c>
      <c r="K1422" s="209" t="s">
        <v>166</v>
      </c>
      <c r="L1422" s="47"/>
      <c r="M1422" s="214" t="s">
        <v>19</v>
      </c>
      <c r="N1422" s="215" t="s">
        <v>43</v>
      </c>
      <c r="O1422" s="87"/>
      <c r="P1422" s="216">
        <f>O1422*H1422</f>
        <v>0</v>
      </c>
      <c r="Q1422" s="216">
        <v>0.01182</v>
      </c>
      <c r="R1422" s="216">
        <f>Q1422*H1422</f>
        <v>0.0964512</v>
      </c>
      <c r="S1422" s="216">
        <v>0</v>
      </c>
      <c r="T1422" s="217">
        <f>S1422*H1422</f>
        <v>0</v>
      </c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R1422" s="218" t="s">
        <v>196</v>
      </c>
      <c r="AT1422" s="218" t="s">
        <v>162</v>
      </c>
      <c r="AU1422" s="218" t="s">
        <v>82</v>
      </c>
      <c r="AY1422" s="20" t="s">
        <v>155</v>
      </c>
      <c r="BE1422" s="219">
        <f>IF(N1422="základní",J1422,0)</f>
        <v>0</v>
      </c>
      <c r="BF1422" s="219">
        <f>IF(N1422="snížená",J1422,0)</f>
        <v>0</v>
      </c>
      <c r="BG1422" s="219">
        <f>IF(N1422="zákl. přenesená",J1422,0)</f>
        <v>0</v>
      </c>
      <c r="BH1422" s="219">
        <f>IF(N1422="sníž. přenesená",J1422,0)</f>
        <v>0</v>
      </c>
      <c r="BI1422" s="219">
        <f>IF(N1422="nulová",J1422,0)</f>
        <v>0</v>
      </c>
      <c r="BJ1422" s="20" t="s">
        <v>80</v>
      </c>
      <c r="BK1422" s="219">
        <f>ROUND(I1422*H1422,2)</f>
        <v>0</v>
      </c>
      <c r="BL1422" s="20" t="s">
        <v>196</v>
      </c>
      <c r="BM1422" s="218" t="s">
        <v>1369</v>
      </c>
    </row>
    <row r="1423" spans="1:47" s="2" customFormat="1" ht="12">
      <c r="A1423" s="41"/>
      <c r="B1423" s="42"/>
      <c r="C1423" s="43"/>
      <c r="D1423" s="220" t="s">
        <v>169</v>
      </c>
      <c r="E1423" s="43"/>
      <c r="F1423" s="221" t="s">
        <v>1370</v>
      </c>
      <c r="G1423" s="43"/>
      <c r="H1423" s="43"/>
      <c r="I1423" s="222"/>
      <c r="J1423" s="43"/>
      <c r="K1423" s="43"/>
      <c r="L1423" s="47"/>
      <c r="M1423" s="223"/>
      <c r="N1423" s="224"/>
      <c r="O1423" s="87"/>
      <c r="P1423" s="87"/>
      <c r="Q1423" s="87"/>
      <c r="R1423" s="87"/>
      <c r="S1423" s="87"/>
      <c r="T1423" s="88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T1423" s="20" t="s">
        <v>169</v>
      </c>
      <c r="AU1423" s="20" t="s">
        <v>82</v>
      </c>
    </row>
    <row r="1424" spans="1:51" s="14" customFormat="1" ht="12">
      <c r="A1424" s="14"/>
      <c r="B1424" s="236"/>
      <c r="C1424" s="237"/>
      <c r="D1424" s="227" t="s">
        <v>176</v>
      </c>
      <c r="E1424" s="238" t="s">
        <v>19</v>
      </c>
      <c r="F1424" s="239" t="s">
        <v>446</v>
      </c>
      <c r="G1424" s="237"/>
      <c r="H1424" s="240">
        <v>8.16</v>
      </c>
      <c r="I1424" s="241"/>
      <c r="J1424" s="237"/>
      <c r="K1424" s="237"/>
      <c r="L1424" s="242"/>
      <c r="M1424" s="243"/>
      <c r="N1424" s="244"/>
      <c r="O1424" s="244"/>
      <c r="P1424" s="244"/>
      <c r="Q1424" s="244"/>
      <c r="R1424" s="244"/>
      <c r="S1424" s="244"/>
      <c r="T1424" s="245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6" t="s">
        <v>176</v>
      </c>
      <c r="AU1424" s="246" t="s">
        <v>82</v>
      </c>
      <c r="AV1424" s="14" t="s">
        <v>82</v>
      </c>
      <c r="AW1424" s="14" t="s">
        <v>34</v>
      </c>
      <c r="AX1424" s="14" t="s">
        <v>80</v>
      </c>
      <c r="AY1424" s="246" t="s">
        <v>155</v>
      </c>
    </row>
    <row r="1425" spans="1:47" s="2" customFormat="1" ht="12">
      <c r="A1425" s="41"/>
      <c r="B1425" s="42"/>
      <c r="C1425" s="43"/>
      <c r="D1425" s="227" t="s">
        <v>493</v>
      </c>
      <c r="E1425" s="43"/>
      <c r="F1425" s="252" t="s">
        <v>1371</v>
      </c>
      <c r="G1425" s="43"/>
      <c r="H1425" s="43"/>
      <c r="I1425" s="43"/>
      <c r="J1425" s="43"/>
      <c r="K1425" s="43"/>
      <c r="L1425" s="47"/>
      <c r="M1425" s="223"/>
      <c r="N1425" s="224"/>
      <c r="O1425" s="87"/>
      <c r="P1425" s="87"/>
      <c r="Q1425" s="87"/>
      <c r="R1425" s="87"/>
      <c r="S1425" s="87"/>
      <c r="T1425" s="88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U1425" s="20" t="s">
        <v>82</v>
      </c>
    </row>
    <row r="1426" spans="1:47" s="2" customFormat="1" ht="12">
      <c r="A1426" s="41"/>
      <c r="B1426" s="42"/>
      <c r="C1426" s="43"/>
      <c r="D1426" s="227" t="s">
        <v>493</v>
      </c>
      <c r="E1426" s="43"/>
      <c r="F1426" s="253" t="s">
        <v>1372</v>
      </c>
      <c r="G1426" s="43"/>
      <c r="H1426" s="254">
        <v>0</v>
      </c>
      <c r="I1426" s="43"/>
      <c r="J1426" s="43"/>
      <c r="K1426" s="43"/>
      <c r="L1426" s="47"/>
      <c r="M1426" s="223"/>
      <c r="N1426" s="224"/>
      <c r="O1426" s="87"/>
      <c r="P1426" s="87"/>
      <c r="Q1426" s="87"/>
      <c r="R1426" s="87"/>
      <c r="S1426" s="87"/>
      <c r="T1426" s="88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U1426" s="20" t="s">
        <v>82</v>
      </c>
    </row>
    <row r="1427" spans="1:47" s="2" customFormat="1" ht="12">
      <c r="A1427" s="41"/>
      <c r="B1427" s="42"/>
      <c r="C1427" s="43"/>
      <c r="D1427" s="227" t="s">
        <v>493</v>
      </c>
      <c r="E1427" s="43"/>
      <c r="F1427" s="253" t="s">
        <v>1373</v>
      </c>
      <c r="G1427" s="43"/>
      <c r="H1427" s="254">
        <v>8.16</v>
      </c>
      <c r="I1427" s="43"/>
      <c r="J1427" s="43"/>
      <c r="K1427" s="43"/>
      <c r="L1427" s="47"/>
      <c r="M1427" s="223"/>
      <c r="N1427" s="224"/>
      <c r="O1427" s="87"/>
      <c r="P1427" s="87"/>
      <c r="Q1427" s="87"/>
      <c r="R1427" s="87"/>
      <c r="S1427" s="87"/>
      <c r="T1427" s="88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U1427" s="20" t="s">
        <v>82</v>
      </c>
    </row>
    <row r="1428" spans="1:65" s="2" customFormat="1" ht="16.5" customHeight="1">
      <c r="A1428" s="41"/>
      <c r="B1428" s="42"/>
      <c r="C1428" s="207" t="s">
        <v>898</v>
      </c>
      <c r="D1428" s="207" t="s">
        <v>162</v>
      </c>
      <c r="E1428" s="208" t="s">
        <v>1374</v>
      </c>
      <c r="F1428" s="209" t="s">
        <v>1375</v>
      </c>
      <c r="G1428" s="210" t="s">
        <v>356</v>
      </c>
      <c r="H1428" s="211">
        <v>724.38</v>
      </c>
      <c r="I1428" s="212"/>
      <c r="J1428" s="213">
        <f>ROUND(I1428*H1428,2)</f>
        <v>0</v>
      </c>
      <c r="K1428" s="209" t="s">
        <v>166</v>
      </c>
      <c r="L1428" s="47"/>
      <c r="M1428" s="214" t="s">
        <v>19</v>
      </c>
      <c r="N1428" s="215" t="s">
        <v>43</v>
      </c>
      <c r="O1428" s="87"/>
      <c r="P1428" s="216">
        <f>O1428*H1428</f>
        <v>0</v>
      </c>
      <c r="Q1428" s="216">
        <v>0.00029</v>
      </c>
      <c r="R1428" s="216">
        <f>Q1428*H1428</f>
        <v>0.2100702</v>
      </c>
      <c r="S1428" s="216">
        <v>0</v>
      </c>
      <c r="T1428" s="217">
        <f>S1428*H1428</f>
        <v>0</v>
      </c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R1428" s="218" t="s">
        <v>196</v>
      </c>
      <c r="AT1428" s="218" t="s">
        <v>162</v>
      </c>
      <c r="AU1428" s="218" t="s">
        <v>82</v>
      </c>
      <c r="AY1428" s="20" t="s">
        <v>155</v>
      </c>
      <c r="BE1428" s="219">
        <f>IF(N1428="základní",J1428,0)</f>
        <v>0</v>
      </c>
      <c r="BF1428" s="219">
        <f>IF(N1428="snížená",J1428,0)</f>
        <v>0</v>
      </c>
      <c r="BG1428" s="219">
        <f>IF(N1428="zákl. přenesená",J1428,0)</f>
        <v>0</v>
      </c>
      <c r="BH1428" s="219">
        <f>IF(N1428="sníž. přenesená",J1428,0)</f>
        <v>0</v>
      </c>
      <c r="BI1428" s="219">
        <f>IF(N1428="nulová",J1428,0)</f>
        <v>0</v>
      </c>
      <c r="BJ1428" s="20" t="s">
        <v>80</v>
      </c>
      <c r="BK1428" s="219">
        <f>ROUND(I1428*H1428,2)</f>
        <v>0</v>
      </c>
      <c r="BL1428" s="20" t="s">
        <v>196</v>
      </c>
      <c r="BM1428" s="218" t="s">
        <v>1376</v>
      </c>
    </row>
    <row r="1429" spans="1:47" s="2" customFormat="1" ht="12">
      <c r="A1429" s="41"/>
      <c r="B1429" s="42"/>
      <c r="C1429" s="43"/>
      <c r="D1429" s="220" t="s">
        <v>169</v>
      </c>
      <c r="E1429" s="43"/>
      <c r="F1429" s="221" t="s">
        <v>1377</v>
      </c>
      <c r="G1429" s="43"/>
      <c r="H1429" s="43"/>
      <c r="I1429" s="222"/>
      <c r="J1429" s="43"/>
      <c r="K1429" s="43"/>
      <c r="L1429" s="47"/>
      <c r="M1429" s="223"/>
      <c r="N1429" s="224"/>
      <c r="O1429" s="87"/>
      <c r="P1429" s="87"/>
      <c r="Q1429" s="87"/>
      <c r="R1429" s="87"/>
      <c r="S1429" s="87"/>
      <c r="T1429" s="88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T1429" s="20" t="s">
        <v>169</v>
      </c>
      <c r="AU1429" s="20" t="s">
        <v>82</v>
      </c>
    </row>
    <row r="1430" spans="1:51" s="13" customFormat="1" ht="12">
      <c r="A1430" s="13"/>
      <c r="B1430" s="225"/>
      <c r="C1430" s="226"/>
      <c r="D1430" s="227" t="s">
        <v>176</v>
      </c>
      <c r="E1430" s="228" t="s">
        <v>19</v>
      </c>
      <c r="F1430" s="229" t="s">
        <v>1378</v>
      </c>
      <c r="G1430" s="226"/>
      <c r="H1430" s="228" t="s">
        <v>19</v>
      </c>
      <c r="I1430" s="230"/>
      <c r="J1430" s="226"/>
      <c r="K1430" s="226"/>
      <c r="L1430" s="231"/>
      <c r="M1430" s="232"/>
      <c r="N1430" s="233"/>
      <c r="O1430" s="233"/>
      <c r="P1430" s="233"/>
      <c r="Q1430" s="233"/>
      <c r="R1430" s="233"/>
      <c r="S1430" s="233"/>
      <c r="T1430" s="234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5" t="s">
        <v>176</v>
      </c>
      <c r="AU1430" s="235" t="s">
        <v>82</v>
      </c>
      <c r="AV1430" s="13" t="s">
        <v>80</v>
      </c>
      <c r="AW1430" s="13" t="s">
        <v>34</v>
      </c>
      <c r="AX1430" s="13" t="s">
        <v>72</v>
      </c>
      <c r="AY1430" s="235" t="s">
        <v>155</v>
      </c>
    </row>
    <row r="1431" spans="1:51" s="14" customFormat="1" ht="12">
      <c r="A1431" s="14"/>
      <c r="B1431" s="236"/>
      <c r="C1431" s="237"/>
      <c r="D1431" s="227" t="s">
        <v>176</v>
      </c>
      <c r="E1431" s="238" t="s">
        <v>19</v>
      </c>
      <c r="F1431" s="239" t="s">
        <v>392</v>
      </c>
      <c r="G1431" s="237"/>
      <c r="H1431" s="240">
        <v>599.201</v>
      </c>
      <c r="I1431" s="241"/>
      <c r="J1431" s="237"/>
      <c r="K1431" s="237"/>
      <c r="L1431" s="242"/>
      <c r="M1431" s="243"/>
      <c r="N1431" s="244"/>
      <c r="O1431" s="244"/>
      <c r="P1431" s="244"/>
      <c r="Q1431" s="244"/>
      <c r="R1431" s="244"/>
      <c r="S1431" s="244"/>
      <c r="T1431" s="245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46" t="s">
        <v>176</v>
      </c>
      <c r="AU1431" s="246" t="s">
        <v>82</v>
      </c>
      <c r="AV1431" s="14" t="s">
        <v>82</v>
      </c>
      <c r="AW1431" s="14" t="s">
        <v>34</v>
      </c>
      <c r="AX1431" s="14" t="s">
        <v>72</v>
      </c>
      <c r="AY1431" s="246" t="s">
        <v>155</v>
      </c>
    </row>
    <row r="1432" spans="1:51" s="14" customFormat="1" ht="12">
      <c r="A1432" s="14"/>
      <c r="B1432" s="236"/>
      <c r="C1432" s="237"/>
      <c r="D1432" s="227" t="s">
        <v>176</v>
      </c>
      <c r="E1432" s="238" t="s">
        <v>19</v>
      </c>
      <c r="F1432" s="239" t="s">
        <v>398</v>
      </c>
      <c r="G1432" s="237"/>
      <c r="H1432" s="240">
        <v>101.215</v>
      </c>
      <c r="I1432" s="241"/>
      <c r="J1432" s="237"/>
      <c r="K1432" s="237"/>
      <c r="L1432" s="242"/>
      <c r="M1432" s="243"/>
      <c r="N1432" s="244"/>
      <c r="O1432" s="244"/>
      <c r="P1432" s="244"/>
      <c r="Q1432" s="244"/>
      <c r="R1432" s="244"/>
      <c r="S1432" s="244"/>
      <c r="T1432" s="245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46" t="s">
        <v>176</v>
      </c>
      <c r="AU1432" s="246" t="s">
        <v>82</v>
      </c>
      <c r="AV1432" s="14" t="s">
        <v>82</v>
      </c>
      <c r="AW1432" s="14" t="s">
        <v>34</v>
      </c>
      <c r="AX1432" s="14" t="s">
        <v>72</v>
      </c>
      <c r="AY1432" s="246" t="s">
        <v>155</v>
      </c>
    </row>
    <row r="1433" spans="1:51" s="14" customFormat="1" ht="12">
      <c r="A1433" s="14"/>
      <c r="B1433" s="236"/>
      <c r="C1433" s="237"/>
      <c r="D1433" s="227" t="s">
        <v>176</v>
      </c>
      <c r="E1433" s="238" t="s">
        <v>19</v>
      </c>
      <c r="F1433" s="239" t="s">
        <v>404</v>
      </c>
      <c r="G1433" s="237"/>
      <c r="H1433" s="240">
        <v>23.964</v>
      </c>
      <c r="I1433" s="241"/>
      <c r="J1433" s="237"/>
      <c r="K1433" s="237"/>
      <c r="L1433" s="242"/>
      <c r="M1433" s="243"/>
      <c r="N1433" s="244"/>
      <c r="O1433" s="244"/>
      <c r="P1433" s="244"/>
      <c r="Q1433" s="244"/>
      <c r="R1433" s="244"/>
      <c r="S1433" s="244"/>
      <c r="T1433" s="245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46" t="s">
        <v>176</v>
      </c>
      <c r="AU1433" s="246" t="s">
        <v>82</v>
      </c>
      <c r="AV1433" s="14" t="s">
        <v>82</v>
      </c>
      <c r="AW1433" s="14" t="s">
        <v>34</v>
      </c>
      <c r="AX1433" s="14" t="s">
        <v>72</v>
      </c>
      <c r="AY1433" s="246" t="s">
        <v>155</v>
      </c>
    </row>
    <row r="1434" spans="1:51" s="15" customFormat="1" ht="12">
      <c r="A1434" s="15"/>
      <c r="B1434" s="255"/>
      <c r="C1434" s="256"/>
      <c r="D1434" s="227" t="s">
        <v>176</v>
      </c>
      <c r="E1434" s="257" t="s">
        <v>19</v>
      </c>
      <c r="F1434" s="258" t="s">
        <v>502</v>
      </c>
      <c r="G1434" s="256"/>
      <c r="H1434" s="259">
        <v>724.38</v>
      </c>
      <c r="I1434" s="260"/>
      <c r="J1434" s="256"/>
      <c r="K1434" s="256"/>
      <c r="L1434" s="261"/>
      <c r="M1434" s="262"/>
      <c r="N1434" s="263"/>
      <c r="O1434" s="263"/>
      <c r="P1434" s="263"/>
      <c r="Q1434" s="263"/>
      <c r="R1434" s="263"/>
      <c r="S1434" s="263"/>
      <c r="T1434" s="264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65" t="s">
        <v>176</v>
      </c>
      <c r="AU1434" s="265" t="s">
        <v>82</v>
      </c>
      <c r="AV1434" s="15" t="s">
        <v>252</v>
      </c>
      <c r="AW1434" s="15" t="s">
        <v>34</v>
      </c>
      <c r="AX1434" s="15" t="s">
        <v>80</v>
      </c>
      <c r="AY1434" s="265" t="s">
        <v>155</v>
      </c>
    </row>
    <row r="1435" spans="1:47" s="2" customFormat="1" ht="12">
      <c r="A1435" s="41"/>
      <c r="B1435" s="42"/>
      <c r="C1435" s="43"/>
      <c r="D1435" s="227" t="s">
        <v>493</v>
      </c>
      <c r="E1435" s="43"/>
      <c r="F1435" s="252" t="s">
        <v>534</v>
      </c>
      <c r="G1435" s="43"/>
      <c r="H1435" s="43"/>
      <c r="I1435" s="43"/>
      <c r="J1435" s="43"/>
      <c r="K1435" s="43"/>
      <c r="L1435" s="47"/>
      <c r="M1435" s="223"/>
      <c r="N1435" s="224"/>
      <c r="O1435" s="87"/>
      <c r="P1435" s="87"/>
      <c r="Q1435" s="87"/>
      <c r="R1435" s="87"/>
      <c r="S1435" s="87"/>
      <c r="T1435" s="88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U1435" s="20" t="s">
        <v>82</v>
      </c>
    </row>
    <row r="1436" spans="1:47" s="2" customFormat="1" ht="12">
      <c r="A1436" s="41"/>
      <c r="B1436" s="42"/>
      <c r="C1436" s="43"/>
      <c r="D1436" s="227" t="s">
        <v>493</v>
      </c>
      <c r="E1436" s="43"/>
      <c r="F1436" s="253" t="s">
        <v>535</v>
      </c>
      <c r="G1436" s="43"/>
      <c r="H1436" s="254">
        <v>0</v>
      </c>
      <c r="I1436" s="43"/>
      <c r="J1436" s="43"/>
      <c r="K1436" s="43"/>
      <c r="L1436" s="47"/>
      <c r="M1436" s="223"/>
      <c r="N1436" s="224"/>
      <c r="O1436" s="87"/>
      <c r="P1436" s="87"/>
      <c r="Q1436" s="87"/>
      <c r="R1436" s="87"/>
      <c r="S1436" s="87"/>
      <c r="T1436" s="88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U1436" s="20" t="s">
        <v>82</v>
      </c>
    </row>
    <row r="1437" spans="1:47" s="2" customFormat="1" ht="12">
      <c r="A1437" s="41"/>
      <c r="B1437" s="42"/>
      <c r="C1437" s="43"/>
      <c r="D1437" s="227" t="s">
        <v>493</v>
      </c>
      <c r="E1437" s="43"/>
      <c r="F1437" s="253" t="s">
        <v>536</v>
      </c>
      <c r="G1437" s="43"/>
      <c r="H1437" s="254">
        <v>66.143</v>
      </c>
      <c r="I1437" s="43"/>
      <c r="J1437" s="43"/>
      <c r="K1437" s="43"/>
      <c r="L1437" s="47"/>
      <c r="M1437" s="223"/>
      <c r="N1437" s="224"/>
      <c r="O1437" s="87"/>
      <c r="P1437" s="87"/>
      <c r="Q1437" s="87"/>
      <c r="R1437" s="87"/>
      <c r="S1437" s="87"/>
      <c r="T1437" s="88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U1437" s="20" t="s">
        <v>82</v>
      </c>
    </row>
    <row r="1438" spans="1:47" s="2" customFormat="1" ht="12">
      <c r="A1438" s="41"/>
      <c r="B1438" s="42"/>
      <c r="C1438" s="43"/>
      <c r="D1438" s="227" t="s">
        <v>493</v>
      </c>
      <c r="E1438" s="43"/>
      <c r="F1438" s="253" t="s">
        <v>537</v>
      </c>
      <c r="G1438" s="43"/>
      <c r="H1438" s="254">
        <v>172.367</v>
      </c>
      <c r="I1438" s="43"/>
      <c r="J1438" s="43"/>
      <c r="K1438" s="43"/>
      <c r="L1438" s="47"/>
      <c r="M1438" s="223"/>
      <c r="N1438" s="224"/>
      <c r="O1438" s="87"/>
      <c r="P1438" s="87"/>
      <c r="Q1438" s="87"/>
      <c r="R1438" s="87"/>
      <c r="S1438" s="87"/>
      <c r="T1438" s="88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U1438" s="20" t="s">
        <v>82</v>
      </c>
    </row>
    <row r="1439" spans="1:47" s="2" customFormat="1" ht="12">
      <c r="A1439" s="41"/>
      <c r="B1439" s="42"/>
      <c r="C1439" s="43"/>
      <c r="D1439" s="227" t="s">
        <v>493</v>
      </c>
      <c r="E1439" s="43"/>
      <c r="F1439" s="253" t="s">
        <v>538</v>
      </c>
      <c r="G1439" s="43"/>
      <c r="H1439" s="254">
        <v>80.04</v>
      </c>
      <c r="I1439" s="43"/>
      <c r="J1439" s="43"/>
      <c r="K1439" s="43"/>
      <c r="L1439" s="47"/>
      <c r="M1439" s="223"/>
      <c r="N1439" s="224"/>
      <c r="O1439" s="87"/>
      <c r="P1439" s="87"/>
      <c r="Q1439" s="87"/>
      <c r="R1439" s="87"/>
      <c r="S1439" s="87"/>
      <c r="T1439" s="88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U1439" s="20" t="s">
        <v>82</v>
      </c>
    </row>
    <row r="1440" spans="1:47" s="2" customFormat="1" ht="12">
      <c r="A1440" s="41"/>
      <c r="B1440" s="42"/>
      <c r="C1440" s="43"/>
      <c r="D1440" s="227" t="s">
        <v>493</v>
      </c>
      <c r="E1440" s="43"/>
      <c r="F1440" s="253" t="s">
        <v>539</v>
      </c>
      <c r="G1440" s="43"/>
      <c r="H1440" s="254">
        <v>58.5</v>
      </c>
      <c r="I1440" s="43"/>
      <c r="J1440" s="43"/>
      <c r="K1440" s="43"/>
      <c r="L1440" s="47"/>
      <c r="M1440" s="223"/>
      <c r="N1440" s="224"/>
      <c r="O1440" s="87"/>
      <c r="P1440" s="87"/>
      <c r="Q1440" s="87"/>
      <c r="R1440" s="87"/>
      <c r="S1440" s="87"/>
      <c r="T1440" s="88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U1440" s="20" t="s">
        <v>82</v>
      </c>
    </row>
    <row r="1441" spans="1:47" s="2" customFormat="1" ht="12">
      <c r="A1441" s="41"/>
      <c r="B1441" s="42"/>
      <c r="C1441" s="43"/>
      <c r="D1441" s="227" t="s">
        <v>493</v>
      </c>
      <c r="E1441" s="43"/>
      <c r="F1441" s="253" t="s">
        <v>540</v>
      </c>
      <c r="G1441" s="43"/>
      <c r="H1441" s="254">
        <v>148.541</v>
      </c>
      <c r="I1441" s="43"/>
      <c r="J1441" s="43"/>
      <c r="K1441" s="43"/>
      <c r="L1441" s="47"/>
      <c r="M1441" s="223"/>
      <c r="N1441" s="224"/>
      <c r="O1441" s="87"/>
      <c r="P1441" s="87"/>
      <c r="Q1441" s="87"/>
      <c r="R1441" s="87"/>
      <c r="S1441" s="87"/>
      <c r="T1441" s="88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U1441" s="20" t="s">
        <v>82</v>
      </c>
    </row>
    <row r="1442" spans="1:47" s="2" customFormat="1" ht="12">
      <c r="A1442" s="41"/>
      <c r="B1442" s="42"/>
      <c r="C1442" s="43"/>
      <c r="D1442" s="227" t="s">
        <v>493</v>
      </c>
      <c r="E1442" s="43"/>
      <c r="F1442" s="253" t="s">
        <v>541</v>
      </c>
      <c r="G1442" s="43"/>
      <c r="H1442" s="254">
        <v>60.694</v>
      </c>
      <c r="I1442" s="43"/>
      <c r="J1442" s="43"/>
      <c r="K1442" s="43"/>
      <c r="L1442" s="47"/>
      <c r="M1442" s="223"/>
      <c r="N1442" s="224"/>
      <c r="O1442" s="87"/>
      <c r="P1442" s="87"/>
      <c r="Q1442" s="87"/>
      <c r="R1442" s="87"/>
      <c r="S1442" s="87"/>
      <c r="T1442" s="88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U1442" s="20" t="s">
        <v>82</v>
      </c>
    </row>
    <row r="1443" spans="1:47" s="2" customFormat="1" ht="12">
      <c r="A1443" s="41"/>
      <c r="B1443" s="42"/>
      <c r="C1443" s="43"/>
      <c r="D1443" s="227" t="s">
        <v>493</v>
      </c>
      <c r="E1443" s="43"/>
      <c r="F1443" s="253" t="s">
        <v>539</v>
      </c>
      <c r="G1443" s="43"/>
      <c r="H1443" s="254">
        <v>58.5</v>
      </c>
      <c r="I1443" s="43"/>
      <c r="J1443" s="43"/>
      <c r="K1443" s="43"/>
      <c r="L1443" s="47"/>
      <c r="M1443" s="223"/>
      <c r="N1443" s="224"/>
      <c r="O1443" s="87"/>
      <c r="P1443" s="87"/>
      <c r="Q1443" s="87"/>
      <c r="R1443" s="87"/>
      <c r="S1443" s="87"/>
      <c r="T1443" s="88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U1443" s="20" t="s">
        <v>82</v>
      </c>
    </row>
    <row r="1444" spans="1:47" s="2" customFormat="1" ht="12">
      <c r="A1444" s="41"/>
      <c r="B1444" s="42"/>
      <c r="C1444" s="43"/>
      <c r="D1444" s="227" t="s">
        <v>493</v>
      </c>
      <c r="E1444" s="43"/>
      <c r="F1444" s="253" t="s">
        <v>542</v>
      </c>
      <c r="G1444" s="43"/>
      <c r="H1444" s="254">
        <v>71.033</v>
      </c>
      <c r="I1444" s="43"/>
      <c r="J1444" s="43"/>
      <c r="K1444" s="43"/>
      <c r="L1444" s="47"/>
      <c r="M1444" s="223"/>
      <c r="N1444" s="224"/>
      <c r="O1444" s="87"/>
      <c r="P1444" s="87"/>
      <c r="Q1444" s="87"/>
      <c r="R1444" s="87"/>
      <c r="S1444" s="87"/>
      <c r="T1444" s="88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U1444" s="20" t="s">
        <v>82</v>
      </c>
    </row>
    <row r="1445" spans="1:47" s="2" customFormat="1" ht="12">
      <c r="A1445" s="41"/>
      <c r="B1445" s="42"/>
      <c r="C1445" s="43"/>
      <c r="D1445" s="227" t="s">
        <v>493</v>
      </c>
      <c r="E1445" s="43"/>
      <c r="F1445" s="253" t="s">
        <v>543</v>
      </c>
      <c r="G1445" s="43"/>
      <c r="H1445" s="254">
        <v>29.741</v>
      </c>
      <c r="I1445" s="43"/>
      <c r="J1445" s="43"/>
      <c r="K1445" s="43"/>
      <c r="L1445" s="47"/>
      <c r="M1445" s="223"/>
      <c r="N1445" s="224"/>
      <c r="O1445" s="87"/>
      <c r="P1445" s="87"/>
      <c r="Q1445" s="87"/>
      <c r="R1445" s="87"/>
      <c r="S1445" s="87"/>
      <c r="T1445" s="88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U1445" s="20" t="s">
        <v>82</v>
      </c>
    </row>
    <row r="1446" spans="1:47" s="2" customFormat="1" ht="12">
      <c r="A1446" s="41"/>
      <c r="B1446" s="42"/>
      <c r="C1446" s="43"/>
      <c r="D1446" s="227" t="s">
        <v>493</v>
      </c>
      <c r="E1446" s="43"/>
      <c r="F1446" s="253" t="s">
        <v>544</v>
      </c>
      <c r="G1446" s="43"/>
      <c r="H1446" s="254">
        <v>58.655</v>
      </c>
      <c r="I1446" s="43"/>
      <c r="J1446" s="43"/>
      <c r="K1446" s="43"/>
      <c r="L1446" s="47"/>
      <c r="M1446" s="223"/>
      <c r="N1446" s="224"/>
      <c r="O1446" s="87"/>
      <c r="P1446" s="87"/>
      <c r="Q1446" s="87"/>
      <c r="R1446" s="87"/>
      <c r="S1446" s="87"/>
      <c r="T1446" s="88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U1446" s="20" t="s">
        <v>82</v>
      </c>
    </row>
    <row r="1447" spans="1:47" s="2" customFormat="1" ht="12">
      <c r="A1447" s="41"/>
      <c r="B1447" s="42"/>
      <c r="C1447" s="43"/>
      <c r="D1447" s="227" t="s">
        <v>493</v>
      </c>
      <c r="E1447" s="43"/>
      <c r="F1447" s="253" t="s">
        <v>545</v>
      </c>
      <c r="G1447" s="43"/>
      <c r="H1447" s="254">
        <v>804.214</v>
      </c>
      <c r="I1447" s="43"/>
      <c r="J1447" s="43"/>
      <c r="K1447" s="43"/>
      <c r="L1447" s="47"/>
      <c r="M1447" s="223"/>
      <c r="N1447" s="224"/>
      <c r="O1447" s="87"/>
      <c r="P1447" s="87"/>
      <c r="Q1447" s="87"/>
      <c r="R1447" s="87"/>
      <c r="S1447" s="87"/>
      <c r="T1447" s="88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U1447" s="20" t="s">
        <v>82</v>
      </c>
    </row>
    <row r="1448" spans="1:47" s="2" customFormat="1" ht="12">
      <c r="A1448" s="41"/>
      <c r="B1448" s="42"/>
      <c r="C1448" s="43"/>
      <c r="D1448" s="227" t="s">
        <v>493</v>
      </c>
      <c r="E1448" s="43"/>
      <c r="F1448" s="253" t="s">
        <v>546</v>
      </c>
      <c r="G1448" s="43"/>
      <c r="H1448" s="254">
        <v>-181.049</v>
      </c>
      <c r="I1448" s="43"/>
      <c r="J1448" s="43"/>
      <c r="K1448" s="43"/>
      <c r="L1448" s="47"/>
      <c r="M1448" s="223"/>
      <c r="N1448" s="224"/>
      <c r="O1448" s="87"/>
      <c r="P1448" s="87"/>
      <c r="Q1448" s="87"/>
      <c r="R1448" s="87"/>
      <c r="S1448" s="87"/>
      <c r="T1448" s="88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U1448" s="20" t="s">
        <v>82</v>
      </c>
    </row>
    <row r="1449" spans="1:47" s="2" customFormat="1" ht="12">
      <c r="A1449" s="41"/>
      <c r="B1449" s="42"/>
      <c r="C1449" s="43"/>
      <c r="D1449" s="227" t="s">
        <v>493</v>
      </c>
      <c r="E1449" s="43"/>
      <c r="F1449" s="253" t="s">
        <v>547</v>
      </c>
      <c r="G1449" s="43"/>
      <c r="H1449" s="254">
        <v>-23.964</v>
      </c>
      <c r="I1449" s="43"/>
      <c r="J1449" s="43"/>
      <c r="K1449" s="43"/>
      <c r="L1449" s="47"/>
      <c r="M1449" s="223"/>
      <c r="N1449" s="224"/>
      <c r="O1449" s="87"/>
      <c r="P1449" s="87"/>
      <c r="Q1449" s="87"/>
      <c r="R1449" s="87"/>
      <c r="S1449" s="87"/>
      <c r="T1449" s="88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U1449" s="20" t="s">
        <v>82</v>
      </c>
    </row>
    <row r="1450" spans="1:47" s="2" customFormat="1" ht="12">
      <c r="A1450" s="41"/>
      <c r="B1450" s="42"/>
      <c r="C1450" s="43"/>
      <c r="D1450" s="227" t="s">
        <v>493</v>
      </c>
      <c r="E1450" s="43"/>
      <c r="F1450" s="253" t="s">
        <v>502</v>
      </c>
      <c r="G1450" s="43"/>
      <c r="H1450" s="254">
        <v>599.201</v>
      </c>
      <c r="I1450" s="43"/>
      <c r="J1450" s="43"/>
      <c r="K1450" s="43"/>
      <c r="L1450" s="47"/>
      <c r="M1450" s="223"/>
      <c r="N1450" s="224"/>
      <c r="O1450" s="87"/>
      <c r="P1450" s="87"/>
      <c r="Q1450" s="87"/>
      <c r="R1450" s="87"/>
      <c r="S1450" s="87"/>
      <c r="T1450" s="88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U1450" s="20" t="s">
        <v>82</v>
      </c>
    </row>
    <row r="1451" spans="1:47" s="2" customFormat="1" ht="12">
      <c r="A1451" s="41"/>
      <c r="B1451" s="42"/>
      <c r="C1451" s="43"/>
      <c r="D1451" s="227" t="s">
        <v>493</v>
      </c>
      <c r="E1451" s="43"/>
      <c r="F1451" s="252" t="s">
        <v>548</v>
      </c>
      <c r="G1451" s="43"/>
      <c r="H1451" s="43"/>
      <c r="I1451" s="43"/>
      <c r="J1451" s="43"/>
      <c r="K1451" s="43"/>
      <c r="L1451" s="47"/>
      <c r="M1451" s="223"/>
      <c r="N1451" s="224"/>
      <c r="O1451" s="87"/>
      <c r="P1451" s="87"/>
      <c r="Q1451" s="87"/>
      <c r="R1451" s="87"/>
      <c r="S1451" s="87"/>
      <c r="T1451" s="88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U1451" s="20" t="s">
        <v>82</v>
      </c>
    </row>
    <row r="1452" spans="1:47" s="2" customFormat="1" ht="12">
      <c r="A1452" s="41"/>
      <c r="B1452" s="42"/>
      <c r="C1452" s="43"/>
      <c r="D1452" s="227" t="s">
        <v>493</v>
      </c>
      <c r="E1452" s="43"/>
      <c r="F1452" s="253" t="s">
        <v>549</v>
      </c>
      <c r="G1452" s="43"/>
      <c r="H1452" s="254">
        <v>37.32</v>
      </c>
      <c r="I1452" s="43"/>
      <c r="J1452" s="43"/>
      <c r="K1452" s="43"/>
      <c r="L1452" s="47"/>
      <c r="M1452" s="223"/>
      <c r="N1452" s="224"/>
      <c r="O1452" s="87"/>
      <c r="P1452" s="87"/>
      <c r="Q1452" s="87"/>
      <c r="R1452" s="87"/>
      <c r="S1452" s="87"/>
      <c r="T1452" s="88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U1452" s="20" t="s">
        <v>82</v>
      </c>
    </row>
    <row r="1453" spans="1:47" s="2" customFormat="1" ht="12">
      <c r="A1453" s="41"/>
      <c r="B1453" s="42"/>
      <c r="C1453" s="43"/>
      <c r="D1453" s="227" t="s">
        <v>493</v>
      </c>
      <c r="E1453" s="43"/>
      <c r="F1453" s="253" t="s">
        <v>550</v>
      </c>
      <c r="G1453" s="43"/>
      <c r="H1453" s="254">
        <v>76.071</v>
      </c>
      <c r="I1453" s="43"/>
      <c r="J1453" s="43"/>
      <c r="K1453" s="43"/>
      <c r="L1453" s="47"/>
      <c r="M1453" s="223"/>
      <c r="N1453" s="224"/>
      <c r="O1453" s="87"/>
      <c r="P1453" s="87"/>
      <c r="Q1453" s="87"/>
      <c r="R1453" s="87"/>
      <c r="S1453" s="87"/>
      <c r="T1453" s="88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U1453" s="20" t="s">
        <v>82</v>
      </c>
    </row>
    <row r="1454" spans="1:47" s="2" customFormat="1" ht="12">
      <c r="A1454" s="41"/>
      <c r="B1454" s="42"/>
      <c r="C1454" s="43"/>
      <c r="D1454" s="227" t="s">
        <v>493</v>
      </c>
      <c r="E1454" s="43"/>
      <c r="F1454" s="253" t="s">
        <v>551</v>
      </c>
      <c r="G1454" s="43"/>
      <c r="H1454" s="254">
        <v>-12.176</v>
      </c>
      <c r="I1454" s="43"/>
      <c r="J1454" s="43"/>
      <c r="K1454" s="43"/>
      <c r="L1454" s="47"/>
      <c r="M1454" s="223"/>
      <c r="N1454" s="224"/>
      <c r="O1454" s="87"/>
      <c r="P1454" s="87"/>
      <c r="Q1454" s="87"/>
      <c r="R1454" s="87"/>
      <c r="S1454" s="87"/>
      <c r="T1454" s="88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U1454" s="20" t="s">
        <v>82</v>
      </c>
    </row>
    <row r="1455" spans="1:47" s="2" customFormat="1" ht="12">
      <c r="A1455" s="41"/>
      <c r="B1455" s="42"/>
      <c r="C1455" s="43"/>
      <c r="D1455" s="227" t="s">
        <v>493</v>
      </c>
      <c r="E1455" s="43"/>
      <c r="F1455" s="253" t="s">
        <v>502</v>
      </c>
      <c r="G1455" s="43"/>
      <c r="H1455" s="254">
        <v>101.215</v>
      </c>
      <c r="I1455" s="43"/>
      <c r="J1455" s="43"/>
      <c r="K1455" s="43"/>
      <c r="L1455" s="47"/>
      <c r="M1455" s="223"/>
      <c r="N1455" s="224"/>
      <c r="O1455" s="87"/>
      <c r="P1455" s="87"/>
      <c r="Q1455" s="87"/>
      <c r="R1455" s="87"/>
      <c r="S1455" s="87"/>
      <c r="T1455" s="88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U1455" s="20" t="s">
        <v>82</v>
      </c>
    </row>
    <row r="1456" spans="1:47" s="2" customFormat="1" ht="12">
      <c r="A1456" s="41"/>
      <c r="B1456" s="42"/>
      <c r="C1456" s="43"/>
      <c r="D1456" s="227" t="s">
        <v>493</v>
      </c>
      <c r="E1456" s="43"/>
      <c r="F1456" s="252" t="s">
        <v>611</v>
      </c>
      <c r="G1456" s="43"/>
      <c r="H1456" s="43"/>
      <c r="I1456" s="43"/>
      <c r="J1456" s="43"/>
      <c r="K1456" s="43"/>
      <c r="L1456" s="47"/>
      <c r="M1456" s="223"/>
      <c r="N1456" s="224"/>
      <c r="O1456" s="87"/>
      <c r="P1456" s="87"/>
      <c r="Q1456" s="87"/>
      <c r="R1456" s="87"/>
      <c r="S1456" s="87"/>
      <c r="T1456" s="88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U1456" s="20" t="s">
        <v>82</v>
      </c>
    </row>
    <row r="1457" spans="1:47" s="2" customFormat="1" ht="12">
      <c r="A1457" s="41"/>
      <c r="B1457" s="42"/>
      <c r="C1457" s="43"/>
      <c r="D1457" s="227" t="s">
        <v>493</v>
      </c>
      <c r="E1457" s="43"/>
      <c r="F1457" s="253" t="s">
        <v>612</v>
      </c>
      <c r="G1457" s="43"/>
      <c r="H1457" s="254">
        <v>0</v>
      </c>
      <c r="I1457" s="43"/>
      <c r="J1457" s="43"/>
      <c r="K1457" s="43"/>
      <c r="L1457" s="47"/>
      <c r="M1457" s="223"/>
      <c r="N1457" s="224"/>
      <c r="O1457" s="87"/>
      <c r="P1457" s="87"/>
      <c r="Q1457" s="87"/>
      <c r="R1457" s="87"/>
      <c r="S1457" s="87"/>
      <c r="T1457" s="88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U1457" s="20" t="s">
        <v>82</v>
      </c>
    </row>
    <row r="1458" spans="1:47" s="2" customFormat="1" ht="12">
      <c r="A1458" s="41"/>
      <c r="B1458" s="42"/>
      <c r="C1458" s="43"/>
      <c r="D1458" s="227" t="s">
        <v>493</v>
      </c>
      <c r="E1458" s="43"/>
      <c r="F1458" s="253" t="s">
        <v>613</v>
      </c>
      <c r="G1458" s="43"/>
      <c r="H1458" s="254">
        <v>12.48</v>
      </c>
      <c r="I1458" s="43"/>
      <c r="J1458" s="43"/>
      <c r="K1458" s="43"/>
      <c r="L1458" s="47"/>
      <c r="M1458" s="223"/>
      <c r="N1458" s="224"/>
      <c r="O1458" s="87"/>
      <c r="P1458" s="87"/>
      <c r="Q1458" s="87"/>
      <c r="R1458" s="87"/>
      <c r="S1458" s="87"/>
      <c r="T1458" s="88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U1458" s="20" t="s">
        <v>82</v>
      </c>
    </row>
    <row r="1459" spans="1:47" s="2" customFormat="1" ht="12">
      <c r="A1459" s="41"/>
      <c r="B1459" s="42"/>
      <c r="C1459" s="43"/>
      <c r="D1459" s="227" t="s">
        <v>493</v>
      </c>
      <c r="E1459" s="43"/>
      <c r="F1459" s="253" t="s">
        <v>614</v>
      </c>
      <c r="G1459" s="43"/>
      <c r="H1459" s="254">
        <v>7.02</v>
      </c>
      <c r="I1459" s="43"/>
      <c r="J1459" s="43"/>
      <c r="K1459" s="43"/>
      <c r="L1459" s="47"/>
      <c r="M1459" s="223"/>
      <c r="N1459" s="224"/>
      <c r="O1459" s="87"/>
      <c r="P1459" s="87"/>
      <c r="Q1459" s="87"/>
      <c r="R1459" s="87"/>
      <c r="S1459" s="87"/>
      <c r="T1459" s="88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U1459" s="20" t="s">
        <v>82</v>
      </c>
    </row>
    <row r="1460" spans="1:47" s="2" customFormat="1" ht="12">
      <c r="A1460" s="41"/>
      <c r="B1460" s="42"/>
      <c r="C1460" s="43"/>
      <c r="D1460" s="227" t="s">
        <v>493</v>
      </c>
      <c r="E1460" s="43"/>
      <c r="F1460" s="253" t="s">
        <v>615</v>
      </c>
      <c r="G1460" s="43"/>
      <c r="H1460" s="254">
        <v>0.564</v>
      </c>
      <c r="I1460" s="43"/>
      <c r="J1460" s="43"/>
      <c r="K1460" s="43"/>
      <c r="L1460" s="47"/>
      <c r="M1460" s="223"/>
      <c r="N1460" s="224"/>
      <c r="O1460" s="87"/>
      <c r="P1460" s="87"/>
      <c r="Q1460" s="87"/>
      <c r="R1460" s="87"/>
      <c r="S1460" s="87"/>
      <c r="T1460" s="88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U1460" s="20" t="s">
        <v>82</v>
      </c>
    </row>
    <row r="1461" spans="1:47" s="2" customFormat="1" ht="12">
      <c r="A1461" s="41"/>
      <c r="B1461" s="42"/>
      <c r="C1461" s="43"/>
      <c r="D1461" s="227" t="s">
        <v>493</v>
      </c>
      <c r="E1461" s="43"/>
      <c r="F1461" s="253" t="s">
        <v>616</v>
      </c>
      <c r="G1461" s="43"/>
      <c r="H1461" s="254">
        <v>1.02</v>
      </c>
      <c r="I1461" s="43"/>
      <c r="J1461" s="43"/>
      <c r="K1461" s="43"/>
      <c r="L1461" s="47"/>
      <c r="M1461" s="223"/>
      <c r="N1461" s="224"/>
      <c r="O1461" s="87"/>
      <c r="P1461" s="87"/>
      <c r="Q1461" s="87"/>
      <c r="R1461" s="87"/>
      <c r="S1461" s="87"/>
      <c r="T1461" s="88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U1461" s="20" t="s">
        <v>82</v>
      </c>
    </row>
    <row r="1462" spans="1:47" s="2" customFormat="1" ht="12">
      <c r="A1462" s="41"/>
      <c r="B1462" s="42"/>
      <c r="C1462" s="43"/>
      <c r="D1462" s="227" t="s">
        <v>493</v>
      </c>
      <c r="E1462" s="43"/>
      <c r="F1462" s="253" t="s">
        <v>617</v>
      </c>
      <c r="G1462" s="43"/>
      <c r="H1462" s="254">
        <v>2.88</v>
      </c>
      <c r="I1462" s="43"/>
      <c r="J1462" s="43"/>
      <c r="K1462" s="43"/>
      <c r="L1462" s="47"/>
      <c r="M1462" s="223"/>
      <c r="N1462" s="224"/>
      <c r="O1462" s="87"/>
      <c r="P1462" s="87"/>
      <c r="Q1462" s="87"/>
      <c r="R1462" s="87"/>
      <c r="S1462" s="87"/>
      <c r="T1462" s="88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U1462" s="20" t="s">
        <v>82</v>
      </c>
    </row>
    <row r="1463" spans="1:47" s="2" customFormat="1" ht="12">
      <c r="A1463" s="41"/>
      <c r="B1463" s="42"/>
      <c r="C1463" s="43"/>
      <c r="D1463" s="227" t="s">
        <v>493</v>
      </c>
      <c r="E1463" s="43"/>
      <c r="F1463" s="253" t="s">
        <v>502</v>
      </c>
      <c r="G1463" s="43"/>
      <c r="H1463" s="254">
        <v>23.964</v>
      </c>
      <c r="I1463" s="43"/>
      <c r="J1463" s="43"/>
      <c r="K1463" s="43"/>
      <c r="L1463" s="47"/>
      <c r="M1463" s="223"/>
      <c r="N1463" s="224"/>
      <c r="O1463" s="87"/>
      <c r="P1463" s="87"/>
      <c r="Q1463" s="87"/>
      <c r="R1463" s="87"/>
      <c r="S1463" s="87"/>
      <c r="T1463" s="88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U1463" s="20" t="s">
        <v>82</v>
      </c>
    </row>
    <row r="1464" spans="1:65" s="2" customFormat="1" ht="16.5" customHeight="1">
      <c r="A1464" s="41"/>
      <c r="B1464" s="42"/>
      <c r="C1464" s="266" t="s">
        <v>1379</v>
      </c>
      <c r="D1464" s="266" t="s">
        <v>560</v>
      </c>
      <c r="E1464" s="267" t="s">
        <v>1380</v>
      </c>
      <c r="F1464" s="268" t="s">
        <v>1381</v>
      </c>
      <c r="G1464" s="269" t="s">
        <v>356</v>
      </c>
      <c r="H1464" s="270">
        <v>760.599</v>
      </c>
      <c r="I1464" s="271"/>
      <c r="J1464" s="272">
        <f>ROUND(I1464*H1464,2)</f>
        <v>0</v>
      </c>
      <c r="K1464" s="268" t="s">
        <v>166</v>
      </c>
      <c r="L1464" s="273"/>
      <c r="M1464" s="274" t="s">
        <v>19</v>
      </c>
      <c r="N1464" s="275" t="s">
        <v>43</v>
      </c>
      <c r="O1464" s="87"/>
      <c r="P1464" s="216">
        <f>O1464*H1464</f>
        <v>0</v>
      </c>
      <c r="Q1464" s="216">
        <v>0.015</v>
      </c>
      <c r="R1464" s="216">
        <f>Q1464*H1464</f>
        <v>11.408985</v>
      </c>
      <c r="S1464" s="216">
        <v>0</v>
      </c>
      <c r="T1464" s="217">
        <f>S1464*H1464</f>
        <v>0</v>
      </c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R1464" s="218" t="s">
        <v>776</v>
      </c>
      <c r="AT1464" s="218" t="s">
        <v>560</v>
      </c>
      <c r="AU1464" s="218" t="s">
        <v>82</v>
      </c>
      <c r="AY1464" s="20" t="s">
        <v>155</v>
      </c>
      <c r="BE1464" s="219">
        <f>IF(N1464="základní",J1464,0)</f>
        <v>0</v>
      </c>
      <c r="BF1464" s="219">
        <f>IF(N1464="snížená",J1464,0)</f>
        <v>0</v>
      </c>
      <c r="BG1464" s="219">
        <f>IF(N1464="zákl. přenesená",J1464,0)</f>
        <v>0</v>
      </c>
      <c r="BH1464" s="219">
        <f>IF(N1464="sníž. přenesená",J1464,0)</f>
        <v>0</v>
      </c>
      <c r="BI1464" s="219">
        <f>IF(N1464="nulová",J1464,0)</f>
        <v>0</v>
      </c>
      <c r="BJ1464" s="20" t="s">
        <v>80</v>
      </c>
      <c r="BK1464" s="219">
        <f>ROUND(I1464*H1464,2)</f>
        <v>0</v>
      </c>
      <c r="BL1464" s="20" t="s">
        <v>196</v>
      </c>
      <c r="BM1464" s="218" t="s">
        <v>1382</v>
      </c>
    </row>
    <row r="1465" spans="1:51" s="14" customFormat="1" ht="12">
      <c r="A1465" s="14"/>
      <c r="B1465" s="236"/>
      <c r="C1465" s="237"/>
      <c r="D1465" s="227" t="s">
        <v>176</v>
      </c>
      <c r="E1465" s="237"/>
      <c r="F1465" s="239" t="s">
        <v>1383</v>
      </c>
      <c r="G1465" s="237"/>
      <c r="H1465" s="240">
        <v>760.599</v>
      </c>
      <c r="I1465" s="241"/>
      <c r="J1465" s="237"/>
      <c r="K1465" s="237"/>
      <c r="L1465" s="242"/>
      <c r="M1465" s="243"/>
      <c r="N1465" s="244"/>
      <c r="O1465" s="244"/>
      <c r="P1465" s="244"/>
      <c r="Q1465" s="244"/>
      <c r="R1465" s="244"/>
      <c r="S1465" s="244"/>
      <c r="T1465" s="245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46" t="s">
        <v>176</v>
      </c>
      <c r="AU1465" s="246" t="s">
        <v>82</v>
      </c>
      <c r="AV1465" s="14" t="s">
        <v>82</v>
      </c>
      <c r="AW1465" s="14" t="s">
        <v>4</v>
      </c>
      <c r="AX1465" s="14" t="s">
        <v>80</v>
      </c>
      <c r="AY1465" s="246" t="s">
        <v>155</v>
      </c>
    </row>
    <row r="1466" spans="1:65" s="2" customFormat="1" ht="24.15" customHeight="1">
      <c r="A1466" s="41"/>
      <c r="B1466" s="42"/>
      <c r="C1466" s="207" t="s">
        <v>1384</v>
      </c>
      <c r="D1466" s="207" t="s">
        <v>162</v>
      </c>
      <c r="E1466" s="208" t="s">
        <v>1385</v>
      </c>
      <c r="F1466" s="209" t="s">
        <v>1386</v>
      </c>
      <c r="G1466" s="210" t="s">
        <v>356</v>
      </c>
      <c r="H1466" s="211">
        <v>724.38</v>
      </c>
      <c r="I1466" s="212"/>
      <c r="J1466" s="213">
        <f>ROUND(I1466*H1466,2)</f>
        <v>0</v>
      </c>
      <c r="K1466" s="209" t="s">
        <v>166</v>
      </c>
      <c r="L1466" s="47"/>
      <c r="M1466" s="214" t="s">
        <v>19</v>
      </c>
      <c r="N1466" s="215" t="s">
        <v>43</v>
      </c>
      <c r="O1466" s="87"/>
      <c r="P1466" s="216">
        <f>O1466*H1466</f>
        <v>0</v>
      </c>
      <c r="Q1466" s="216">
        <v>0</v>
      </c>
      <c r="R1466" s="216">
        <f>Q1466*H1466</f>
        <v>0</v>
      </c>
      <c r="S1466" s="216">
        <v>0</v>
      </c>
      <c r="T1466" s="217">
        <f>S1466*H1466</f>
        <v>0</v>
      </c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R1466" s="218" t="s">
        <v>196</v>
      </c>
      <c r="AT1466" s="218" t="s">
        <v>162</v>
      </c>
      <c r="AU1466" s="218" t="s">
        <v>82</v>
      </c>
      <c r="AY1466" s="20" t="s">
        <v>155</v>
      </c>
      <c r="BE1466" s="219">
        <f>IF(N1466="základní",J1466,0)</f>
        <v>0</v>
      </c>
      <c r="BF1466" s="219">
        <f>IF(N1466="snížená",J1466,0)</f>
        <v>0</v>
      </c>
      <c r="BG1466" s="219">
        <f>IF(N1466="zákl. přenesená",J1466,0)</f>
        <v>0</v>
      </c>
      <c r="BH1466" s="219">
        <f>IF(N1466="sníž. přenesená",J1466,0)</f>
        <v>0</v>
      </c>
      <c r="BI1466" s="219">
        <f>IF(N1466="nulová",J1466,0)</f>
        <v>0</v>
      </c>
      <c r="BJ1466" s="20" t="s">
        <v>80</v>
      </c>
      <c r="BK1466" s="219">
        <f>ROUND(I1466*H1466,2)</f>
        <v>0</v>
      </c>
      <c r="BL1466" s="20" t="s">
        <v>196</v>
      </c>
      <c r="BM1466" s="218" t="s">
        <v>1387</v>
      </c>
    </row>
    <row r="1467" spans="1:47" s="2" customFormat="1" ht="12">
      <c r="A1467" s="41"/>
      <c r="B1467" s="42"/>
      <c r="C1467" s="43"/>
      <c r="D1467" s="220" t="s">
        <v>169</v>
      </c>
      <c r="E1467" s="43"/>
      <c r="F1467" s="221" t="s">
        <v>1388</v>
      </c>
      <c r="G1467" s="43"/>
      <c r="H1467" s="43"/>
      <c r="I1467" s="222"/>
      <c r="J1467" s="43"/>
      <c r="K1467" s="43"/>
      <c r="L1467" s="47"/>
      <c r="M1467" s="223"/>
      <c r="N1467" s="224"/>
      <c r="O1467" s="87"/>
      <c r="P1467" s="87"/>
      <c r="Q1467" s="87"/>
      <c r="R1467" s="87"/>
      <c r="S1467" s="87"/>
      <c r="T1467" s="88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T1467" s="20" t="s">
        <v>169</v>
      </c>
      <c r="AU1467" s="20" t="s">
        <v>82</v>
      </c>
    </row>
    <row r="1468" spans="1:51" s="14" customFormat="1" ht="12">
      <c r="A1468" s="14"/>
      <c r="B1468" s="236"/>
      <c r="C1468" s="237"/>
      <c r="D1468" s="227" t="s">
        <v>176</v>
      </c>
      <c r="E1468" s="238" t="s">
        <v>19</v>
      </c>
      <c r="F1468" s="239" t="s">
        <v>392</v>
      </c>
      <c r="G1468" s="237"/>
      <c r="H1468" s="240">
        <v>599.201</v>
      </c>
      <c r="I1468" s="241"/>
      <c r="J1468" s="237"/>
      <c r="K1468" s="237"/>
      <c r="L1468" s="242"/>
      <c r="M1468" s="243"/>
      <c r="N1468" s="244"/>
      <c r="O1468" s="244"/>
      <c r="P1468" s="244"/>
      <c r="Q1468" s="244"/>
      <c r="R1468" s="244"/>
      <c r="S1468" s="244"/>
      <c r="T1468" s="245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46" t="s">
        <v>176</v>
      </c>
      <c r="AU1468" s="246" t="s">
        <v>82</v>
      </c>
      <c r="AV1468" s="14" t="s">
        <v>82</v>
      </c>
      <c r="AW1468" s="14" t="s">
        <v>34</v>
      </c>
      <c r="AX1468" s="14" t="s">
        <v>72</v>
      </c>
      <c r="AY1468" s="246" t="s">
        <v>155</v>
      </c>
    </row>
    <row r="1469" spans="1:51" s="14" customFormat="1" ht="12">
      <c r="A1469" s="14"/>
      <c r="B1469" s="236"/>
      <c r="C1469" s="237"/>
      <c r="D1469" s="227" t="s">
        <v>176</v>
      </c>
      <c r="E1469" s="238" t="s">
        <v>19</v>
      </c>
      <c r="F1469" s="239" t="s">
        <v>398</v>
      </c>
      <c r="G1469" s="237"/>
      <c r="H1469" s="240">
        <v>101.215</v>
      </c>
      <c r="I1469" s="241"/>
      <c r="J1469" s="237"/>
      <c r="K1469" s="237"/>
      <c r="L1469" s="242"/>
      <c r="M1469" s="243"/>
      <c r="N1469" s="244"/>
      <c r="O1469" s="244"/>
      <c r="P1469" s="244"/>
      <c r="Q1469" s="244"/>
      <c r="R1469" s="244"/>
      <c r="S1469" s="244"/>
      <c r="T1469" s="245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6" t="s">
        <v>176</v>
      </c>
      <c r="AU1469" s="246" t="s">
        <v>82</v>
      </c>
      <c r="AV1469" s="14" t="s">
        <v>82</v>
      </c>
      <c r="AW1469" s="14" t="s">
        <v>34</v>
      </c>
      <c r="AX1469" s="14" t="s">
        <v>72</v>
      </c>
      <c r="AY1469" s="246" t="s">
        <v>155</v>
      </c>
    </row>
    <row r="1470" spans="1:51" s="14" customFormat="1" ht="12">
      <c r="A1470" s="14"/>
      <c r="B1470" s="236"/>
      <c r="C1470" s="237"/>
      <c r="D1470" s="227" t="s">
        <v>176</v>
      </c>
      <c r="E1470" s="238" t="s">
        <v>19</v>
      </c>
      <c r="F1470" s="239" t="s">
        <v>404</v>
      </c>
      <c r="G1470" s="237"/>
      <c r="H1470" s="240">
        <v>23.964</v>
      </c>
      <c r="I1470" s="241"/>
      <c r="J1470" s="237"/>
      <c r="K1470" s="237"/>
      <c r="L1470" s="242"/>
      <c r="M1470" s="243"/>
      <c r="N1470" s="244"/>
      <c r="O1470" s="244"/>
      <c r="P1470" s="244"/>
      <c r="Q1470" s="244"/>
      <c r="R1470" s="244"/>
      <c r="S1470" s="244"/>
      <c r="T1470" s="245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46" t="s">
        <v>176</v>
      </c>
      <c r="AU1470" s="246" t="s">
        <v>82</v>
      </c>
      <c r="AV1470" s="14" t="s">
        <v>82</v>
      </c>
      <c r="AW1470" s="14" t="s">
        <v>34</v>
      </c>
      <c r="AX1470" s="14" t="s">
        <v>72</v>
      </c>
      <c r="AY1470" s="246" t="s">
        <v>155</v>
      </c>
    </row>
    <row r="1471" spans="1:51" s="15" customFormat="1" ht="12">
      <c r="A1471" s="15"/>
      <c r="B1471" s="255"/>
      <c r="C1471" s="256"/>
      <c r="D1471" s="227" t="s">
        <v>176</v>
      </c>
      <c r="E1471" s="257" t="s">
        <v>19</v>
      </c>
      <c r="F1471" s="258" t="s">
        <v>502</v>
      </c>
      <c r="G1471" s="256"/>
      <c r="H1471" s="259">
        <v>724.38</v>
      </c>
      <c r="I1471" s="260"/>
      <c r="J1471" s="256"/>
      <c r="K1471" s="256"/>
      <c r="L1471" s="261"/>
      <c r="M1471" s="262"/>
      <c r="N1471" s="263"/>
      <c r="O1471" s="263"/>
      <c r="P1471" s="263"/>
      <c r="Q1471" s="263"/>
      <c r="R1471" s="263"/>
      <c r="S1471" s="263"/>
      <c r="T1471" s="264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65" t="s">
        <v>176</v>
      </c>
      <c r="AU1471" s="265" t="s">
        <v>82</v>
      </c>
      <c r="AV1471" s="15" t="s">
        <v>252</v>
      </c>
      <c r="AW1471" s="15" t="s">
        <v>34</v>
      </c>
      <c r="AX1471" s="15" t="s">
        <v>80</v>
      </c>
      <c r="AY1471" s="265" t="s">
        <v>155</v>
      </c>
    </row>
    <row r="1472" spans="1:47" s="2" customFormat="1" ht="12">
      <c r="A1472" s="41"/>
      <c r="B1472" s="42"/>
      <c r="C1472" s="43"/>
      <c r="D1472" s="227" t="s">
        <v>493</v>
      </c>
      <c r="E1472" s="43"/>
      <c r="F1472" s="252" t="s">
        <v>534</v>
      </c>
      <c r="G1472" s="43"/>
      <c r="H1472" s="43"/>
      <c r="I1472" s="43"/>
      <c r="J1472" s="43"/>
      <c r="K1472" s="43"/>
      <c r="L1472" s="47"/>
      <c r="M1472" s="223"/>
      <c r="N1472" s="224"/>
      <c r="O1472" s="87"/>
      <c r="P1472" s="87"/>
      <c r="Q1472" s="87"/>
      <c r="R1472" s="87"/>
      <c r="S1472" s="87"/>
      <c r="T1472" s="88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U1472" s="20" t="s">
        <v>82</v>
      </c>
    </row>
    <row r="1473" spans="1:47" s="2" customFormat="1" ht="12">
      <c r="A1473" s="41"/>
      <c r="B1473" s="42"/>
      <c r="C1473" s="43"/>
      <c r="D1473" s="227" t="s">
        <v>493</v>
      </c>
      <c r="E1473" s="43"/>
      <c r="F1473" s="253" t="s">
        <v>535</v>
      </c>
      <c r="G1473" s="43"/>
      <c r="H1473" s="254">
        <v>0</v>
      </c>
      <c r="I1473" s="43"/>
      <c r="J1473" s="43"/>
      <c r="K1473" s="43"/>
      <c r="L1473" s="47"/>
      <c r="M1473" s="223"/>
      <c r="N1473" s="224"/>
      <c r="O1473" s="87"/>
      <c r="P1473" s="87"/>
      <c r="Q1473" s="87"/>
      <c r="R1473" s="87"/>
      <c r="S1473" s="87"/>
      <c r="T1473" s="88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U1473" s="20" t="s">
        <v>82</v>
      </c>
    </row>
    <row r="1474" spans="1:47" s="2" customFormat="1" ht="12">
      <c r="A1474" s="41"/>
      <c r="B1474" s="42"/>
      <c r="C1474" s="43"/>
      <c r="D1474" s="227" t="s">
        <v>493</v>
      </c>
      <c r="E1474" s="43"/>
      <c r="F1474" s="253" t="s">
        <v>536</v>
      </c>
      <c r="G1474" s="43"/>
      <c r="H1474" s="254">
        <v>66.143</v>
      </c>
      <c r="I1474" s="43"/>
      <c r="J1474" s="43"/>
      <c r="K1474" s="43"/>
      <c r="L1474" s="47"/>
      <c r="M1474" s="223"/>
      <c r="N1474" s="224"/>
      <c r="O1474" s="87"/>
      <c r="P1474" s="87"/>
      <c r="Q1474" s="87"/>
      <c r="R1474" s="87"/>
      <c r="S1474" s="87"/>
      <c r="T1474" s="88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U1474" s="20" t="s">
        <v>82</v>
      </c>
    </row>
    <row r="1475" spans="1:47" s="2" customFormat="1" ht="12">
      <c r="A1475" s="41"/>
      <c r="B1475" s="42"/>
      <c r="C1475" s="43"/>
      <c r="D1475" s="227" t="s">
        <v>493</v>
      </c>
      <c r="E1475" s="43"/>
      <c r="F1475" s="253" t="s">
        <v>537</v>
      </c>
      <c r="G1475" s="43"/>
      <c r="H1475" s="254">
        <v>172.367</v>
      </c>
      <c r="I1475" s="43"/>
      <c r="J1475" s="43"/>
      <c r="K1475" s="43"/>
      <c r="L1475" s="47"/>
      <c r="M1475" s="223"/>
      <c r="N1475" s="224"/>
      <c r="O1475" s="87"/>
      <c r="P1475" s="87"/>
      <c r="Q1475" s="87"/>
      <c r="R1475" s="87"/>
      <c r="S1475" s="87"/>
      <c r="T1475" s="88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U1475" s="20" t="s">
        <v>82</v>
      </c>
    </row>
    <row r="1476" spans="1:47" s="2" customFormat="1" ht="12">
      <c r="A1476" s="41"/>
      <c r="B1476" s="42"/>
      <c r="C1476" s="43"/>
      <c r="D1476" s="227" t="s">
        <v>493</v>
      </c>
      <c r="E1476" s="43"/>
      <c r="F1476" s="253" t="s">
        <v>538</v>
      </c>
      <c r="G1476" s="43"/>
      <c r="H1476" s="254">
        <v>80.04</v>
      </c>
      <c r="I1476" s="43"/>
      <c r="J1476" s="43"/>
      <c r="K1476" s="43"/>
      <c r="L1476" s="47"/>
      <c r="M1476" s="223"/>
      <c r="N1476" s="224"/>
      <c r="O1476" s="87"/>
      <c r="P1476" s="87"/>
      <c r="Q1476" s="87"/>
      <c r="R1476" s="87"/>
      <c r="S1476" s="87"/>
      <c r="T1476" s="88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U1476" s="20" t="s">
        <v>82</v>
      </c>
    </row>
    <row r="1477" spans="1:47" s="2" customFormat="1" ht="12">
      <c r="A1477" s="41"/>
      <c r="B1477" s="42"/>
      <c r="C1477" s="43"/>
      <c r="D1477" s="227" t="s">
        <v>493</v>
      </c>
      <c r="E1477" s="43"/>
      <c r="F1477" s="253" t="s">
        <v>539</v>
      </c>
      <c r="G1477" s="43"/>
      <c r="H1477" s="254">
        <v>58.5</v>
      </c>
      <c r="I1477" s="43"/>
      <c r="J1477" s="43"/>
      <c r="K1477" s="43"/>
      <c r="L1477" s="47"/>
      <c r="M1477" s="223"/>
      <c r="N1477" s="224"/>
      <c r="O1477" s="87"/>
      <c r="P1477" s="87"/>
      <c r="Q1477" s="87"/>
      <c r="R1477" s="87"/>
      <c r="S1477" s="87"/>
      <c r="T1477" s="88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U1477" s="20" t="s">
        <v>82</v>
      </c>
    </row>
    <row r="1478" spans="1:47" s="2" customFormat="1" ht="12">
      <c r="A1478" s="41"/>
      <c r="B1478" s="42"/>
      <c r="C1478" s="43"/>
      <c r="D1478" s="227" t="s">
        <v>493</v>
      </c>
      <c r="E1478" s="43"/>
      <c r="F1478" s="253" t="s">
        <v>540</v>
      </c>
      <c r="G1478" s="43"/>
      <c r="H1478" s="254">
        <v>148.541</v>
      </c>
      <c r="I1478" s="43"/>
      <c r="J1478" s="43"/>
      <c r="K1478" s="43"/>
      <c r="L1478" s="47"/>
      <c r="M1478" s="223"/>
      <c r="N1478" s="224"/>
      <c r="O1478" s="87"/>
      <c r="P1478" s="87"/>
      <c r="Q1478" s="87"/>
      <c r="R1478" s="87"/>
      <c r="S1478" s="87"/>
      <c r="T1478" s="88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U1478" s="20" t="s">
        <v>82</v>
      </c>
    </row>
    <row r="1479" spans="1:47" s="2" customFormat="1" ht="12">
      <c r="A1479" s="41"/>
      <c r="B1479" s="42"/>
      <c r="C1479" s="43"/>
      <c r="D1479" s="227" t="s">
        <v>493</v>
      </c>
      <c r="E1479" s="43"/>
      <c r="F1479" s="253" t="s">
        <v>541</v>
      </c>
      <c r="G1479" s="43"/>
      <c r="H1479" s="254">
        <v>60.694</v>
      </c>
      <c r="I1479" s="43"/>
      <c r="J1479" s="43"/>
      <c r="K1479" s="43"/>
      <c r="L1479" s="47"/>
      <c r="M1479" s="223"/>
      <c r="N1479" s="224"/>
      <c r="O1479" s="87"/>
      <c r="P1479" s="87"/>
      <c r="Q1479" s="87"/>
      <c r="R1479" s="87"/>
      <c r="S1479" s="87"/>
      <c r="T1479" s="88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U1479" s="20" t="s">
        <v>82</v>
      </c>
    </row>
    <row r="1480" spans="1:47" s="2" customFormat="1" ht="12">
      <c r="A1480" s="41"/>
      <c r="B1480" s="42"/>
      <c r="C1480" s="43"/>
      <c r="D1480" s="227" t="s">
        <v>493</v>
      </c>
      <c r="E1480" s="43"/>
      <c r="F1480" s="253" t="s">
        <v>539</v>
      </c>
      <c r="G1480" s="43"/>
      <c r="H1480" s="254">
        <v>58.5</v>
      </c>
      <c r="I1480" s="43"/>
      <c r="J1480" s="43"/>
      <c r="K1480" s="43"/>
      <c r="L1480" s="47"/>
      <c r="M1480" s="223"/>
      <c r="N1480" s="224"/>
      <c r="O1480" s="87"/>
      <c r="P1480" s="87"/>
      <c r="Q1480" s="87"/>
      <c r="R1480" s="87"/>
      <c r="S1480" s="87"/>
      <c r="T1480" s="88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U1480" s="20" t="s">
        <v>82</v>
      </c>
    </row>
    <row r="1481" spans="1:47" s="2" customFormat="1" ht="12">
      <c r="A1481" s="41"/>
      <c r="B1481" s="42"/>
      <c r="C1481" s="43"/>
      <c r="D1481" s="227" t="s">
        <v>493</v>
      </c>
      <c r="E1481" s="43"/>
      <c r="F1481" s="253" t="s">
        <v>542</v>
      </c>
      <c r="G1481" s="43"/>
      <c r="H1481" s="254">
        <v>71.033</v>
      </c>
      <c r="I1481" s="43"/>
      <c r="J1481" s="43"/>
      <c r="K1481" s="43"/>
      <c r="L1481" s="47"/>
      <c r="M1481" s="223"/>
      <c r="N1481" s="224"/>
      <c r="O1481" s="87"/>
      <c r="P1481" s="87"/>
      <c r="Q1481" s="87"/>
      <c r="R1481" s="87"/>
      <c r="S1481" s="87"/>
      <c r="T1481" s="88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U1481" s="20" t="s">
        <v>82</v>
      </c>
    </row>
    <row r="1482" spans="1:47" s="2" customFormat="1" ht="12">
      <c r="A1482" s="41"/>
      <c r="B1482" s="42"/>
      <c r="C1482" s="43"/>
      <c r="D1482" s="227" t="s">
        <v>493</v>
      </c>
      <c r="E1482" s="43"/>
      <c r="F1482" s="253" t="s">
        <v>543</v>
      </c>
      <c r="G1482" s="43"/>
      <c r="H1482" s="254">
        <v>29.741</v>
      </c>
      <c r="I1482" s="43"/>
      <c r="J1482" s="43"/>
      <c r="K1482" s="43"/>
      <c r="L1482" s="47"/>
      <c r="M1482" s="223"/>
      <c r="N1482" s="224"/>
      <c r="O1482" s="87"/>
      <c r="P1482" s="87"/>
      <c r="Q1482" s="87"/>
      <c r="R1482" s="87"/>
      <c r="S1482" s="87"/>
      <c r="T1482" s="88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U1482" s="20" t="s">
        <v>82</v>
      </c>
    </row>
    <row r="1483" spans="1:47" s="2" customFormat="1" ht="12">
      <c r="A1483" s="41"/>
      <c r="B1483" s="42"/>
      <c r="C1483" s="43"/>
      <c r="D1483" s="227" t="s">
        <v>493</v>
      </c>
      <c r="E1483" s="43"/>
      <c r="F1483" s="253" t="s">
        <v>544</v>
      </c>
      <c r="G1483" s="43"/>
      <c r="H1483" s="254">
        <v>58.655</v>
      </c>
      <c r="I1483" s="43"/>
      <c r="J1483" s="43"/>
      <c r="K1483" s="43"/>
      <c r="L1483" s="47"/>
      <c r="M1483" s="223"/>
      <c r="N1483" s="224"/>
      <c r="O1483" s="87"/>
      <c r="P1483" s="87"/>
      <c r="Q1483" s="87"/>
      <c r="R1483" s="87"/>
      <c r="S1483" s="87"/>
      <c r="T1483" s="88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U1483" s="20" t="s">
        <v>82</v>
      </c>
    </row>
    <row r="1484" spans="1:47" s="2" customFormat="1" ht="12">
      <c r="A1484" s="41"/>
      <c r="B1484" s="42"/>
      <c r="C1484" s="43"/>
      <c r="D1484" s="227" t="s">
        <v>493</v>
      </c>
      <c r="E1484" s="43"/>
      <c r="F1484" s="253" t="s">
        <v>545</v>
      </c>
      <c r="G1484" s="43"/>
      <c r="H1484" s="254">
        <v>804.214</v>
      </c>
      <c r="I1484" s="43"/>
      <c r="J1484" s="43"/>
      <c r="K1484" s="43"/>
      <c r="L1484" s="47"/>
      <c r="M1484" s="223"/>
      <c r="N1484" s="224"/>
      <c r="O1484" s="87"/>
      <c r="P1484" s="87"/>
      <c r="Q1484" s="87"/>
      <c r="R1484" s="87"/>
      <c r="S1484" s="87"/>
      <c r="T1484" s="88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U1484" s="20" t="s">
        <v>82</v>
      </c>
    </row>
    <row r="1485" spans="1:47" s="2" customFormat="1" ht="12">
      <c r="A1485" s="41"/>
      <c r="B1485" s="42"/>
      <c r="C1485" s="43"/>
      <c r="D1485" s="227" t="s">
        <v>493</v>
      </c>
      <c r="E1485" s="43"/>
      <c r="F1485" s="253" t="s">
        <v>546</v>
      </c>
      <c r="G1485" s="43"/>
      <c r="H1485" s="254">
        <v>-181.049</v>
      </c>
      <c r="I1485" s="43"/>
      <c r="J1485" s="43"/>
      <c r="K1485" s="43"/>
      <c r="L1485" s="47"/>
      <c r="M1485" s="223"/>
      <c r="N1485" s="224"/>
      <c r="O1485" s="87"/>
      <c r="P1485" s="87"/>
      <c r="Q1485" s="87"/>
      <c r="R1485" s="87"/>
      <c r="S1485" s="87"/>
      <c r="T1485" s="88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U1485" s="20" t="s">
        <v>82</v>
      </c>
    </row>
    <row r="1486" spans="1:47" s="2" customFormat="1" ht="12">
      <c r="A1486" s="41"/>
      <c r="B1486" s="42"/>
      <c r="C1486" s="43"/>
      <c r="D1486" s="227" t="s">
        <v>493</v>
      </c>
      <c r="E1486" s="43"/>
      <c r="F1486" s="253" t="s">
        <v>547</v>
      </c>
      <c r="G1486" s="43"/>
      <c r="H1486" s="254">
        <v>-23.964</v>
      </c>
      <c r="I1486" s="43"/>
      <c r="J1486" s="43"/>
      <c r="K1486" s="43"/>
      <c r="L1486" s="47"/>
      <c r="M1486" s="223"/>
      <c r="N1486" s="224"/>
      <c r="O1486" s="87"/>
      <c r="P1486" s="87"/>
      <c r="Q1486" s="87"/>
      <c r="R1486" s="87"/>
      <c r="S1486" s="87"/>
      <c r="T1486" s="88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U1486" s="20" t="s">
        <v>82</v>
      </c>
    </row>
    <row r="1487" spans="1:47" s="2" customFormat="1" ht="12">
      <c r="A1487" s="41"/>
      <c r="B1487" s="42"/>
      <c r="C1487" s="43"/>
      <c r="D1487" s="227" t="s">
        <v>493</v>
      </c>
      <c r="E1487" s="43"/>
      <c r="F1487" s="253" t="s">
        <v>502</v>
      </c>
      <c r="G1487" s="43"/>
      <c r="H1487" s="254">
        <v>599.201</v>
      </c>
      <c r="I1487" s="43"/>
      <c r="J1487" s="43"/>
      <c r="K1487" s="43"/>
      <c r="L1487" s="47"/>
      <c r="M1487" s="223"/>
      <c r="N1487" s="224"/>
      <c r="O1487" s="87"/>
      <c r="P1487" s="87"/>
      <c r="Q1487" s="87"/>
      <c r="R1487" s="87"/>
      <c r="S1487" s="87"/>
      <c r="T1487" s="88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U1487" s="20" t="s">
        <v>82</v>
      </c>
    </row>
    <row r="1488" spans="1:47" s="2" customFormat="1" ht="12">
      <c r="A1488" s="41"/>
      <c r="B1488" s="42"/>
      <c r="C1488" s="43"/>
      <c r="D1488" s="227" t="s">
        <v>493</v>
      </c>
      <c r="E1488" s="43"/>
      <c r="F1488" s="252" t="s">
        <v>548</v>
      </c>
      <c r="G1488" s="43"/>
      <c r="H1488" s="43"/>
      <c r="I1488" s="43"/>
      <c r="J1488" s="43"/>
      <c r="K1488" s="43"/>
      <c r="L1488" s="47"/>
      <c r="M1488" s="223"/>
      <c r="N1488" s="224"/>
      <c r="O1488" s="87"/>
      <c r="P1488" s="87"/>
      <c r="Q1488" s="87"/>
      <c r="R1488" s="87"/>
      <c r="S1488" s="87"/>
      <c r="T1488" s="88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U1488" s="20" t="s">
        <v>82</v>
      </c>
    </row>
    <row r="1489" spans="1:47" s="2" customFormat="1" ht="12">
      <c r="A1489" s="41"/>
      <c r="B1489" s="42"/>
      <c r="C1489" s="43"/>
      <c r="D1489" s="227" t="s">
        <v>493</v>
      </c>
      <c r="E1489" s="43"/>
      <c r="F1489" s="253" t="s">
        <v>549</v>
      </c>
      <c r="G1489" s="43"/>
      <c r="H1489" s="254">
        <v>37.32</v>
      </c>
      <c r="I1489" s="43"/>
      <c r="J1489" s="43"/>
      <c r="K1489" s="43"/>
      <c r="L1489" s="47"/>
      <c r="M1489" s="223"/>
      <c r="N1489" s="224"/>
      <c r="O1489" s="87"/>
      <c r="P1489" s="87"/>
      <c r="Q1489" s="87"/>
      <c r="R1489" s="87"/>
      <c r="S1489" s="87"/>
      <c r="T1489" s="88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U1489" s="20" t="s">
        <v>82</v>
      </c>
    </row>
    <row r="1490" spans="1:47" s="2" customFormat="1" ht="12">
      <c r="A1490" s="41"/>
      <c r="B1490" s="42"/>
      <c r="C1490" s="43"/>
      <c r="D1490" s="227" t="s">
        <v>493</v>
      </c>
      <c r="E1490" s="43"/>
      <c r="F1490" s="253" t="s">
        <v>550</v>
      </c>
      <c r="G1490" s="43"/>
      <c r="H1490" s="254">
        <v>76.071</v>
      </c>
      <c r="I1490" s="43"/>
      <c r="J1490" s="43"/>
      <c r="K1490" s="43"/>
      <c r="L1490" s="47"/>
      <c r="M1490" s="223"/>
      <c r="N1490" s="224"/>
      <c r="O1490" s="87"/>
      <c r="P1490" s="87"/>
      <c r="Q1490" s="87"/>
      <c r="R1490" s="87"/>
      <c r="S1490" s="87"/>
      <c r="T1490" s="88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U1490" s="20" t="s">
        <v>82</v>
      </c>
    </row>
    <row r="1491" spans="1:47" s="2" customFormat="1" ht="12">
      <c r="A1491" s="41"/>
      <c r="B1491" s="42"/>
      <c r="C1491" s="43"/>
      <c r="D1491" s="227" t="s">
        <v>493</v>
      </c>
      <c r="E1491" s="43"/>
      <c r="F1491" s="253" t="s">
        <v>551</v>
      </c>
      <c r="G1491" s="43"/>
      <c r="H1491" s="254">
        <v>-12.176</v>
      </c>
      <c r="I1491" s="43"/>
      <c r="J1491" s="43"/>
      <c r="K1491" s="43"/>
      <c r="L1491" s="47"/>
      <c r="M1491" s="223"/>
      <c r="N1491" s="224"/>
      <c r="O1491" s="87"/>
      <c r="P1491" s="87"/>
      <c r="Q1491" s="87"/>
      <c r="R1491" s="87"/>
      <c r="S1491" s="87"/>
      <c r="T1491" s="88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U1491" s="20" t="s">
        <v>82</v>
      </c>
    </row>
    <row r="1492" spans="1:47" s="2" customFormat="1" ht="12">
      <c r="A1492" s="41"/>
      <c r="B1492" s="42"/>
      <c r="C1492" s="43"/>
      <c r="D1492" s="227" t="s">
        <v>493</v>
      </c>
      <c r="E1492" s="43"/>
      <c r="F1492" s="253" t="s">
        <v>502</v>
      </c>
      <c r="G1492" s="43"/>
      <c r="H1492" s="254">
        <v>101.215</v>
      </c>
      <c r="I1492" s="43"/>
      <c r="J1492" s="43"/>
      <c r="K1492" s="43"/>
      <c r="L1492" s="47"/>
      <c r="M1492" s="223"/>
      <c r="N1492" s="224"/>
      <c r="O1492" s="87"/>
      <c r="P1492" s="87"/>
      <c r="Q1492" s="87"/>
      <c r="R1492" s="87"/>
      <c r="S1492" s="87"/>
      <c r="T1492" s="88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U1492" s="20" t="s">
        <v>82</v>
      </c>
    </row>
    <row r="1493" spans="1:47" s="2" customFormat="1" ht="12">
      <c r="A1493" s="41"/>
      <c r="B1493" s="42"/>
      <c r="C1493" s="43"/>
      <c r="D1493" s="227" t="s">
        <v>493</v>
      </c>
      <c r="E1493" s="43"/>
      <c r="F1493" s="252" t="s">
        <v>611</v>
      </c>
      <c r="G1493" s="43"/>
      <c r="H1493" s="43"/>
      <c r="I1493" s="43"/>
      <c r="J1493" s="43"/>
      <c r="K1493" s="43"/>
      <c r="L1493" s="47"/>
      <c r="M1493" s="223"/>
      <c r="N1493" s="224"/>
      <c r="O1493" s="87"/>
      <c r="P1493" s="87"/>
      <c r="Q1493" s="87"/>
      <c r="R1493" s="87"/>
      <c r="S1493" s="87"/>
      <c r="T1493" s="88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U1493" s="20" t="s">
        <v>82</v>
      </c>
    </row>
    <row r="1494" spans="1:47" s="2" customFormat="1" ht="12">
      <c r="A1494" s="41"/>
      <c r="B1494" s="42"/>
      <c r="C1494" s="43"/>
      <c r="D1494" s="227" t="s">
        <v>493</v>
      </c>
      <c r="E1494" s="43"/>
      <c r="F1494" s="253" t="s">
        <v>612</v>
      </c>
      <c r="G1494" s="43"/>
      <c r="H1494" s="254">
        <v>0</v>
      </c>
      <c r="I1494" s="43"/>
      <c r="J1494" s="43"/>
      <c r="K1494" s="43"/>
      <c r="L1494" s="47"/>
      <c r="M1494" s="223"/>
      <c r="N1494" s="224"/>
      <c r="O1494" s="87"/>
      <c r="P1494" s="87"/>
      <c r="Q1494" s="87"/>
      <c r="R1494" s="87"/>
      <c r="S1494" s="87"/>
      <c r="T1494" s="88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U1494" s="20" t="s">
        <v>82</v>
      </c>
    </row>
    <row r="1495" spans="1:47" s="2" customFormat="1" ht="12">
      <c r="A1495" s="41"/>
      <c r="B1495" s="42"/>
      <c r="C1495" s="43"/>
      <c r="D1495" s="227" t="s">
        <v>493</v>
      </c>
      <c r="E1495" s="43"/>
      <c r="F1495" s="253" t="s">
        <v>613</v>
      </c>
      <c r="G1495" s="43"/>
      <c r="H1495" s="254">
        <v>12.48</v>
      </c>
      <c r="I1495" s="43"/>
      <c r="J1495" s="43"/>
      <c r="K1495" s="43"/>
      <c r="L1495" s="47"/>
      <c r="M1495" s="223"/>
      <c r="N1495" s="224"/>
      <c r="O1495" s="87"/>
      <c r="P1495" s="87"/>
      <c r="Q1495" s="87"/>
      <c r="R1495" s="87"/>
      <c r="S1495" s="87"/>
      <c r="T1495" s="88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U1495" s="20" t="s">
        <v>82</v>
      </c>
    </row>
    <row r="1496" spans="1:47" s="2" customFormat="1" ht="12">
      <c r="A1496" s="41"/>
      <c r="B1496" s="42"/>
      <c r="C1496" s="43"/>
      <c r="D1496" s="227" t="s">
        <v>493</v>
      </c>
      <c r="E1496" s="43"/>
      <c r="F1496" s="253" t="s">
        <v>614</v>
      </c>
      <c r="G1496" s="43"/>
      <c r="H1496" s="254">
        <v>7.02</v>
      </c>
      <c r="I1496" s="43"/>
      <c r="J1496" s="43"/>
      <c r="K1496" s="43"/>
      <c r="L1496" s="47"/>
      <c r="M1496" s="223"/>
      <c r="N1496" s="224"/>
      <c r="O1496" s="87"/>
      <c r="P1496" s="87"/>
      <c r="Q1496" s="87"/>
      <c r="R1496" s="87"/>
      <c r="S1496" s="87"/>
      <c r="T1496" s="88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U1496" s="20" t="s">
        <v>82</v>
      </c>
    </row>
    <row r="1497" spans="1:47" s="2" customFormat="1" ht="12">
      <c r="A1497" s="41"/>
      <c r="B1497" s="42"/>
      <c r="C1497" s="43"/>
      <c r="D1497" s="227" t="s">
        <v>493</v>
      </c>
      <c r="E1497" s="43"/>
      <c r="F1497" s="253" t="s">
        <v>615</v>
      </c>
      <c r="G1497" s="43"/>
      <c r="H1497" s="254">
        <v>0.564</v>
      </c>
      <c r="I1497" s="43"/>
      <c r="J1497" s="43"/>
      <c r="K1497" s="43"/>
      <c r="L1497" s="47"/>
      <c r="M1497" s="223"/>
      <c r="N1497" s="224"/>
      <c r="O1497" s="87"/>
      <c r="P1497" s="87"/>
      <c r="Q1497" s="87"/>
      <c r="R1497" s="87"/>
      <c r="S1497" s="87"/>
      <c r="T1497" s="88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U1497" s="20" t="s">
        <v>82</v>
      </c>
    </row>
    <row r="1498" spans="1:47" s="2" customFormat="1" ht="12">
      <c r="A1498" s="41"/>
      <c r="B1498" s="42"/>
      <c r="C1498" s="43"/>
      <c r="D1498" s="227" t="s">
        <v>493</v>
      </c>
      <c r="E1498" s="43"/>
      <c r="F1498" s="253" t="s">
        <v>616</v>
      </c>
      <c r="G1498" s="43"/>
      <c r="H1498" s="254">
        <v>1.02</v>
      </c>
      <c r="I1498" s="43"/>
      <c r="J1498" s="43"/>
      <c r="K1498" s="43"/>
      <c r="L1498" s="47"/>
      <c r="M1498" s="223"/>
      <c r="N1498" s="224"/>
      <c r="O1498" s="87"/>
      <c r="P1498" s="87"/>
      <c r="Q1498" s="87"/>
      <c r="R1498" s="87"/>
      <c r="S1498" s="87"/>
      <c r="T1498" s="88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U1498" s="20" t="s">
        <v>82</v>
      </c>
    </row>
    <row r="1499" spans="1:47" s="2" customFormat="1" ht="12">
      <c r="A1499" s="41"/>
      <c r="B1499" s="42"/>
      <c r="C1499" s="43"/>
      <c r="D1499" s="227" t="s">
        <v>493</v>
      </c>
      <c r="E1499" s="43"/>
      <c r="F1499" s="253" t="s">
        <v>617</v>
      </c>
      <c r="G1499" s="43"/>
      <c r="H1499" s="254">
        <v>2.88</v>
      </c>
      <c r="I1499" s="43"/>
      <c r="J1499" s="43"/>
      <c r="K1499" s="43"/>
      <c r="L1499" s="47"/>
      <c r="M1499" s="223"/>
      <c r="N1499" s="224"/>
      <c r="O1499" s="87"/>
      <c r="P1499" s="87"/>
      <c r="Q1499" s="87"/>
      <c r="R1499" s="87"/>
      <c r="S1499" s="87"/>
      <c r="T1499" s="88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U1499" s="20" t="s">
        <v>82</v>
      </c>
    </row>
    <row r="1500" spans="1:47" s="2" customFormat="1" ht="12">
      <c r="A1500" s="41"/>
      <c r="B1500" s="42"/>
      <c r="C1500" s="43"/>
      <c r="D1500" s="227" t="s">
        <v>493</v>
      </c>
      <c r="E1500" s="43"/>
      <c r="F1500" s="253" t="s">
        <v>502</v>
      </c>
      <c r="G1500" s="43"/>
      <c r="H1500" s="254">
        <v>23.964</v>
      </c>
      <c r="I1500" s="43"/>
      <c r="J1500" s="43"/>
      <c r="K1500" s="43"/>
      <c r="L1500" s="47"/>
      <c r="M1500" s="223"/>
      <c r="N1500" s="224"/>
      <c r="O1500" s="87"/>
      <c r="P1500" s="87"/>
      <c r="Q1500" s="87"/>
      <c r="R1500" s="87"/>
      <c r="S1500" s="87"/>
      <c r="T1500" s="88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U1500" s="20" t="s">
        <v>82</v>
      </c>
    </row>
    <row r="1501" spans="1:65" s="2" customFormat="1" ht="24.15" customHeight="1">
      <c r="A1501" s="41"/>
      <c r="B1501" s="42"/>
      <c r="C1501" s="207" t="s">
        <v>1389</v>
      </c>
      <c r="D1501" s="207" t="s">
        <v>162</v>
      </c>
      <c r="E1501" s="208" t="s">
        <v>1390</v>
      </c>
      <c r="F1501" s="209" t="s">
        <v>1391</v>
      </c>
      <c r="G1501" s="210" t="s">
        <v>356</v>
      </c>
      <c r="H1501" s="211">
        <v>529.1</v>
      </c>
      <c r="I1501" s="212"/>
      <c r="J1501" s="213">
        <f>ROUND(I1501*H1501,2)</f>
        <v>0</v>
      </c>
      <c r="K1501" s="209" t="s">
        <v>166</v>
      </c>
      <c r="L1501" s="47"/>
      <c r="M1501" s="214" t="s">
        <v>19</v>
      </c>
      <c r="N1501" s="215" t="s">
        <v>43</v>
      </c>
      <c r="O1501" s="87"/>
      <c r="P1501" s="216">
        <f>O1501*H1501</f>
        <v>0</v>
      </c>
      <c r="Q1501" s="216">
        <v>0.02055</v>
      </c>
      <c r="R1501" s="216">
        <f>Q1501*H1501</f>
        <v>10.873005</v>
      </c>
      <c r="S1501" s="216">
        <v>0</v>
      </c>
      <c r="T1501" s="217">
        <f>S1501*H1501</f>
        <v>0</v>
      </c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R1501" s="218" t="s">
        <v>196</v>
      </c>
      <c r="AT1501" s="218" t="s">
        <v>162</v>
      </c>
      <c r="AU1501" s="218" t="s">
        <v>82</v>
      </c>
      <c r="AY1501" s="20" t="s">
        <v>155</v>
      </c>
      <c r="BE1501" s="219">
        <f>IF(N1501="základní",J1501,0)</f>
        <v>0</v>
      </c>
      <c r="BF1501" s="219">
        <f>IF(N1501="snížená",J1501,0)</f>
        <v>0</v>
      </c>
      <c r="BG1501" s="219">
        <f>IF(N1501="zákl. přenesená",J1501,0)</f>
        <v>0</v>
      </c>
      <c r="BH1501" s="219">
        <f>IF(N1501="sníž. přenesená",J1501,0)</f>
        <v>0</v>
      </c>
      <c r="BI1501" s="219">
        <f>IF(N1501="nulová",J1501,0)</f>
        <v>0</v>
      </c>
      <c r="BJ1501" s="20" t="s">
        <v>80</v>
      </c>
      <c r="BK1501" s="219">
        <f>ROUND(I1501*H1501,2)</f>
        <v>0</v>
      </c>
      <c r="BL1501" s="20" t="s">
        <v>196</v>
      </c>
      <c r="BM1501" s="218" t="s">
        <v>1392</v>
      </c>
    </row>
    <row r="1502" spans="1:47" s="2" customFormat="1" ht="12">
      <c r="A1502" s="41"/>
      <c r="B1502" s="42"/>
      <c r="C1502" s="43"/>
      <c r="D1502" s="220" t="s">
        <v>169</v>
      </c>
      <c r="E1502" s="43"/>
      <c r="F1502" s="221" t="s">
        <v>1393</v>
      </c>
      <c r="G1502" s="43"/>
      <c r="H1502" s="43"/>
      <c r="I1502" s="222"/>
      <c r="J1502" s="43"/>
      <c r="K1502" s="43"/>
      <c r="L1502" s="47"/>
      <c r="M1502" s="223"/>
      <c r="N1502" s="224"/>
      <c r="O1502" s="87"/>
      <c r="P1502" s="87"/>
      <c r="Q1502" s="87"/>
      <c r="R1502" s="87"/>
      <c r="S1502" s="87"/>
      <c r="T1502" s="88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T1502" s="20" t="s">
        <v>169</v>
      </c>
      <c r="AU1502" s="20" t="s">
        <v>82</v>
      </c>
    </row>
    <row r="1503" spans="1:51" s="14" customFormat="1" ht="12">
      <c r="A1503" s="14"/>
      <c r="B1503" s="236"/>
      <c r="C1503" s="237"/>
      <c r="D1503" s="227" t="s">
        <v>176</v>
      </c>
      <c r="E1503" s="238" t="s">
        <v>19</v>
      </c>
      <c r="F1503" s="239" t="s">
        <v>386</v>
      </c>
      <c r="G1503" s="237"/>
      <c r="H1503" s="240">
        <v>582.78</v>
      </c>
      <c r="I1503" s="241"/>
      <c r="J1503" s="237"/>
      <c r="K1503" s="237"/>
      <c r="L1503" s="242"/>
      <c r="M1503" s="243"/>
      <c r="N1503" s="244"/>
      <c r="O1503" s="244"/>
      <c r="P1503" s="244"/>
      <c r="Q1503" s="244"/>
      <c r="R1503" s="244"/>
      <c r="S1503" s="244"/>
      <c r="T1503" s="245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46" t="s">
        <v>176</v>
      </c>
      <c r="AU1503" s="246" t="s">
        <v>82</v>
      </c>
      <c r="AV1503" s="14" t="s">
        <v>82</v>
      </c>
      <c r="AW1503" s="14" t="s">
        <v>34</v>
      </c>
      <c r="AX1503" s="14" t="s">
        <v>72</v>
      </c>
      <c r="AY1503" s="246" t="s">
        <v>155</v>
      </c>
    </row>
    <row r="1504" spans="1:51" s="13" customFormat="1" ht="12">
      <c r="A1504" s="13"/>
      <c r="B1504" s="225"/>
      <c r="C1504" s="226"/>
      <c r="D1504" s="227" t="s">
        <v>176</v>
      </c>
      <c r="E1504" s="228" t="s">
        <v>19</v>
      </c>
      <c r="F1504" s="229" t="s">
        <v>1394</v>
      </c>
      <c r="G1504" s="226"/>
      <c r="H1504" s="228" t="s">
        <v>19</v>
      </c>
      <c r="I1504" s="230"/>
      <c r="J1504" s="226"/>
      <c r="K1504" s="226"/>
      <c r="L1504" s="231"/>
      <c r="M1504" s="232"/>
      <c r="N1504" s="233"/>
      <c r="O1504" s="233"/>
      <c r="P1504" s="233"/>
      <c r="Q1504" s="233"/>
      <c r="R1504" s="233"/>
      <c r="S1504" s="233"/>
      <c r="T1504" s="234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5" t="s">
        <v>176</v>
      </c>
      <c r="AU1504" s="235" t="s">
        <v>82</v>
      </c>
      <c r="AV1504" s="13" t="s">
        <v>80</v>
      </c>
      <c r="AW1504" s="13" t="s">
        <v>34</v>
      </c>
      <c r="AX1504" s="13" t="s">
        <v>72</v>
      </c>
      <c r="AY1504" s="235" t="s">
        <v>155</v>
      </c>
    </row>
    <row r="1505" spans="1:51" s="14" customFormat="1" ht="12">
      <c r="A1505" s="14"/>
      <c r="B1505" s="236"/>
      <c r="C1505" s="237"/>
      <c r="D1505" s="227" t="s">
        <v>176</v>
      </c>
      <c r="E1505" s="238" t="s">
        <v>19</v>
      </c>
      <c r="F1505" s="239" t="s">
        <v>1395</v>
      </c>
      <c r="G1505" s="237"/>
      <c r="H1505" s="240">
        <v>-53.68</v>
      </c>
      <c r="I1505" s="241"/>
      <c r="J1505" s="237"/>
      <c r="K1505" s="237"/>
      <c r="L1505" s="242"/>
      <c r="M1505" s="243"/>
      <c r="N1505" s="244"/>
      <c r="O1505" s="244"/>
      <c r="P1505" s="244"/>
      <c r="Q1505" s="244"/>
      <c r="R1505" s="244"/>
      <c r="S1505" s="244"/>
      <c r="T1505" s="245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6" t="s">
        <v>176</v>
      </c>
      <c r="AU1505" s="246" t="s">
        <v>82</v>
      </c>
      <c r="AV1505" s="14" t="s">
        <v>82</v>
      </c>
      <c r="AW1505" s="14" t="s">
        <v>34</v>
      </c>
      <c r="AX1505" s="14" t="s">
        <v>72</v>
      </c>
      <c r="AY1505" s="246" t="s">
        <v>155</v>
      </c>
    </row>
    <row r="1506" spans="1:51" s="15" customFormat="1" ht="12">
      <c r="A1506" s="15"/>
      <c r="B1506" s="255"/>
      <c r="C1506" s="256"/>
      <c r="D1506" s="227" t="s">
        <v>176</v>
      </c>
      <c r="E1506" s="257" t="s">
        <v>19</v>
      </c>
      <c r="F1506" s="258" t="s">
        <v>502</v>
      </c>
      <c r="G1506" s="256"/>
      <c r="H1506" s="259">
        <v>529.1</v>
      </c>
      <c r="I1506" s="260"/>
      <c r="J1506" s="256"/>
      <c r="K1506" s="256"/>
      <c r="L1506" s="261"/>
      <c r="M1506" s="262"/>
      <c r="N1506" s="263"/>
      <c r="O1506" s="263"/>
      <c r="P1506" s="263"/>
      <c r="Q1506" s="263"/>
      <c r="R1506" s="263"/>
      <c r="S1506" s="263"/>
      <c r="T1506" s="264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T1506" s="265" t="s">
        <v>176</v>
      </c>
      <c r="AU1506" s="265" t="s">
        <v>82</v>
      </c>
      <c r="AV1506" s="15" t="s">
        <v>252</v>
      </c>
      <c r="AW1506" s="15" t="s">
        <v>34</v>
      </c>
      <c r="AX1506" s="15" t="s">
        <v>80</v>
      </c>
      <c r="AY1506" s="265" t="s">
        <v>155</v>
      </c>
    </row>
    <row r="1507" spans="1:47" s="2" customFormat="1" ht="12">
      <c r="A1507" s="41"/>
      <c r="B1507" s="42"/>
      <c r="C1507" s="43"/>
      <c r="D1507" s="227" t="s">
        <v>493</v>
      </c>
      <c r="E1507" s="43"/>
      <c r="F1507" s="252" t="s">
        <v>674</v>
      </c>
      <c r="G1507" s="43"/>
      <c r="H1507" s="43"/>
      <c r="I1507" s="43"/>
      <c r="J1507" s="43"/>
      <c r="K1507" s="43"/>
      <c r="L1507" s="47"/>
      <c r="M1507" s="223"/>
      <c r="N1507" s="224"/>
      <c r="O1507" s="87"/>
      <c r="P1507" s="87"/>
      <c r="Q1507" s="87"/>
      <c r="R1507" s="87"/>
      <c r="S1507" s="87"/>
      <c r="T1507" s="88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U1507" s="20" t="s">
        <v>82</v>
      </c>
    </row>
    <row r="1508" spans="1:47" s="2" customFormat="1" ht="12">
      <c r="A1508" s="41"/>
      <c r="B1508" s="42"/>
      <c r="C1508" s="43"/>
      <c r="D1508" s="227" t="s">
        <v>493</v>
      </c>
      <c r="E1508" s="43"/>
      <c r="F1508" s="253" t="s">
        <v>675</v>
      </c>
      <c r="G1508" s="43"/>
      <c r="H1508" s="254">
        <v>0</v>
      </c>
      <c r="I1508" s="43"/>
      <c r="J1508" s="43"/>
      <c r="K1508" s="43"/>
      <c r="L1508" s="47"/>
      <c r="M1508" s="223"/>
      <c r="N1508" s="224"/>
      <c r="O1508" s="87"/>
      <c r="P1508" s="87"/>
      <c r="Q1508" s="87"/>
      <c r="R1508" s="87"/>
      <c r="S1508" s="87"/>
      <c r="T1508" s="88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U1508" s="20" t="s">
        <v>82</v>
      </c>
    </row>
    <row r="1509" spans="1:47" s="2" customFormat="1" ht="12">
      <c r="A1509" s="41"/>
      <c r="B1509" s="42"/>
      <c r="C1509" s="43"/>
      <c r="D1509" s="227" t="s">
        <v>493</v>
      </c>
      <c r="E1509" s="43"/>
      <c r="F1509" s="253" t="s">
        <v>354</v>
      </c>
      <c r="G1509" s="43"/>
      <c r="H1509" s="254">
        <v>58.13</v>
      </c>
      <c r="I1509" s="43"/>
      <c r="J1509" s="43"/>
      <c r="K1509" s="43"/>
      <c r="L1509" s="47"/>
      <c r="M1509" s="223"/>
      <c r="N1509" s="224"/>
      <c r="O1509" s="87"/>
      <c r="P1509" s="87"/>
      <c r="Q1509" s="87"/>
      <c r="R1509" s="87"/>
      <c r="S1509" s="87"/>
      <c r="T1509" s="88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U1509" s="20" t="s">
        <v>82</v>
      </c>
    </row>
    <row r="1510" spans="1:47" s="2" customFormat="1" ht="12">
      <c r="A1510" s="41"/>
      <c r="B1510" s="42"/>
      <c r="C1510" s="43"/>
      <c r="D1510" s="227" t="s">
        <v>493</v>
      </c>
      <c r="E1510" s="43"/>
      <c r="F1510" s="253" t="s">
        <v>358</v>
      </c>
      <c r="G1510" s="43"/>
      <c r="H1510" s="254">
        <v>237.21</v>
      </c>
      <c r="I1510" s="43"/>
      <c r="J1510" s="43"/>
      <c r="K1510" s="43"/>
      <c r="L1510" s="47"/>
      <c r="M1510" s="223"/>
      <c r="N1510" s="224"/>
      <c r="O1510" s="87"/>
      <c r="P1510" s="87"/>
      <c r="Q1510" s="87"/>
      <c r="R1510" s="87"/>
      <c r="S1510" s="87"/>
      <c r="T1510" s="88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U1510" s="20" t="s">
        <v>82</v>
      </c>
    </row>
    <row r="1511" spans="1:47" s="2" customFormat="1" ht="12">
      <c r="A1511" s="41"/>
      <c r="B1511" s="42"/>
      <c r="C1511" s="43"/>
      <c r="D1511" s="227" t="s">
        <v>493</v>
      </c>
      <c r="E1511" s="43"/>
      <c r="F1511" s="253" t="s">
        <v>361</v>
      </c>
      <c r="G1511" s="43"/>
      <c r="H1511" s="254">
        <v>238.47</v>
      </c>
      <c r="I1511" s="43"/>
      <c r="J1511" s="43"/>
      <c r="K1511" s="43"/>
      <c r="L1511" s="47"/>
      <c r="M1511" s="223"/>
      <c r="N1511" s="224"/>
      <c r="O1511" s="87"/>
      <c r="P1511" s="87"/>
      <c r="Q1511" s="87"/>
      <c r="R1511" s="87"/>
      <c r="S1511" s="87"/>
      <c r="T1511" s="88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U1511" s="20" t="s">
        <v>82</v>
      </c>
    </row>
    <row r="1512" spans="1:47" s="2" customFormat="1" ht="12">
      <c r="A1512" s="41"/>
      <c r="B1512" s="42"/>
      <c r="C1512" s="43"/>
      <c r="D1512" s="227" t="s">
        <v>493</v>
      </c>
      <c r="E1512" s="43"/>
      <c r="F1512" s="253" t="s">
        <v>364</v>
      </c>
      <c r="G1512" s="43"/>
      <c r="H1512" s="254">
        <v>45.44</v>
      </c>
      <c r="I1512" s="43"/>
      <c r="J1512" s="43"/>
      <c r="K1512" s="43"/>
      <c r="L1512" s="47"/>
      <c r="M1512" s="223"/>
      <c r="N1512" s="224"/>
      <c r="O1512" s="87"/>
      <c r="P1512" s="87"/>
      <c r="Q1512" s="87"/>
      <c r="R1512" s="87"/>
      <c r="S1512" s="87"/>
      <c r="T1512" s="88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U1512" s="20" t="s">
        <v>82</v>
      </c>
    </row>
    <row r="1513" spans="1:47" s="2" customFormat="1" ht="12">
      <c r="A1513" s="41"/>
      <c r="B1513" s="42"/>
      <c r="C1513" s="43"/>
      <c r="D1513" s="227" t="s">
        <v>493</v>
      </c>
      <c r="E1513" s="43"/>
      <c r="F1513" s="253" t="s">
        <v>367</v>
      </c>
      <c r="G1513" s="43"/>
      <c r="H1513" s="254">
        <v>60.67</v>
      </c>
      <c r="I1513" s="43"/>
      <c r="J1513" s="43"/>
      <c r="K1513" s="43"/>
      <c r="L1513" s="47"/>
      <c r="M1513" s="223"/>
      <c r="N1513" s="224"/>
      <c r="O1513" s="87"/>
      <c r="P1513" s="87"/>
      <c r="Q1513" s="87"/>
      <c r="R1513" s="87"/>
      <c r="S1513" s="87"/>
      <c r="T1513" s="88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U1513" s="20" t="s">
        <v>82</v>
      </c>
    </row>
    <row r="1514" spans="1:47" s="2" customFormat="1" ht="12">
      <c r="A1514" s="41"/>
      <c r="B1514" s="42"/>
      <c r="C1514" s="43"/>
      <c r="D1514" s="227" t="s">
        <v>493</v>
      </c>
      <c r="E1514" s="43"/>
      <c r="F1514" s="253" t="s">
        <v>370</v>
      </c>
      <c r="G1514" s="43"/>
      <c r="H1514" s="254">
        <v>10.14</v>
      </c>
      <c r="I1514" s="43"/>
      <c r="J1514" s="43"/>
      <c r="K1514" s="43"/>
      <c r="L1514" s="47"/>
      <c r="M1514" s="223"/>
      <c r="N1514" s="224"/>
      <c r="O1514" s="87"/>
      <c r="P1514" s="87"/>
      <c r="Q1514" s="87"/>
      <c r="R1514" s="87"/>
      <c r="S1514" s="87"/>
      <c r="T1514" s="88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U1514" s="20" t="s">
        <v>82</v>
      </c>
    </row>
    <row r="1515" spans="1:47" s="2" customFormat="1" ht="12">
      <c r="A1515" s="41"/>
      <c r="B1515" s="42"/>
      <c r="C1515" s="43"/>
      <c r="D1515" s="227" t="s">
        <v>493</v>
      </c>
      <c r="E1515" s="43"/>
      <c r="F1515" s="253" t="s">
        <v>373</v>
      </c>
      <c r="G1515" s="43"/>
      <c r="H1515" s="254">
        <v>34.72</v>
      </c>
      <c r="I1515" s="43"/>
      <c r="J1515" s="43"/>
      <c r="K1515" s="43"/>
      <c r="L1515" s="47"/>
      <c r="M1515" s="223"/>
      <c r="N1515" s="224"/>
      <c r="O1515" s="87"/>
      <c r="P1515" s="87"/>
      <c r="Q1515" s="87"/>
      <c r="R1515" s="87"/>
      <c r="S1515" s="87"/>
      <c r="T1515" s="88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U1515" s="20" t="s">
        <v>82</v>
      </c>
    </row>
    <row r="1516" spans="1:47" s="2" customFormat="1" ht="12">
      <c r="A1516" s="41"/>
      <c r="B1516" s="42"/>
      <c r="C1516" s="43"/>
      <c r="D1516" s="227" t="s">
        <v>493</v>
      </c>
      <c r="E1516" s="43"/>
      <c r="F1516" s="253" t="s">
        <v>676</v>
      </c>
      <c r="G1516" s="43"/>
      <c r="H1516" s="254">
        <v>0</v>
      </c>
      <c r="I1516" s="43"/>
      <c r="J1516" s="43"/>
      <c r="K1516" s="43"/>
      <c r="L1516" s="47"/>
      <c r="M1516" s="223"/>
      <c r="N1516" s="224"/>
      <c r="O1516" s="87"/>
      <c r="P1516" s="87"/>
      <c r="Q1516" s="87"/>
      <c r="R1516" s="87"/>
      <c r="S1516" s="87"/>
      <c r="T1516" s="88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U1516" s="20" t="s">
        <v>82</v>
      </c>
    </row>
    <row r="1517" spans="1:47" s="2" customFormat="1" ht="12">
      <c r="A1517" s="41"/>
      <c r="B1517" s="42"/>
      <c r="C1517" s="43"/>
      <c r="D1517" s="227" t="s">
        <v>493</v>
      </c>
      <c r="E1517" s="43"/>
      <c r="F1517" s="253" t="s">
        <v>677</v>
      </c>
      <c r="G1517" s="43"/>
      <c r="H1517" s="254">
        <v>-102</v>
      </c>
      <c r="I1517" s="43"/>
      <c r="J1517" s="43"/>
      <c r="K1517" s="43"/>
      <c r="L1517" s="47"/>
      <c r="M1517" s="223"/>
      <c r="N1517" s="224"/>
      <c r="O1517" s="87"/>
      <c r="P1517" s="87"/>
      <c r="Q1517" s="87"/>
      <c r="R1517" s="87"/>
      <c r="S1517" s="87"/>
      <c r="T1517" s="88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U1517" s="20" t="s">
        <v>82</v>
      </c>
    </row>
    <row r="1518" spans="1:47" s="2" customFormat="1" ht="12">
      <c r="A1518" s="41"/>
      <c r="B1518" s="42"/>
      <c r="C1518" s="43"/>
      <c r="D1518" s="227" t="s">
        <v>493</v>
      </c>
      <c r="E1518" s="43"/>
      <c r="F1518" s="253" t="s">
        <v>502</v>
      </c>
      <c r="G1518" s="43"/>
      <c r="H1518" s="254">
        <v>582.78</v>
      </c>
      <c r="I1518" s="43"/>
      <c r="J1518" s="43"/>
      <c r="K1518" s="43"/>
      <c r="L1518" s="47"/>
      <c r="M1518" s="223"/>
      <c r="N1518" s="224"/>
      <c r="O1518" s="87"/>
      <c r="P1518" s="87"/>
      <c r="Q1518" s="87"/>
      <c r="R1518" s="87"/>
      <c r="S1518" s="87"/>
      <c r="T1518" s="88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U1518" s="20" t="s">
        <v>82</v>
      </c>
    </row>
    <row r="1519" spans="1:47" s="2" customFormat="1" ht="12">
      <c r="A1519" s="41"/>
      <c r="B1519" s="42"/>
      <c r="C1519" s="43"/>
      <c r="D1519" s="227" t="s">
        <v>493</v>
      </c>
      <c r="E1519" s="43"/>
      <c r="F1519" s="276" t="s">
        <v>678</v>
      </c>
      <c r="G1519" s="43"/>
      <c r="H1519" s="43"/>
      <c r="I1519" s="43"/>
      <c r="J1519" s="43"/>
      <c r="K1519" s="43"/>
      <c r="L1519" s="47"/>
      <c r="M1519" s="223"/>
      <c r="N1519" s="224"/>
      <c r="O1519" s="87"/>
      <c r="P1519" s="87"/>
      <c r="Q1519" s="87"/>
      <c r="R1519" s="87"/>
      <c r="S1519" s="87"/>
      <c r="T1519" s="88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U1519" s="20" t="s">
        <v>82</v>
      </c>
    </row>
    <row r="1520" spans="1:47" s="2" customFormat="1" ht="12">
      <c r="A1520" s="41"/>
      <c r="B1520" s="42"/>
      <c r="C1520" s="43"/>
      <c r="D1520" s="227" t="s">
        <v>493</v>
      </c>
      <c r="E1520" s="43"/>
      <c r="F1520" s="277" t="s">
        <v>679</v>
      </c>
      <c r="G1520" s="43"/>
      <c r="H1520" s="254">
        <v>0</v>
      </c>
      <c r="I1520" s="43"/>
      <c r="J1520" s="43"/>
      <c r="K1520" s="43"/>
      <c r="L1520" s="47"/>
      <c r="M1520" s="223"/>
      <c r="N1520" s="224"/>
      <c r="O1520" s="87"/>
      <c r="P1520" s="87"/>
      <c r="Q1520" s="87"/>
      <c r="R1520" s="87"/>
      <c r="S1520" s="87"/>
      <c r="T1520" s="88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U1520" s="20" t="s">
        <v>82</v>
      </c>
    </row>
    <row r="1521" spans="1:47" s="2" customFormat="1" ht="12">
      <c r="A1521" s="41"/>
      <c r="B1521" s="42"/>
      <c r="C1521" s="43"/>
      <c r="D1521" s="227" t="s">
        <v>493</v>
      </c>
      <c r="E1521" s="43"/>
      <c r="F1521" s="277" t="s">
        <v>680</v>
      </c>
      <c r="G1521" s="43"/>
      <c r="H1521" s="254">
        <v>31.29</v>
      </c>
      <c r="I1521" s="43"/>
      <c r="J1521" s="43"/>
      <c r="K1521" s="43"/>
      <c r="L1521" s="47"/>
      <c r="M1521" s="223"/>
      <c r="N1521" s="224"/>
      <c r="O1521" s="87"/>
      <c r="P1521" s="87"/>
      <c r="Q1521" s="87"/>
      <c r="R1521" s="87"/>
      <c r="S1521" s="87"/>
      <c r="T1521" s="88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U1521" s="20" t="s">
        <v>82</v>
      </c>
    </row>
    <row r="1522" spans="1:47" s="2" customFormat="1" ht="12">
      <c r="A1522" s="41"/>
      <c r="B1522" s="42"/>
      <c r="C1522" s="43"/>
      <c r="D1522" s="227" t="s">
        <v>493</v>
      </c>
      <c r="E1522" s="43"/>
      <c r="F1522" s="277" t="s">
        <v>681</v>
      </c>
      <c r="G1522" s="43"/>
      <c r="H1522" s="254">
        <v>4.06</v>
      </c>
      <c r="I1522" s="43"/>
      <c r="J1522" s="43"/>
      <c r="K1522" s="43"/>
      <c r="L1522" s="47"/>
      <c r="M1522" s="223"/>
      <c r="N1522" s="224"/>
      <c r="O1522" s="87"/>
      <c r="P1522" s="87"/>
      <c r="Q1522" s="87"/>
      <c r="R1522" s="87"/>
      <c r="S1522" s="87"/>
      <c r="T1522" s="88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U1522" s="20" t="s">
        <v>82</v>
      </c>
    </row>
    <row r="1523" spans="1:47" s="2" customFormat="1" ht="12">
      <c r="A1523" s="41"/>
      <c r="B1523" s="42"/>
      <c r="C1523" s="43"/>
      <c r="D1523" s="227" t="s">
        <v>493</v>
      </c>
      <c r="E1523" s="43"/>
      <c r="F1523" s="277" t="s">
        <v>682</v>
      </c>
      <c r="G1523" s="43"/>
      <c r="H1523" s="254">
        <v>1.14</v>
      </c>
      <c r="I1523" s="43"/>
      <c r="J1523" s="43"/>
      <c r="K1523" s="43"/>
      <c r="L1523" s="47"/>
      <c r="M1523" s="223"/>
      <c r="N1523" s="224"/>
      <c r="O1523" s="87"/>
      <c r="P1523" s="87"/>
      <c r="Q1523" s="87"/>
      <c r="R1523" s="87"/>
      <c r="S1523" s="87"/>
      <c r="T1523" s="88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U1523" s="20" t="s">
        <v>82</v>
      </c>
    </row>
    <row r="1524" spans="1:47" s="2" customFormat="1" ht="12">
      <c r="A1524" s="41"/>
      <c r="B1524" s="42"/>
      <c r="C1524" s="43"/>
      <c r="D1524" s="227" t="s">
        <v>493</v>
      </c>
      <c r="E1524" s="43"/>
      <c r="F1524" s="277" t="s">
        <v>682</v>
      </c>
      <c r="G1524" s="43"/>
      <c r="H1524" s="254">
        <v>1.14</v>
      </c>
      <c r="I1524" s="43"/>
      <c r="J1524" s="43"/>
      <c r="K1524" s="43"/>
      <c r="L1524" s="47"/>
      <c r="M1524" s="223"/>
      <c r="N1524" s="224"/>
      <c r="O1524" s="87"/>
      <c r="P1524" s="87"/>
      <c r="Q1524" s="87"/>
      <c r="R1524" s="87"/>
      <c r="S1524" s="87"/>
      <c r="T1524" s="88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U1524" s="20" t="s">
        <v>82</v>
      </c>
    </row>
    <row r="1525" spans="1:47" s="2" customFormat="1" ht="12">
      <c r="A1525" s="41"/>
      <c r="B1525" s="42"/>
      <c r="C1525" s="43"/>
      <c r="D1525" s="227" t="s">
        <v>493</v>
      </c>
      <c r="E1525" s="43"/>
      <c r="F1525" s="277" t="s">
        <v>682</v>
      </c>
      <c r="G1525" s="43"/>
      <c r="H1525" s="254">
        <v>1.14</v>
      </c>
      <c r="I1525" s="43"/>
      <c r="J1525" s="43"/>
      <c r="K1525" s="43"/>
      <c r="L1525" s="47"/>
      <c r="M1525" s="223"/>
      <c r="N1525" s="224"/>
      <c r="O1525" s="87"/>
      <c r="P1525" s="87"/>
      <c r="Q1525" s="87"/>
      <c r="R1525" s="87"/>
      <c r="S1525" s="87"/>
      <c r="T1525" s="88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U1525" s="20" t="s">
        <v>82</v>
      </c>
    </row>
    <row r="1526" spans="1:47" s="2" customFormat="1" ht="12">
      <c r="A1526" s="41"/>
      <c r="B1526" s="42"/>
      <c r="C1526" s="43"/>
      <c r="D1526" s="227" t="s">
        <v>493</v>
      </c>
      <c r="E1526" s="43"/>
      <c r="F1526" s="277" t="s">
        <v>683</v>
      </c>
      <c r="G1526" s="43"/>
      <c r="H1526" s="254">
        <v>5.7</v>
      </c>
      <c r="I1526" s="43"/>
      <c r="J1526" s="43"/>
      <c r="K1526" s="43"/>
      <c r="L1526" s="47"/>
      <c r="M1526" s="223"/>
      <c r="N1526" s="224"/>
      <c r="O1526" s="87"/>
      <c r="P1526" s="87"/>
      <c r="Q1526" s="87"/>
      <c r="R1526" s="87"/>
      <c r="S1526" s="87"/>
      <c r="T1526" s="88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U1526" s="20" t="s">
        <v>82</v>
      </c>
    </row>
    <row r="1527" spans="1:47" s="2" customFormat="1" ht="12">
      <c r="A1527" s="41"/>
      <c r="B1527" s="42"/>
      <c r="C1527" s="43"/>
      <c r="D1527" s="227" t="s">
        <v>493</v>
      </c>
      <c r="E1527" s="43"/>
      <c r="F1527" s="277" t="s">
        <v>684</v>
      </c>
      <c r="G1527" s="43"/>
      <c r="H1527" s="254">
        <v>3.73</v>
      </c>
      <c r="I1527" s="43"/>
      <c r="J1527" s="43"/>
      <c r="K1527" s="43"/>
      <c r="L1527" s="47"/>
      <c r="M1527" s="223"/>
      <c r="N1527" s="224"/>
      <c r="O1527" s="87"/>
      <c r="P1527" s="87"/>
      <c r="Q1527" s="87"/>
      <c r="R1527" s="87"/>
      <c r="S1527" s="87"/>
      <c r="T1527" s="88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U1527" s="20" t="s">
        <v>82</v>
      </c>
    </row>
    <row r="1528" spans="1:47" s="2" customFormat="1" ht="12">
      <c r="A1528" s="41"/>
      <c r="B1528" s="42"/>
      <c r="C1528" s="43"/>
      <c r="D1528" s="227" t="s">
        <v>493</v>
      </c>
      <c r="E1528" s="43"/>
      <c r="F1528" s="277" t="s">
        <v>685</v>
      </c>
      <c r="G1528" s="43"/>
      <c r="H1528" s="254">
        <v>1.2</v>
      </c>
      <c r="I1528" s="43"/>
      <c r="J1528" s="43"/>
      <c r="K1528" s="43"/>
      <c r="L1528" s="47"/>
      <c r="M1528" s="223"/>
      <c r="N1528" s="224"/>
      <c r="O1528" s="87"/>
      <c r="P1528" s="87"/>
      <c r="Q1528" s="87"/>
      <c r="R1528" s="87"/>
      <c r="S1528" s="87"/>
      <c r="T1528" s="88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U1528" s="20" t="s">
        <v>82</v>
      </c>
    </row>
    <row r="1529" spans="1:47" s="2" customFormat="1" ht="12">
      <c r="A1529" s="41"/>
      <c r="B1529" s="42"/>
      <c r="C1529" s="43"/>
      <c r="D1529" s="227" t="s">
        <v>493</v>
      </c>
      <c r="E1529" s="43"/>
      <c r="F1529" s="277" t="s">
        <v>686</v>
      </c>
      <c r="G1529" s="43"/>
      <c r="H1529" s="254">
        <v>1.25</v>
      </c>
      <c r="I1529" s="43"/>
      <c r="J1529" s="43"/>
      <c r="K1529" s="43"/>
      <c r="L1529" s="47"/>
      <c r="M1529" s="223"/>
      <c r="N1529" s="224"/>
      <c r="O1529" s="87"/>
      <c r="P1529" s="87"/>
      <c r="Q1529" s="87"/>
      <c r="R1529" s="87"/>
      <c r="S1529" s="87"/>
      <c r="T1529" s="88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U1529" s="20" t="s">
        <v>82</v>
      </c>
    </row>
    <row r="1530" spans="1:47" s="2" customFormat="1" ht="12">
      <c r="A1530" s="41"/>
      <c r="B1530" s="42"/>
      <c r="C1530" s="43"/>
      <c r="D1530" s="227" t="s">
        <v>493</v>
      </c>
      <c r="E1530" s="43"/>
      <c r="F1530" s="277" t="s">
        <v>681</v>
      </c>
      <c r="G1530" s="43"/>
      <c r="H1530" s="254">
        <v>4.06</v>
      </c>
      <c r="I1530" s="43"/>
      <c r="J1530" s="43"/>
      <c r="K1530" s="43"/>
      <c r="L1530" s="47"/>
      <c r="M1530" s="223"/>
      <c r="N1530" s="224"/>
      <c r="O1530" s="87"/>
      <c r="P1530" s="87"/>
      <c r="Q1530" s="87"/>
      <c r="R1530" s="87"/>
      <c r="S1530" s="87"/>
      <c r="T1530" s="88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U1530" s="20" t="s">
        <v>82</v>
      </c>
    </row>
    <row r="1531" spans="1:47" s="2" customFormat="1" ht="12">
      <c r="A1531" s="41"/>
      <c r="B1531" s="42"/>
      <c r="C1531" s="43"/>
      <c r="D1531" s="227" t="s">
        <v>493</v>
      </c>
      <c r="E1531" s="43"/>
      <c r="F1531" s="277" t="s">
        <v>687</v>
      </c>
      <c r="G1531" s="43"/>
      <c r="H1531" s="254">
        <v>2.28</v>
      </c>
      <c r="I1531" s="43"/>
      <c r="J1531" s="43"/>
      <c r="K1531" s="43"/>
      <c r="L1531" s="47"/>
      <c r="M1531" s="223"/>
      <c r="N1531" s="224"/>
      <c r="O1531" s="87"/>
      <c r="P1531" s="87"/>
      <c r="Q1531" s="87"/>
      <c r="R1531" s="87"/>
      <c r="S1531" s="87"/>
      <c r="T1531" s="88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U1531" s="20" t="s">
        <v>82</v>
      </c>
    </row>
    <row r="1532" spans="1:47" s="2" customFormat="1" ht="12">
      <c r="A1532" s="41"/>
      <c r="B1532" s="42"/>
      <c r="C1532" s="43"/>
      <c r="D1532" s="227" t="s">
        <v>493</v>
      </c>
      <c r="E1532" s="43"/>
      <c r="F1532" s="277" t="s">
        <v>682</v>
      </c>
      <c r="G1532" s="43"/>
      <c r="H1532" s="254">
        <v>1.14</v>
      </c>
      <c r="I1532" s="43"/>
      <c r="J1532" s="43"/>
      <c r="K1532" s="43"/>
      <c r="L1532" s="47"/>
      <c r="M1532" s="223"/>
      <c r="N1532" s="224"/>
      <c r="O1532" s="87"/>
      <c r="P1532" s="87"/>
      <c r="Q1532" s="87"/>
      <c r="R1532" s="87"/>
      <c r="S1532" s="87"/>
      <c r="T1532" s="88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U1532" s="20" t="s">
        <v>82</v>
      </c>
    </row>
    <row r="1533" spans="1:47" s="2" customFormat="1" ht="12">
      <c r="A1533" s="41"/>
      <c r="B1533" s="42"/>
      <c r="C1533" s="43"/>
      <c r="D1533" s="227" t="s">
        <v>493</v>
      </c>
      <c r="E1533" s="43"/>
      <c r="F1533" s="277" t="s">
        <v>502</v>
      </c>
      <c r="G1533" s="43"/>
      <c r="H1533" s="254">
        <v>58.13</v>
      </c>
      <c r="I1533" s="43"/>
      <c r="J1533" s="43"/>
      <c r="K1533" s="43"/>
      <c r="L1533" s="47"/>
      <c r="M1533" s="223"/>
      <c r="N1533" s="224"/>
      <c r="O1533" s="87"/>
      <c r="P1533" s="87"/>
      <c r="Q1533" s="87"/>
      <c r="R1533" s="87"/>
      <c r="S1533" s="87"/>
      <c r="T1533" s="88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U1533" s="20" t="s">
        <v>82</v>
      </c>
    </row>
    <row r="1534" spans="1:47" s="2" customFormat="1" ht="12">
      <c r="A1534" s="41"/>
      <c r="B1534" s="42"/>
      <c r="C1534" s="43"/>
      <c r="D1534" s="227" t="s">
        <v>493</v>
      </c>
      <c r="E1534" s="43"/>
      <c r="F1534" s="276" t="s">
        <v>688</v>
      </c>
      <c r="G1534" s="43"/>
      <c r="H1534" s="43"/>
      <c r="I1534" s="43"/>
      <c r="J1534" s="43"/>
      <c r="K1534" s="43"/>
      <c r="L1534" s="47"/>
      <c r="M1534" s="223"/>
      <c r="N1534" s="224"/>
      <c r="O1534" s="87"/>
      <c r="P1534" s="87"/>
      <c r="Q1534" s="87"/>
      <c r="R1534" s="87"/>
      <c r="S1534" s="87"/>
      <c r="T1534" s="88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U1534" s="20" t="s">
        <v>82</v>
      </c>
    </row>
    <row r="1535" spans="1:47" s="2" customFormat="1" ht="12">
      <c r="A1535" s="41"/>
      <c r="B1535" s="42"/>
      <c r="C1535" s="43"/>
      <c r="D1535" s="227" t="s">
        <v>493</v>
      </c>
      <c r="E1535" s="43"/>
      <c r="F1535" s="277" t="s">
        <v>679</v>
      </c>
      <c r="G1535" s="43"/>
      <c r="H1535" s="254">
        <v>0</v>
      </c>
      <c r="I1535" s="43"/>
      <c r="J1535" s="43"/>
      <c r="K1535" s="43"/>
      <c r="L1535" s="47"/>
      <c r="M1535" s="223"/>
      <c r="N1535" s="224"/>
      <c r="O1535" s="87"/>
      <c r="P1535" s="87"/>
      <c r="Q1535" s="87"/>
      <c r="R1535" s="87"/>
      <c r="S1535" s="87"/>
      <c r="T1535" s="88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U1535" s="20" t="s">
        <v>82</v>
      </c>
    </row>
    <row r="1536" spans="1:47" s="2" customFormat="1" ht="12">
      <c r="A1536" s="41"/>
      <c r="B1536" s="42"/>
      <c r="C1536" s="43"/>
      <c r="D1536" s="227" t="s">
        <v>493</v>
      </c>
      <c r="E1536" s="43"/>
      <c r="F1536" s="277" t="s">
        <v>689</v>
      </c>
      <c r="G1536" s="43"/>
      <c r="H1536" s="254">
        <v>81.7</v>
      </c>
      <c r="I1536" s="43"/>
      <c r="J1536" s="43"/>
      <c r="K1536" s="43"/>
      <c r="L1536" s="47"/>
      <c r="M1536" s="223"/>
      <c r="N1536" s="224"/>
      <c r="O1536" s="87"/>
      <c r="P1536" s="87"/>
      <c r="Q1536" s="87"/>
      <c r="R1536" s="87"/>
      <c r="S1536" s="87"/>
      <c r="T1536" s="88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U1536" s="20" t="s">
        <v>82</v>
      </c>
    </row>
    <row r="1537" spans="1:47" s="2" customFormat="1" ht="12">
      <c r="A1537" s="41"/>
      <c r="B1537" s="42"/>
      <c r="C1537" s="43"/>
      <c r="D1537" s="227" t="s">
        <v>493</v>
      </c>
      <c r="E1537" s="43"/>
      <c r="F1537" s="277" t="s">
        <v>690</v>
      </c>
      <c r="G1537" s="43"/>
      <c r="H1537" s="254">
        <v>10.64</v>
      </c>
      <c r="I1537" s="43"/>
      <c r="J1537" s="43"/>
      <c r="K1537" s="43"/>
      <c r="L1537" s="47"/>
      <c r="M1537" s="223"/>
      <c r="N1537" s="224"/>
      <c r="O1537" s="87"/>
      <c r="P1537" s="87"/>
      <c r="Q1537" s="87"/>
      <c r="R1537" s="87"/>
      <c r="S1537" s="87"/>
      <c r="T1537" s="88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U1537" s="20" t="s">
        <v>82</v>
      </c>
    </row>
    <row r="1538" spans="1:47" s="2" customFormat="1" ht="12">
      <c r="A1538" s="41"/>
      <c r="B1538" s="42"/>
      <c r="C1538" s="43"/>
      <c r="D1538" s="227" t="s">
        <v>493</v>
      </c>
      <c r="E1538" s="43"/>
      <c r="F1538" s="277" t="s">
        <v>685</v>
      </c>
      <c r="G1538" s="43"/>
      <c r="H1538" s="254">
        <v>1.2</v>
      </c>
      <c r="I1538" s="43"/>
      <c r="J1538" s="43"/>
      <c r="K1538" s="43"/>
      <c r="L1538" s="47"/>
      <c r="M1538" s="223"/>
      <c r="N1538" s="224"/>
      <c r="O1538" s="87"/>
      <c r="P1538" s="87"/>
      <c r="Q1538" s="87"/>
      <c r="R1538" s="87"/>
      <c r="S1538" s="87"/>
      <c r="T1538" s="88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U1538" s="20" t="s">
        <v>82</v>
      </c>
    </row>
    <row r="1539" spans="1:47" s="2" customFormat="1" ht="12">
      <c r="A1539" s="41"/>
      <c r="B1539" s="42"/>
      <c r="C1539" s="43"/>
      <c r="D1539" s="227" t="s">
        <v>493</v>
      </c>
      <c r="E1539" s="43"/>
      <c r="F1539" s="277" t="s">
        <v>691</v>
      </c>
      <c r="G1539" s="43"/>
      <c r="H1539" s="254">
        <v>33.2</v>
      </c>
      <c r="I1539" s="43"/>
      <c r="J1539" s="43"/>
      <c r="K1539" s="43"/>
      <c r="L1539" s="47"/>
      <c r="M1539" s="223"/>
      <c r="N1539" s="224"/>
      <c r="O1539" s="87"/>
      <c r="P1539" s="87"/>
      <c r="Q1539" s="87"/>
      <c r="R1539" s="87"/>
      <c r="S1539" s="87"/>
      <c r="T1539" s="88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U1539" s="20" t="s">
        <v>82</v>
      </c>
    </row>
    <row r="1540" spans="1:47" s="2" customFormat="1" ht="12">
      <c r="A1540" s="41"/>
      <c r="B1540" s="42"/>
      <c r="C1540" s="43"/>
      <c r="D1540" s="227" t="s">
        <v>493</v>
      </c>
      <c r="E1540" s="43"/>
      <c r="F1540" s="277" t="s">
        <v>692</v>
      </c>
      <c r="G1540" s="43"/>
      <c r="H1540" s="254">
        <v>33.38</v>
      </c>
      <c r="I1540" s="43"/>
      <c r="J1540" s="43"/>
      <c r="K1540" s="43"/>
      <c r="L1540" s="47"/>
      <c r="M1540" s="223"/>
      <c r="N1540" s="224"/>
      <c r="O1540" s="87"/>
      <c r="P1540" s="87"/>
      <c r="Q1540" s="87"/>
      <c r="R1540" s="87"/>
      <c r="S1540" s="87"/>
      <c r="T1540" s="88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U1540" s="20" t="s">
        <v>82</v>
      </c>
    </row>
    <row r="1541" spans="1:47" s="2" customFormat="1" ht="12">
      <c r="A1541" s="41"/>
      <c r="B1541" s="42"/>
      <c r="C1541" s="43"/>
      <c r="D1541" s="227" t="s">
        <v>493</v>
      </c>
      <c r="E1541" s="43"/>
      <c r="F1541" s="277" t="s">
        <v>693</v>
      </c>
      <c r="G1541" s="43"/>
      <c r="H1541" s="254">
        <v>33.2</v>
      </c>
      <c r="I1541" s="43"/>
      <c r="J1541" s="43"/>
      <c r="K1541" s="43"/>
      <c r="L1541" s="47"/>
      <c r="M1541" s="223"/>
      <c r="N1541" s="224"/>
      <c r="O1541" s="87"/>
      <c r="P1541" s="87"/>
      <c r="Q1541" s="87"/>
      <c r="R1541" s="87"/>
      <c r="S1541" s="87"/>
      <c r="T1541" s="88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U1541" s="20" t="s">
        <v>82</v>
      </c>
    </row>
    <row r="1542" spans="1:47" s="2" customFormat="1" ht="12">
      <c r="A1542" s="41"/>
      <c r="B1542" s="42"/>
      <c r="C1542" s="43"/>
      <c r="D1542" s="227" t="s">
        <v>493</v>
      </c>
      <c r="E1542" s="43"/>
      <c r="F1542" s="277" t="s">
        <v>694</v>
      </c>
      <c r="G1542" s="43"/>
      <c r="H1542" s="254">
        <v>32.84</v>
      </c>
      <c r="I1542" s="43"/>
      <c r="J1542" s="43"/>
      <c r="K1542" s="43"/>
      <c r="L1542" s="47"/>
      <c r="M1542" s="223"/>
      <c r="N1542" s="224"/>
      <c r="O1542" s="87"/>
      <c r="P1542" s="87"/>
      <c r="Q1542" s="87"/>
      <c r="R1542" s="87"/>
      <c r="S1542" s="87"/>
      <c r="T1542" s="88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U1542" s="20" t="s">
        <v>82</v>
      </c>
    </row>
    <row r="1543" spans="1:47" s="2" customFormat="1" ht="12">
      <c r="A1543" s="41"/>
      <c r="B1543" s="42"/>
      <c r="C1543" s="43"/>
      <c r="D1543" s="227" t="s">
        <v>493</v>
      </c>
      <c r="E1543" s="43"/>
      <c r="F1543" s="277" t="s">
        <v>695</v>
      </c>
      <c r="G1543" s="43"/>
      <c r="H1543" s="254">
        <v>11.05</v>
      </c>
      <c r="I1543" s="43"/>
      <c r="J1543" s="43"/>
      <c r="K1543" s="43"/>
      <c r="L1543" s="47"/>
      <c r="M1543" s="223"/>
      <c r="N1543" s="224"/>
      <c r="O1543" s="87"/>
      <c r="P1543" s="87"/>
      <c r="Q1543" s="87"/>
      <c r="R1543" s="87"/>
      <c r="S1543" s="87"/>
      <c r="T1543" s="88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U1543" s="20" t="s">
        <v>82</v>
      </c>
    </row>
    <row r="1544" spans="1:47" s="2" customFormat="1" ht="12">
      <c r="A1544" s="41"/>
      <c r="B1544" s="42"/>
      <c r="C1544" s="43"/>
      <c r="D1544" s="227" t="s">
        <v>493</v>
      </c>
      <c r="E1544" s="43"/>
      <c r="F1544" s="277" t="s">
        <v>502</v>
      </c>
      <c r="G1544" s="43"/>
      <c r="H1544" s="254">
        <v>237.21</v>
      </c>
      <c r="I1544" s="43"/>
      <c r="J1544" s="43"/>
      <c r="K1544" s="43"/>
      <c r="L1544" s="47"/>
      <c r="M1544" s="223"/>
      <c r="N1544" s="224"/>
      <c r="O1544" s="87"/>
      <c r="P1544" s="87"/>
      <c r="Q1544" s="87"/>
      <c r="R1544" s="87"/>
      <c r="S1544" s="87"/>
      <c r="T1544" s="88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U1544" s="20" t="s">
        <v>82</v>
      </c>
    </row>
    <row r="1545" spans="1:47" s="2" customFormat="1" ht="12">
      <c r="A1545" s="41"/>
      <c r="B1545" s="42"/>
      <c r="C1545" s="43"/>
      <c r="D1545" s="227" t="s">
        <v>493</v>
      </c>
      <c r="E1545" s="43"/>
      <c r="F1545" s="276" t="s">
        <v>696</v>
      </c>
      <c r="G1545" s="43"/>
      <c r="H1545" s="43"/>
      <c r="I1545" s="43"/>
      <c r="J1545" s="43"/>
      <c r="K1545" s="43"/>
      <c r="L1545" s="47"/>
      <c r="M1545" s="223"/>
      <c r="N1545" s="224"/>
      <c r="O1545" s="87"/>
      <c r="P1545" s="87"/>
      <c r="Q1545" s="87"/>
      <c r="R1545" s="87"/>
      <c r="S1545" s="87"/>
      <c r="T1545" s="88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U1545" s="20" t="s">
        <v>82</v>
      </c>
    </row>
    <row r="1546" spans="1:47" s="2" customFormat="1" ht="12">
      <c r="A1546" s="41"/>
      <c r="B1546" s="42"/>
      <c r="C1546" s="43"/>
      <c r="D1546" s="227" t="s">
        <v>493</v>
      </c>
      <c r="E1546" s="43"/>
      <c r="F1546" s="277" t="s">
        <v>697</v>
      </c>
      <c r="G1546" s="43"/>
      <c r="H1546" s="254">
        <v>0</v>
      </c>
      <c r="I1546" s="43"/>
      <c r="J1546" s="43"/>
      <c r="K1546" s="43"/>
      <c r="L1546" s="47"/>
      <c r="M1546" s="223"/>
      <c r="N1546" s="224"/>
      <c r="O1546" s="87"/>
      <c r="P1546" s="87"/>
      <c r="Q1546" s="87"/>
      <c r="R1546" s="87"/>
      <c r="S1546" s="87"/>
      <c r="T1546" s="88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U1546" s="20" t="s">
        <v>82</v>
      </c>
    </row>
    <row r="1547" spans="1:47" s="2" customFormat="1" ht="12">
      <c r="A1547" s="41"/>
      <c r="B1547" s="42"/>
      <c r="C1547" s="43"/>
      <c r="D1547" s="227" t="s">
        <v>493</v>
      </c>
      <c r="E1547" s="43"/>
      <c r="F1547" s="277" t="s">
        <v>698</v>
      </c>
      <c r="G1547" s="43"/>
      <c r="H1547" s="254">
        <v>82.96</v>
      </c>
      <c r="I1547" s="43"/>
      <c r="J1547" s="43"/>
      <c r="K1547" s="43"/>
      <c r="L1547" s="47"/>
      <c r="M1547" s="223"/>
      <c r="N1547" s="224"/>
      <c r="O1547" s="87"/>
      <c r="P1547" s="87"/>
      <c r="Q1547" s="87"/>
      <c r="R1547" s="87"/>
      <c r="S1547" s="87"/>
      <c r="T1547" s="88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U1547" s="20" t="s">
        <v>82</v>
      </c>
    </row>
    <row r="1548" spans="1:47" s="2" customFormat="1" ht="12">
      <c r="A1548" s="41"/>
      <c r="B1548" s="42"/>
      <c r="C1548" s="43"/>
      <c r="D1548" s="227" t="s">
        <v>493</v>
      </c>
      <c r="E1548" s="43"/>
      <c r="F1548" s="277" t="s">
        <v>690</v>
      </c>
      <c r="G1548" s="43"/>
      <c r="H1548" s="254">
        <v>10.64</v>
      </c>
      <c r="I1548" s="43"/>
      <c r="J1548" s="43"/>
      <c r="K1548" s="43"/>
      <c r="L1548" s="47"/>
      <c r="M1548" s="223"/>
      <c r="N1548" s="224"/>
      <c r="O1548" s="87"/>
      <c r="P1548" s="87"/>
      <c r="Q1548" s="87"/>
      <c r="R1548" s="87"/>
      <c r="S1548" s="87"/>
      <c r="T1548" s="88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U1548" s="20" t="s">
        <v>82</v>
      </c>
    </row>
    <row r="1549" spans="1:47" s="2" customFormat="1" ht="12">
      <c r="A1549" s="41"/>
      <c r="B1549" s="42"/>
      <c r="C1549" s="43"/>
      <c r="D1549" s="227" t="s">
        <v>493</v>
      </c>
      <c r="E1549" s="43"/>
      <c r="F1549" s="277" t="s">
        <v>685</v>
      </c>
      <c r="G1549" s="43"/>
      <c r="H1549" s="254">
        <v>1.2</v>
      </c>
      <c r="I1549" s="43"/>
      <c r="J1549" s="43"/>
      <c r="K1549" s="43"/>
      <c r="L1549" s="47"/>
      <c r="M1549" s="223"/>
      <c r="N1549" s="224"/>
      <c r="O1549" s="87"/>
      <c r="P1549" s="87"/>
      <c r="Q1549" s="87"/>
      <c r="R1549" s="87"/>
      <c r="S1549" s="87"/>
      <c r="T1549" s="88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U1549" s="20" t="s">
        <v>82</v>
      </c>
    </row>
    <row r="1550" spans="1:47" s="2" customFormat="1" ht="12">
      <c r="A1550" s="41"/>
      <c r="B1550" s="42"/>
      <c r="C1550" s="43"/>
      <c r="D1550" s="227" t="s">
        <v>493</v>
      </c>
      <c r="E1550" s="43"/>
      <c r="F1550" s="277" t="s">
        <v>691</v>
      </c>
      <c r="G1550" s="43"/>
      <c r="H1550" s="254">
        <v>33.2</v>
      </c>
      <c r="I1550" s="43"/>
      <c r="J1550" s="43"/>
      <c r="K1550" s="43"/>
      <c r="L1550" s="47"/>
      <c r="M1550" s="223"/>
      <c r="N1550" s="224"/>
      <c r="O1550" s="87"/>
      <c r="P1550" s="87"/>
      <c r="Q1550" s="87"/>
      <c r="R1550" s="87"/>
      <c r="S1550" s="87"/>
      <c r="T1550" s="88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U1550" s="20" t="s">
        <v>82</v>
      </c>
    </row>
    <row r="1551" spans="1:47" s="2" customFormat="1" ht="12">
      <c r="A1551" s="41"/>
      <c r="B1551" s="42"/>
      <c r="C1551" s="43"/>
      <c r="D1551" s="227" t="s">
        <v>493</v>
      </c>
      <c r="E1551" s="43"/>
      <c r="F1551" s="277" t="s">
        <v>692</v>
      </c>
      <c r="G1551" s="43"/>
      <c r="H1551" s="254">
        <v>33.38</v>
      </c>
      <c r="I1551" s="43"/>
      <c r="J1551" s="43"/>
      <c r="K1551" s="43"/>
      <c r="L1551" s="47"/>
      <c r="M1551" s="223"/>
      <c r="N1551" s="224"/>
      <c r="O1551" s="87"/>
      <c r="P1551" s="87"/>
      <c r="Q1551" s="87"/>
      <c r="R1551" s="87"/>
      <c r="S1551" s="87"/>
      <c r="T1551" s="88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U1551" s="20" t="s">
        <v>82</v>
      </c>
    </row>
    <row r="1552" spans="1:47" s="2" customFormat="1" ht="12">
      <c r="A1552" s="41"/>
      <c r="B1552" s="42"/>
      <c r="C1552" s="43"/>
      <c r="D1552" s="227" t="s">
        <v>493</v>
      </c>
      <c r="E1552" s="43"/>
      <c r="F1552" s="277" t="s">
        <v>693</v>
      </c>
      <c r="G1552" s="43"/>
      <c r="H1552" s="254">
        <v>33.2</v>
      </c>
      <c r="I1552" s="43"/>
      <c r="J1552" s="43"/>
      <c r="K1552" s="43"/>
      <c r="L1552" s="47"/>
      <c r="M1552" s="223"/>
      <c r="N1552" s="224"/>
      <c r="O1552" s="87"/>
      <c r="P1552" s="87"/>
      <c r="Q1552" s="87"/>
      <c r="R1552" s="87"/>
      <c r="S1552" s="87"/>
      <c r="T1552" s="88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U1552" s="20" t="s">
        <v>82</v>
      </c>
    </row>
    <row r="1553" spans="1:47" s="2" customFormat="1" ht="12">
      <c r="A1553" s="41"/>
      <c r="B1553" s="42"/>
      <c r="C1553" s="43"/>
      <c r="D1553" s="227" t="s">
        <v>493</v>
      </c>
      <c r="E1553" s="43"/>
      <c r="F1553" s="277" t="s">
        <v>694</v>
      </c>
      <c r="G1553" s="43"/>
      <c r="H1553" s="254">
        <v>32.84</v>
      </c>
      <c r="I1553" s="43"/>
      <c r="J1553" s="43"/>
      <c r="K1553" s="43"/>
      <c r="L1553" s="47"/>
      <c r="M1553" s="223"/>
      <c r="N1553" s="224"/>
      <c r="O1553" s="87"/>
      <c r="P1553" s="87"/>
      <c r="Q1553" s="87"/>
      <c r="R1553" s="87"/>
      <c r="S1553" s="87"/>
      <c r="T1553" s="88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U1553" s="20" t="s">
        <v>82</v>
      </c>
    </row>
    <row r="1554" spans="1:47" s="2" customFormat="1" ht="12">
      <c r="A1554" s="41"/>
      <c r="B1554" s="42"/>
      <c r="C1554" s="43"/>
      <c r="D1554" s="227" t="s">
        <v>493</v>
      </c>
      <c r="E1554" s="43"/>
      <c r="F1554" s="277" t="s">
        <v>695</v>
      </c>
      <c r="G1554" s="43"/>
      <c r="H1554" s="254">
        <v>11.05</v>
      </c>
      <c r="I1554" s="43"/>
      <c r="J1554" s="43"/>
      <c r="K1554" s="43"/>
      <c r="L1554" s="47"/>
      <c r="M1554" s="223"/>
      <c r="N1554" s="224"/>
      <c r="O1554" s="87"/>
      <c r="P1554" s="87"/>
      <c r="Q1554" s="87"/>
      <c r="R1554" s="87"/>
      <c r="S1554" s="87"/>
      <c r="T1554" s="88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U1554" s="20" t="s">
        <v>82</v>
      </c>
    </row>
    <row r="1555" spans="1:47" s="2" customFormat="1" ht="12">
      <c r="A1555" s="41"/>
      <c r="B1555" s="42"/>
      <c r="C1555" s="43"/>
      <c r="D1555" s="227" t="s">
        <v>493</v>
      </c>
      <c r="E1555" s="43"/>
      <c r="F1555" s="277" t="s">
        <v>502</v>
      </c>
      <c r="G1555" s="43"/>
      <c r="H1555" s="254">
        <v>238.47</v>
      </c>
      <c r="I1555" s="43"/>
      <c r="J1555" s="43"/>
      <c r="K1555" s="43"/>
      <c r="L1555" s="47"/>
      <c r="M1555" s="223"/>
      <c r="N1555" s="224"/>
      <c r="O1555" s="87"/>
      <c r="P1555" s="87"/>
      <c r="Q1555" s="87"/>
      <c r="R1555" s="87"/>
      <c r="S1555" s="87"/>
      <c r="T1555" s="88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U1555" s="20" t="s">
        <v>82</v>
      </c>
    </row>
    <row r="1556" spans="1:47" s="2" customFormat="1" ht="12">
      <c r="A1556" s="41"/>
      <c r="B1556" s="42"/>
      <c r="C1556" s="43"/>
      <c r="D1556" s="227" t="s">
        <v>493</v>
      </c>
      <c r="E1556" s="43"/>
      <c r="F1556" s="276" t="s">
        <v>699</v>
      </c>
      <c r="G1556" s="43"/>
      <c r="H1556" s="43"/>
      <c r="I1556" s="43"/>
      <c r="J1556" s="43"/>
      <c r="K1556" s="43"/>
      <c r="L1556" s="47"/>
      <c r="M1556" s="223"/>
      <c r="N1556" s="224"/>
      <c r="O1556" s="87"/>
      <c r="P1556" s="87"/>
      <c r="Q1556" s="87"/>
      <c r="R1556" s="87"/>
      <c r="S1556" s="87"/>
      <c r="T1556" s="88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U1556" s="20" t="s">
        <v>82</v>
      </c>
    </row>
    <row r="1557" spans="1:47" s="2" customFormat="1" ht="12">
      <c r="A1557" s="41"/>
      <c r="B1557" s="42"/>
      <c r="C1557" s="43"/>
      <c r="D1557" s="227" t="s">
        <v>493</v>
      </c>
      <c r="E1557" s="43"/>
      <c r="F1557" s="277" t="s">
        <v>697</v>
      </c>
      <c r="G1557" s="43"/>
      <c r="H1557" s="254">
        <v>0</v>
      </c>
      <c r="I1557" s="43"/>
      <c r="J1557" s="43"/>
      <c r="K1557" s="43"/>
      <c r="L1557" s="47"/>
      <c r="M1557" s="223"/>
      <c r="N1557" s="224"/>
      <c r="O1557" s="87"/>
      <c r="P1557" s="87"/>
      <c r="Q1557" s="87"/>
      <c r="R1557" s="87"/>
      <c r="S1557" s="87"/>
      <c r="T1557" s="88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U1557" s="20" t="s">
        <v>82</v>
      </c>
    </row>
    <row r="1558" spans="1:47" s="2" customFormat="1" ht="12">
      <c r="A1558" s="41"/>
      <c r="B1558" s="42"/>
      <c r="C1558" s="43"/>
      <c r="D1558" s="227" t="s">
        <v>493</v>
      </c>
      <c r="E1558" s="43"/>
      <c r="F1558" s="277" t="s">
        <v>681</v>
      </c>
      <c r="G1558" s="43"/>
      <c r="H1558" s="254">
        <v>4.06</v>
      </c>
      <c r="I1558" s="43"/>
      <c r="J1558" s="43"/>
      <c r="K1558" s="43"/>
      <c r="L1558" s="47"/>
      <c r="M1558" s="223"/>
      <c r="N1558" s="224"/>
      <c r="O1558" s="87"/>
      <c r="P1558" s="87"/>
      <c r="Q1558" s="87"/>
      <c r="R1558" s="87"/>
      <c r="S1558" s="87"/>
      <c r="T1558" s="88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U1558" s="20" t="s">
        <v>82</v>
      </c>
    </row>
    <row r="1559" spans="1:47" s="2" customFormat="1" ht="12">
      <c r="A1559" s="41"/>
      <c r="B1559" s="42"/>
      <c r="C1559" s="43"/>
      <c r="D1559" s="227" t="s">
        <v>493</v>
      </c>
      <c r="E1559" s="43"/>
      <c r="F1559" s="277" t="s">
        <v>682</v>
      </c>
      <c r="G1559" s="43"/>
      <c r="H1559" s="254">
        <v>1.14</v>
      </c>
      <c r="I1559" s="43"/>
      <c r="J1559" s="43"/>
      <c r="K1559" s="43"/>
      <c r="L1559" s="47"/>
      <c r="M1559" s="223"/>
      <c r="N1559" s="224"/>
      <c r="O1559" s="87"/>
      <c r="P1559" s="87"/>
      <c r="Q1559" s="87"/>
      <c r="R1559" s="87"/>
      <c r="S1559" s="87"/>
      <c r="T1559" s="88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U1559" s="20" t="s">
        <v>82</v>
      </c>
    </row>
    <row r="1560" spans="1:47" s="2" customFormat="1" ht="12">
      <c r="A1560" s="41"/>
      <c r="B1560" s="42"/>
      <c r="C1560" s="43"/>
      <c r="D1560" s="227" t="s">
        <v>493</v>
      </c>
      <c r="E1560" s="43"/>
      <c r="F1560" s="277" t="s">
        <v>682</v>
      </c>
      <c r="G1560" s="43"/>
      <c r="H1560" s="254">
        <v>1.14</v>
      </c>
      <c r="I1560" s="43"/>
      <c r="J1560" s="43"/>
      <c r="K1560" s="43"/>
      <c r="L1560" s="47"/>
      <c r="M1560" s="223"/>
      <c r="N1560" s="224"/>
      <c r="O1560" s="87"/>
      <c r="P1560" s="87"/>
      <c r="Q1560" s="87"/>
      <c r="R1560" s="87"/>
      <c r="S1560" s="87"/>
      <c r="T1560" s="88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U1560" s="20" t="s">
        <v>82</v>
      </c>
    </row>
    <row r="1561" spans="1:47" s="2" customFormat="1" ht="12">
      <c r="A1561" s="41"/>
      <c r="B1561" s="42"/>
      <c r="C1561" s="43"/>
      <c r="D1561" s="227" t="s">
        <v>493</v>
      </c>
      <c r="E1561" s="43"/>
      <c r="F1561" s="277" t="s">
        <v>682</v>
      </c>
      <c r="G1561" s="43"/>
      <c r="H1561" s="254">
        <v>1.14</v>
      </c>
      <c r="I1561" s="43"/>
      <c r="J1561" s="43"/>
      <c r="K1561" s="43"/>
      <c r="L1561" s="47"/>
      <c r="M1561" s="223"/>
      <c r="N1561" s="224"/>
      <c r="O1561" s="87"/>
      <c r="P1561" s="87"/>
      <c r="Q1561" s="87"/>
      <c r="R1561" s="87"/>
      <c r="S1561" s="87"/>
      <c r="T1561" s="88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U1561" s="20" t="s">
        <v>82</v>
      </c>
    </row>
    <row r="1562" spans="1:47" s="2" customFormat="1" ht="12">
      <c r="A1562" s="41"/>
      <c r="B1562" s="42"/>
      <c r="C1562" s="43"/>
      <c r="D1562" s="227" t="s">
        <v>493</v>
      </c>
      <c r="E1562" s="43"/>
      <c r="F1562" s="277" t="s">
        <v>683</v>
      </c>
      <c r="G1562" s="43"/>
      <c r="H1562" s="254">
        <v>5.7</v>
      </c>
      <c r="I1562" s="43"/>
      <c r="J1562" s="43"/>
      <c r="K1562" s="43"/>
      <c r="L1562" s="47"/>
      <c r="M1562" s="223"/>
      <c r="N1562" s="224"/>
      <c r="O1562" s="87"/>
      <c r="P1562" s="87"/>
      <c r="Q1562" s="87"/>
      <c r="R1562" s="87"/>
      <c r="S1562" s="87"/>
      <c r="T1562" s="88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U1562" s="20" t="s">
        <v>82</v>
      </c>
    </row>
    <row r="1563" spans="1:47" s="2" customFormat="1" ht="12">
      <c r="A1563" s="41"/>
      <c r="B1563" s="42"/>
      <c r="C1563" s="43"/>
      <c r="D1563" s="227" t="s">
        <v>493</v>
      </c>
      <c r="E1563" s="43"/>
      <c r="F1563" s="277" t="s">
        <v>684</v>
      </c>
      <c r="G1563" s="43"/>
      <c r="H1563" s="254">
        <v>3.73</v>
      </c>
      <c r="I1563" s="43"/>
      <c r="J1563" s="43"/>
      <c r="K1563" s="43"/>
      <c r="L1563" s="47"/>
      <c r="M1563" s="223"/>
      <c r="N1563" s="224"/>
      <c r="O1563" s="87"/>
      <c r="P1563" s="87"/>
      <c r="Q1563" s="87"/>
      <c r="R1563" s="87"/>
      <c r="S1563" s="87"/>
      <c r="T1563" s="88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U1563" s="20" t="s">
        <v>82</v>
      </c>
    </row>
    <row r="1564" spans="1:47" s="2" customFormat="1" ht="12">
      <c r="A1564" s="41"/>
      <c r="B1564" s="42"/>
      <c r="C1564" s="43"/>
      <c r="D1564" s="227" t="s">
        <v>493</v>
      </c>
      <c r="E1564" s="43"/>
      <c r="F1564" s="277" t="s">
        <v>685</v>
      </c>
      <c r="G1564" s="43"/>
      <c r="H1564" s="254">
        <v>1.2</v>
      </c>
      <c r="I1564" s="43"/>
      <c r="J1564" s="43"/>
      <c r="K1564" s="43"/>
      <c r="L1564" s="47"/>
      <c r="M1564" s="223"/>
      <c r="N1564" s="224"/>
      <c r="O1564" s="87"/>
      <c r="P1564" s="87"/>
      <c r="Q1564" s="87"/>
      <c r="R1564" s="87"/>
      <c r="S1564" s="87"/>
      <c r="T1564" s="88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U1564" s="20" t="s">
        <v>82</v>
      </c>
    </row>
    <row r="1565" spans="1:47" s="2" customFormat="1" ht="12">
      <c r="A1565" s="41"/>
      <c r="B1565" s="42"/>
      <c r="C1565" s="43"/>
      <c r="D1565" s="227" t="s">
        <v>493</v>
      </c>
      <c r="E1565" s="43"/>
      <c r="F1565" s="277" t="s">
        <v>686</v>
      </c>
      <c r="G1565" s="43"/>
      <c r="H1565" s="254">
        <v>1.25</v>
      </c>
      <c r="I1565" s="43"/>
      <c r="J1565" s="43"/>
      <c r="K1565" s="43"/>
      <c r="L1565" s="47"/>
      <c r="M1565" s="223"/>
      <c r="N1565" s="224"/>
      <c r="O1565" s="87"/>
      <c r="P1565" s="87"/>
      <c r="Q1565" s="87"/>
      <c r="R1565" s="87"/>
      <c r="S1565" s="87"/>
      <c r="T1565" s="88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U1565" s="20" t="s">
        <v>82</v>
      </c>
    </row>
    <row r="1566" spans="1:47" s="2" customFormat="1" ht="12">
      <c r="A1566" s="41"/>
      <c r="B1566" s="42"/>
      <c r="C1566" s="43"/>
      <c r="D1566" s="227" t="s">
        <v>493</v>
      </c>
      <c r="E1566" s="43"/>
      <c r="F1566" s="277" t="s">
        <v>681</v>
      </c>
      <c r="G1566" s="43"/>
      <c r="H1566" s="254">
        <v>4.06</v>
      </c>
      <c r="I1566" s="43"/>
      <c r="J1566" s="43"/>
      <c r="K1566" s="43"/>
      <c r="L1566" s="47"/>
      <c r="M1566" s="223"/>
      <c r="N1566" s="224"/>
      <c r="O1566" s="87"/>
      <c r="P1566" s="87"/>
      <c r="Q1566" s="87"/>
      <c r="R1566" s="87"/>
      <c r="S1566" s="87"/>
      <c r="T1566" s="88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U1566" s="20" t="s">
        <v>82</v>
      </c>
    </row>
    <row r="1567" spans="1:47" s="2" customFormat="1" ht="12">
      <c r="A1567" s="41"/>
      <c r="B1567" s="42"/>
      <c r="C1567" s="43"/>
      <c r="D1567" s="227" t="s">
        <v>493</v>
      </c>
      <c r="E1567" s="43"/>
      <c r="F1567" s="277" t="s">
        <v>687</v>
      </c>
      <c r="G1567" s="43"/>
      <c r="H1567" s="254">
        <v>2.28</v>
      </c>
      <c r="I1567" s="43"/>
      <c r="J1567" s="43"/>
      <c r="K1567" s="43"/>
      <c r="L1567" s="47"/>
      <c r="M1567" s="223"/>
      <c r="N1567" s="224"/>
      <c r="O1567" s="87"/>
      <c r="P1567" s="87"/>
      <c r="Q1567" s="87"/>
      <c r="R1567" s="87"/>
      <c r="S1567" s="87"/>
      <c r="T1567" s="88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U1567" s="20" t="s">
        <v>82</v>
      </c>
    </row>
    <row r="1568" spans="1:47" s="2" customFormat="1" ht="12">
      <c r="A1568" s="41"/>
      <c r="B1568" s="42"/>
      <c r="C1568" s="43"/>
      <c r="D1568" s="227" t="s">
        <v>493</v>
      </c>
      <c r="E1568" s="43"/>
      <c r="F1568" s="277" t="s">
        <v>682</v>
      </c>
      <c r="G1568" s="43"/>
      <c r="H1568" s="254">
        <v>1.14</v>
      </c>
      <c r="I1568" s="43"/>
      <c r="J1568" s="43"/>
      <c r="K1568" s="43"/>
      <c r="L1568" s="47"/>
      <c r="M1568" s="223"/>
      <c r="N1568" s="224"/>
      <c r="O1568" s="87"/>
      <c r="P1568" s="87"/>
      <c r="Q1568" s="87"/>
      <c r="R1568" s="87"/>
      <c r="S1568" s="87"/>
      <c r="T1568" s="88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U1568" s="20" t="s">
        <v>82</v>
      </c>
    </row>
    <row r="1569" spans="1:47" s="2" customFormat="1" ht="12">
      <c r="A1569" s="41"/>
      <c r="B1569" s="42"/>
      <c r="C1569" s="43"/>
      <c r="D1569" s="227" t="s">
        <v>493</v>
      </c>
      <c r="E1569" s="43"/>
      <c r="F1569" s="277" t="s">
        <v>700</v>
      </c>
      <c r="G1569" s="43"/>
      <c r="H1569" s="254">
        <v>18.6</v>
      </c>
      <c r="I1569" s="43"/>
      <c r="J1569" s="43"/>
      <c r="K1569" s="43"/>
      <c r="L1569" s="47"/>
      <c r="M1569" s="223"/>
      <c r="N1569" s="224"/>
      <c r="O1569" s="87"/>
      <c r="P1569" s="87"/>
      <c r="Q1569" s="87"/>
      <c r="R1569" s="87"/>
      <c r="S1569" s="87"/>
      <c r="T1569" s="88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U1569" s="20" t="s">
        <v>82</v>
      </c>
    </row>
    <row r="1570" spans="1:47" s="2" customFormat="1" ht="12">
      <c r="A1570" s="41"/>
      <c r="B1570" s="42"/>
      <c r="C1570" s="43"/>
      <c r="D1570" s="227" t="s">
        <v>493</v>
      </c>
      <c r="E1570" s="43"/>
      <c r="F1570" s="277" t="s">
        <v>502</v>
      </c>
      <c r="G1570" s="43"/>
      <c r="H1570" s="254">
        <v>45.44</v>
      </c>
      <c r="I1570" s="43"/>
      <c r="J1570" s="43"/>
      <c r="K1570" s="43"/>
      <c r="L1570" s="47"/>
      <c r="M1570" s="223"/>
      <c r="N1570" s="224"/>
      <c r="O1570" s="87"/>
      <c r="P1570" s="87"/>
      <c r="Q1570" s="87"/>
      <c r="R1570" s="87"/>
      <c r="S1570" s="87"/>
      <c r="T1570" s="88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U1570" s="20" t="s">
        <v>82</v>
      </c>
    </row>
    <row r="1571" spans="1:47" s="2" customFormat="1" ht="12">
      <c r="A1571" s="41"/>
      <c r="B1571" s="42"/>
      <c r="C1571" s="43"/>
      <c r="D1571" s="227" t="s">
        <v>493</v>
      </c>
      <c r="E1571" s="43"/>
      <c r="F1571" s="276" t="s">
        <v>701</v>
      </c>
      <c r="G1571" s="43"/>
      <c r="H1571" s="43"/>
      <c r="I1571" s="43"/>
      <c r="J1571" s="43"/>
      <c r="K1571" s="43"/>
      <c r="L1571" s="47"/>
      <c r="M1571" s="223"/>
      <c r="N1571" s="224"/>
      <c r="O1571" s="87"/>
      <c r="P1571" s="87"/>
      <c r="Q1571" s="87"/>
      <c r="R1571" s="87"/>
      <c r="S1571" s="87"/>
      <c r="T1571" s="88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U1571" s="20" t="s">
        <v>82</v>
      </c>
    </row>
    <row r="1572" spans="1:47" s="2" customFormat="1" ht="12">
      <c r="A1572" s="41"/>
      <c r="B1572" s="42"/>
      <c r="C1572" s="43"/>
      <c r="D1572" s="227" t="s">
        <v>493</v>
      </c>
      <c r="E1572" s="43"/>
      <c r="F1572" s="277" t="s">
        <v>697</v>
      </c>
      <c r="G1572" s="43"/>
      <c r="H1572" s="254">
        <v>0</v>
      </c>
      <c r="I1572" s="43"/>
      <c r="J1572" s="43"/>
      <c r="K1572" s="43"/>
      <c r="L1572" s="47"/>
      <c r="M1572" s="223"/>
      <c r="N1572" s="224"/>
      <c r="O1572" s="87"/>
      <c r="P1572" s="87"/>
      <c r="Q1572" s="87"/>
      <c r="R1572" s="87"/>
      <c r="S1572" s="87"/>
      <c r="T1572" s="88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U1572" s="20" t="s">
        <v>82</v>
      </c>
    </row>
    <row r="1573" spans="1:47" s="2" customFormat="1" ht="12">
      <c r="A1573" s="41"/>
      <c r="B1573" s="42"/>
      <c r="C1573" s="43"/>
      <c r="D1573" s="227" t="s">
        <v>493</v>
      </c>
      <c r="E1573" s="43"/>
      <c r="F1573" s="277" t="s">
        <v>369</v>
      </c>
      <c r="G1573" s="43"/>
      <c r="H1573" s="254">
        <v>60.67</v>
      </c>
      <c r="I1573" s="43"/>
      <c r="J1573" s="43"/>
      <c r="K1573" s="43"/>
      <c r="L1573" s="47"/>
      <c r="M1573" s="223"/>
      <c r="N1573" s="224"/>
      <c r="O1573" s="87"/>
      <c r="P1573" s="87"/>
      <c r="Q1573" s="87"/>
      <c r="R1573" s="87"/>
      <c r="S1573" s="87"/>
      <c r="T1573" s="88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U1573" s="20" t="s">
        <v>82</v>
      </c>
    </row>
    <row r="1574" spans="1:47" s="2" customFormat="1" ht="12">
      <c r="A1574" s="41"/>
      <c r="B1574" s="42"/>
      <c r="C1574" s="43"/>
      <c r="D1574" s="227" t="s">
        <v>493</v>
      </c>
      <c r="E1574" s="43"/>
      <c r="F1574" s="276" t="s">
        <v>702</v>
      </c>
      <c r="G1574" s="43"/>
      <c r="H1574" s="43"/>
      <c r="I1574" s="43"/>
      <c r="J1574" s="43"/>
      <c r="K1574" s="43"/>
      <c r="L1574" s="47"/>
      <c r="M1574" s="223"/>
      <c r="N1574" s="224"/>
      <c r="O1574" s="87"/>
      <c r="P1574" s="87"/>
      <c r="Q1574" s="87"/>
      <c r="R1574" s="87"/>
      <c r="S1574" s="87"/>
      <c r="T1574" s="88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U1574" s="20" t="s">
        <v>82</v>
      </c>
    </row>
    <row r="1575" spans="1:47" s="2" customFormat="1" ht="12">
      <c r="A1575" s="41"/>
      <c r="B1575" s="42"/>
      <c r="C1575" s="43"/>
      <c r="D1575" s="227" t="s">
        <v>493</v>
      </c>
      <c r="E1575" s="43"/>
      <c r="F1575" s="277" t="s">
        <v>697</v>
      </c>
      <c r="G1575" s="43"/>
      <c r="H1575" s="254">
        <v>0</v>
      </c>
      <c r="I1575" s="43"/>
      <c r="J1575" s="43"/>
      <c r="K1575" s="43"/>
      <c r="L1575" s="47"/>
      <c r="M1575" s="223"/>
      <c r="N1575" s="224"/>
      <c r="O1575" s="87"/>
      <c r="P1575" s="87"/>
      <c r="Q1575" s="87"/>
      <c r="R1575" s="87"/>
      <c r="S1575" s="87"/>
      <c r="T1575" s="88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U1575" s="20" t="s">
        <v>82</v>
      </c>
    </row>
    <row r="1576" spans="1:47" s="2" customFormat="1" ht="12">
      <c r="A1576" s="41"/>
      <c r="B1576" s="42"/>
      <c r="C1576" s="43"/>
      <c r="D1576" s="227" t="s">
        <v>493</v>
      </c>
      <c r="E1576" s="43"/>
      <c r="F1576" s="277" t="s">
        <v>372</v>
      </c>
      <c r="G1576" s="43"/>
      <c r="H1576" s="254">
        <v>10.14</v>
      </c>
      <c r="I1576" s="43"/>
      <c r="J1576" s="43"/>
      <c r="K1576" s="43"/>
      <c r="L1576" s="47"/>
      <c r="M1576" s="223"/>
      <c r="N1576" s="224"/>
      <c r="O1576" s="87"/>
      <c r="P1576" s="87"/>
      <c r="Q1576" s="87"/>
      <c r="R1576" s="87"/>
      <c r="S1576" s="87"/>
      <c r="T1576" s="88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U1576" s="20" t="s">
        <v>82</v>
      </c>
    </row>
    <row r="1577" spans="1:47" s="2" customFormat="1" ht="12">
      <c r="A1577" s="41"/>
      <c r="B1577" s="42"/>
      <c r="C1577" s="43"/>
      <c r="D1577" s="227" t="s">
        <v>493</v>
      </c>
      <c r="E1577" s="43"/>
      <c r="F1577" s="276" t="s">
        <v>703</v>
      </c>
      <c r="G1577" s="43"/>
      <c r="H1577" s="43"/>
      <c r="I1577" s="43"/>
      <c r="J1577" s="43"/>
      <c r="K1577" s="43"/>
      <c r="L1577" s="47"/>
      <c r="M1577" s="223"/>
      <c r="N1577" s="224"/>
      <c r="O1577" s="87"/>
      <c r="P1577" s="87"/>
      <c r="Q1577" s="87"/>
      <c r="R1577" s="87"/>
      <c r="S1577" s="87"/>
      <c r="T1577" s="88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U1577" s="20" t="s">
        <v>82</v>
      </c>
    </row>
    <row r="1578" spans="1:47" s="2" customFormat="1" ht="12">
      <c r="A1578" s="41"/>
      <c r="B1578" s="42"/>
      <c r="C1578" s="43"/>
      <c r="D1578" s="227" t="s">
        <v>493</v>
      </c>
      <c r="E1578" s="43"/>
      <c r="F1578" s="277" t="s">
        <v>704</v>
      </c>
      <c r="G1578" s="43"/>
      <c r="H1578" s="254">
        <v>0</v>
      </c>
      <c r="I1578" s="43"/>
      <c r="J1578" s="43"/>
      <c r="K1578" s="43"/>
      <c r="L1578" s="47"/>
      <c r="M1578" s="223"/>
      <c r="N1578" s="224"/>
      <c r="O1578" s="87"/>
      <c r="P1578" s="87"/>
      <c r="Q1578" s="87"/>
      <c r="R1578" s="87"/>
      <c r="S1578" s="87"/>
      <c r="T1578" s="88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U1578" s="20" t="s">
        <v>82</v>
      </c>
    </row>
    <row r="1579" spans="1:47" s="2" customFormat="1" ht="12">
      <c r="A1579" s="41"/>
      <c r="B1579" s="42"/>
      <c r="C1579" s="43"/>
      <c r="D1579" s="227" t="s">
        <v>493</v>
      </c>
      <c r="E1579" s="43"/>
      <c r="F1579" s="277" t="s">
        <v>705</v>
      </c>
      <c r="G1579" s="43"/>
      <c r="H1579" s="254">
        <v>4.36</v>
      </c>
      <c r="I1579" s="43"/>
      <c r="J1579" s="43"/>
      <c r="K1579" s="43"/>
      <c r="L1579" s="47"/>
      <c r="M1579" s="223"/>
      <c r="N1579" s="224"/>
      <c r="O1579" s="87"/>
      <c r="P1579" s="87"/>
      <c r="Q1579" s="87"/>
      <c r="R1579" s="87"/>
      <c r="S1579" s="87"/>
      <c r="T1579" s="88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U1579" s="20" t="s">
        <v>82</v>
      </c>
    </row>
    <row r="1580" spans="1:47" s="2" customFormat="1" ht="12">
      <c r="A1580" s="41"/>
      <c r="B1580" s="42"/>
      <c r="C1580" s="43"/>
      <c r="D1580" s="227" t="s">
        <v>493</v>
      </c>
      <c r="E1580" s="43"/>
      <c r="F1580" s="277" t="s">
        <v>706</v>
      </c>
      <c r="G1580" s="43"/>
      <c r="H1580" s="254">
        <v>16.66</v>
      </c>
      <c r="I1580" s="43"/>
      <c r="J1580" s="43"/>
      <c r="K1580" s="43"/>
      <c r="L1580" s="47"/>
      <c r="M1580" s="223"/>
      <c r="N1580" s="224"/>
      <c r="O1580" s="87"/>
      <c r="P1580" s="87"/>
      <c r="Q1580" s="87"/>
      <c r="R1580" s="87"/>
      <c r="S1580" s="87"/>
      <c r="T1580" s="88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U1580" s="20" t="s">
        <v>82</v>
      </c>
    </row>
    <row r="1581" spans="1:47" s="2" customFormat="1" ht="12">
      <c r="A1581" s="41"/>
      <c r="B1581" s="42"/>
      <c r="C1581" s="43"/>
      <c r="D1581" s="227" t="s">
        <v>493</v>
      </c>
      <c r="E1581" s="43"/>
      <c r="F1581" s="277" t="s">
        <v>707</v>
      </c>
      <c r="G1581" s="43"/>
      <c r="H1581" s="254">
        <v>13.7</v>
      </c>
      <c r="I1581" s="43"/>
      <c r="J1581" s="43"/>
      <c r="K1581" s="43"/>
      <c r="L1581" s="47"/>
      <c r="M1581" s="223"/>
      <c r="N1581" s="224"/>
      <c r="O1581" s="87"/>
      <c r="P1581" s="87"/>
      <c r="Q1581" s="87"/>
      <c r="R1581" s="87"/>
      <c r="S1581" s="87"/>
      <c r="T1581" s="88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U1581" s="20" t="s">
        <v>82</v>
      </c>
    </row>
    <row r="1582" spans="1:47" s="2" customFormat="1" ht="12">
      <c r="A1582" s="41"/>
      <c r="B1582" s="42"/>
      <c r="C1582" s="43"/>
      <c r="D1582" s="227" t="s">
        <v>493</v>
      </c>
      <c r="E1582" s="43"/>
      <c r="F1582" s="277" t="s">
        <v>502</v>
      </c>
      <c r="G1582" s="43"/>
      <c r="H1582" s="254">
        <v>34.72</v>
      </c>
      <c r="I1582" s="43"/>
      <c r="J1582" s="43"/>
      <c r="K1582" s="43"/>
      <c r="L1582" s="47"/>
      <c r="M1582" s="223"/>
      <c r="N1582" s="224"/>
      <c r="O1582" s="87"/>
      <c r="P1582" s="87"/>
      <c r="Q1582" s="87"/>
      <c r="R1582" s="87"/>
      <c r="S1582" s="87"/>
      <c r="T1582" s="88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U1582" s="20" t="s">
        <v>82</v>
      </c>
    </row>
    <row r="1583" spans="1:47" s="2" customFormat="1" ht="12">
      <c r="A1583" s="41"/>
      <c r="B1583" s="42"/>
      <c r="C1583" s="43"/>
      <c r="D1583" s="227" t="s">
        <v>493</v>
      </c>
      <c r="E1583" s="43"/>
      <c r="F1583" s="276" t="s">
        <v>708</v>
      </c>
      <c r="G1583" s="43"/>
      <c r="H1583" s="43"/>
      <c r="I1583" s="43"/>
      <c r="J1583" s="43"/>
      <c r="K1583" s="43"/>
      <c r="L1583" s="47"/>
      <c r="M1583" s="223"/>
      <c r="N1583" s="224"/>
      <c r="O1583" s="87"/>
      <c r="P1583" s="87"/>
      <c r="Q1583" s="87"/>
      <c r="R1583" s="87"/>
      <c r="S1583" s="87"/>
      <c r="T1583" s="88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U1583" s="20" t="s">
        <v>82</v>
      </c>
    </row>
    <row r="1584" spans="1:47" s="2" customFormat="1" ht="12">
      <c r="A1584" s="41"/>
      <c r="B1584" s="42"/>
      <c r="C1584" s="43"/>
      <c r="D1584" s="227" t="s">
        <v>493</v>
      </c>
      <c r="E1584" s="43"/>
      <c r="F1584" s="277" t="s">
        <v>709</v>
      </c>
      <c r="G1584" s="43"/>
      <c r="H1584" s="254">
        <v>0</v>
      </c>
      <c r="I1584" s="43"/>
      <c r="J1584" s="43"/>
      <c r="K1584" s="43"/>
      <c r="L1584" s="47"/>
      <c r="M1584" s="223"/>
      <c r="N1584" s="224"/>
      <c r="O1584" s="87"/>
      <c r="P1584" s="87"/>
      <c r="Q1584" s="87"/>
      <c r="R1584" s="87"/>
      <c r="S1584" s="87"/>
      <c r="T1584" s="88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U1584" s="20" t="s">
        <v>82</v>
      </c>
    </row>
    <row r="1585" spans="1:47" s="2" customFormat="1" ht="12">
      <c r="A1585" s="41"/>
      <c r="B1585" s="42"/>
      <c r="C1585" s="43"/>
      <c r="D1585" s="227" t="s">
        <v>493</v>
      </c>
      <c r="E1585" s="43"/>
      <c r="F1585" s="277" t="s">
        <v>710</v>
      </c>
      <c r="G1585" s="43"/>
      <c r="H1585" s="254">
        <v>51</v>
      </c>
      <c r="I1585" s="43"/>
      <c r="J1585" s="43"/>
      <c r="K1585" s="43"/>
      <c r="L1585" s="47"/>
      <c r="M1585" s="223"/>
      <c r="N1585" s="224"/>
      <c r="O1585" s="87"/>
      <c r="P1585" s="87"/>
      <c r="Q1585" s="87"/>
      <c r="R1585" s="87"/>
      <c r="S1585" s="87"/>
      <c r="T1585" s="88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U1585" s="20" t="s">
        <v>82</v>
      </c>
    </row>
    <row r="1586" spans="1:47" s="2" customFormat="1" ht="12">
      <c r="A1586" s="41"/>
      <c r="B1586" s="42"/>
      <c r="C1586" s="43"/>
      <c r="D1586" s="227" t="s">
        <v>493</v>
      </c>
      <c r="E1586" s="43"/>
      <c r="F1586" s="277" t="s">
        <v>711</v>
      </c>
      <c r="G1586" s="43"/>
      <c r="H1586" s="254">
        <v>0</v>
      </c>
      <c r="I1586" s="43"/>
      <c r="J1586" s="43"/>
      <c r="K1586" s="43"/>
      <c r="L1586" s="47"/>
      <c r="M1586" s="223"/>
      <c r="N1586" s="224"/>
      <c r="O1586" s="87"/>
      <c r="P1586" s="87"/>
      <c r="Q1586" s="87"/>
      <c r="R1586" s="87"/>
      <c r="S1586" s="87"/>
      <c r="T1586" s="88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U1586" s="20" t="s">
        <v>82</v>
      </c>
    </row>
    <row r="1587" spans="1:47" s="2" customFormat="1" ht="12">
      <c r="A1587" s="41"/>
      <c r="B1587" s="42"/>
      <c r="C1587" s="43"/>
      <c r="D1587" s="227" t="s">
        <v>493</v>
      </c>
      <c r="E1587" s="43"/>
      <c r="F1587" s="277" t="s">
        <v>710</v>
      </c>
      <c r="G1587" s="43"/>
      <c r="H1587" s="254">
        <v>51</v>
      </c>
      <c r="I1587" s="43"/>
      <c r="J1587" s="43"/>
      <c r="K1587" s="43"/>
      <c r="L1587" s="47"/>
      <c r="M1587" s="223"/>
      <c r="N1587" s="224"/>
      <c r="O1587" s="87"/>
      <c r="P1587" s="87"/>
      <c r="Q1587" s="87"/>
      <c r="R1587" s="87"/>
      <c r="S1587" s="87"/>
      <c r="T1587" s="88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U1587" s="20" t="s">
        <v>82</v>
      </c>
    </row>
    <row r="1588" spans="1:47" s="2" customFormat="1" ht="12">
      <c r="A1588" s="41"/>
      <c r="B1588" s="42"/>
      <c r="C1588" s="43"/>
      <c r="D1588" s="227" t="s">
        <v>493</v>
      </c>
      <c r="E1588" s="43"/>
      <c r="F1588" s="277" t="s">
        <v>502</v>
      </c>
      <c r="G1588" s="43"/>
      <c r="H1588" s="254">
        <v>102</v>
      </c>
      <c r="I1588" s="43"/>
      <c r="J1588" s="43"/>
      <c r="K1588" s="43"/>
      <c r="L1588" s="47"/>
      <c r="M1588" s="223"/>
      <c r="N1588" s="224"/>
      <c r="O1588" s="87"/>
      <c r="P1588" s="87"/>
      <c r="Q1588" s="87"/>
      <c r="R1588" s="87"/>
      <c r="S1588" s="87"/>
      <c r="T1588" s="88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U1588" s="20" t="s">
        <v>82</v>
      </c>
    </row>
    <row r="1589" spans="1:65" s="2" customFormat="1" ht="24.15" customHeight="1">
      <c r="A1589" s="41"/>
      <c r="B1589" s="42"/>
      <c r="C1589" s="207" t="s">
        <v>1396</v>
      </c>
      <c r="D1589" s="207" t="s">
        <v>162</v>
      </c>
      <c r="E1589" s="208" t="s">
        <v>1397</v>
      </c>
      <c r="F1589" s="209" t="s">
        <v>1398</v>
      </c>
      <c r="G1589" s="210" t="s">
        <v>356</v>
      </c>
      <c r="H1589" s="211">
        <v>53.68</v>
      </c>
      <c r="I1589" s="212"/>
      <c r="J1589" s="213">
        <f>ROUND(I1589*H1589,2)</f>
        <v>0</v>
      </c>
      <c r="K1589" s="209" t="s">
        <v>166</v>
      </c>
      <c r="L1589" s="47"/>
      <c r="M1589" s="214" t="s">
        <v>19</v>
      </c>
      <c r="N1589" s="215" t="s">
        <v>43</v>
      </c>
      <c r="O1589" s="87"/>
      <c r="P1589" s="216">
        <f>O1589*H1589</f>
        <v>0</v>
      </c>
      <c r="Q1589" s="216">
        <v>0.01608</v>
      </c>
      <c r="R1589" s="216">
        <f>Q1589*H1589</f>
        <v>0.8631744</v>
      </c>
      <c r="S1589" s="216">
        <v>0</v>
      </c>
      <c r="T1589" s="217">
        <f>S1589*H1589</f>
        <v>0</v>
      </c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R1589" s="218" t="s">
        <v>196</v>
      </c>
      <c r="AT1589" s="218" t="s">
        <v>162</v>
      </c>
      <c r="AU1589" s="218" t="s">
        <v>82</v>
      </c>
      <c r="AY1589" s="20" t="s">
        <v>155</v>
      </c>
      <c r="BE1589" s="219">
        <f>IF(N1589="základní",J1589,0)</f>
        <v>0</v>
      </c>
      <c r="BF1589" s="219">
        <f>IF(N1589="snížená",J1589,0)</f>
        <v>0</v>
      </c>
      <c r="BG1589" s="219">
        <f>IF(N1589="zákl. přenesená",J1589,0)</f>
        <v>0</v>
      </c>
      <c r="BH1589" s="219">
        <f>IF(N1589="sníž. přenesená",J1589,0)</f>
        <v>0</v>
      </c>
      <c r="BI1589" s="219">
        <f>IF(N1589="nulová",J1589,0)</f>
        <v>0</v>
      </c>
      <c r="BJ1589" s="20" t="s">
        <v>80</v>
      </c>
      <c r="BK1589" s="219">
        <f>ROUND(I1589*H1589,2)</f>
        <v>0</v>
      </c>
      <c r="BL1589" s="20" t="s">
        <v>196</v>
      </c>
      <c r="BM1589" s="218" t="s">
        <v>1399</v>
      </c>
    </row>
    <row r="1590" spans="1:47" s="2" customFormat="1" ht="12">
      <c r="A1590" s="41"/>
      <c r="B1590" s="42"/>
      <c r="C1590" s="43"/>
      <c r="D1590" s="220" t="s">
        <v>169</v>
      </c>
      <c r="E1590" s="43"/>
      <c r="F1590" s="221" t="s">
        <v>1400</v>
      </c>
      <c r="G1590" s="43"/>
      <c r="H1590" s="43"/>
      <c r="I1590" s="222"/>
      <c r="J1590" s="43"/>
      <c r="K1590" s="43"/>
      <c r="L1590" s="47"/>
      <c r="M1590" s="223"/>
      <c r="N1590" s="224"/>
      <c r="O1590" s="87"/>
      <c r="P1590" s="87"/>
      <c r="Q1590" s="87"/>
      <c r="R1590" s="87"/>
      <c r="S1590" s="87"/>
      <c r="T1590" s="88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T1590" s="20" t="s">
        <v>169</v>
      </c>
      <c r="AU1590" s="20" t="s">
        <v>82</v>
      </c>
    </row>
    <row r="1591" spans="1:51" s="13" customFormat="1" ht="12">
      <c r="A1591" s="13"/>
      <c r="B1591" s="225"/>
      <c r="C1591" s="226"/>
      <c r="D1591" s="227" t="s">
        <v>176</v>
      </c>
      <c r="E1591" s="228" t="s">
        <v>19</v>
      </c>
      <c r="F1591" s="229" t="s">
        <v>1401</v>
      </c>
      <c r="G1591" s="226"/>
      <c r="H1591" s="228" t="s">
        <v>19</v>
      </c>
      <c r="I1591" s="230"/>
      <c r="J1591" s="226"/>
      <c r="K1591" s="226"/>
      <c r="L1591" s="231"/>
      <c r="M1591" s="232"/>
      <c r="N1591" s="233"/>
      <c r="O1591" s="233"/>
      <c r="P1591" s="233"/>
      <c r="Q1591" s="233"/>
      <c r="R1591" s="233"/>
      <c r="S1591" s="233"/>
      <c r="T1591" s="234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5" t="s">
        <v>176</v>
      </c>
      <c r="AU1591" s="235" t="s">
        <v>82</v>
      </c>
      <c r="AV1591" s="13" t="s">
        <v>80</v>
      </c>
      <c r="AW1591" s="13" t="s">
        <v>34</v>
      </c>
      <c r="AX1591" s="13" t="s">
        <v>72</v>
      </c>
      <c r="AY1591" s="235" t="s">
        <v>155</v>
      </c>
    </row>
    <row r="1592" spans="1:51" s="13" customFormat="1" ht="12">
      <c r="A1592" s="13"/>
      <c r="B1592" s="225"/>
      <c r="C1592" s="226"/>
      <c r="D1592" s="227" t="s">
        <v>176</v>
      </c>
      <c r="E1592" s="228" t="s">
        <v>19</v>
      </c>
      <c r="F1592" s="229" t="s">
        <v>598</v>
      </c>
      <c r="G1592" s="226"/>
      <c r="H1592" s="228" t="s">
        <v>19</v>
      </c>
      <c r="I1592" s="230"/>
      <c r="J1592" s="226"/>
      <c r="K1592" s="226"/>
      <c r="L1592" s="231"/>
      <c r="M1592" s="232"/>
      <c r="N1592" s="233"/>
      <c r="O1592" s="233"/>
      <c r="P1592" s="233"/>
      <c r="Q1592" s="233"/>
      <c r="R1592" s="233"/>
      <c r="S1592" s="233"/>
      <c r="T1592" s="234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35" t="s">
        <v>176</v>
      </c>
      <c r="AU1592" s="235" t="s">
        <v>82</v>
      </c>
      <c r="AV1592" s="13" t="s">
        <v>80</v>
      </c>
      <c r="AW1592" s="13" t="s">
        <v>34</v>
      </c>
      <c r="AX1592" s="13" t="s">
        <v>72</v>
      </c>
      <c r="AY1592" s="235" t="s">
        <v>155</v>
      </c>
    </row>
    <row r="1593" spans="1:51" s="14" customFormat="1" ht="12">
      <c r="A1593" s="14"/>
      <c r="B1593" s="236"/>
      <c r="C1593" s="237"/>
      <c r="D1593" s="227" t="s">
        <v>176</v>
      </c>
      <c r="E1593" s="238" t="s">
        <v>19</v>
      </c>
      <c r="F1593" s="239" t="s">
        <v>681</v>
      </c>
      <c r="G1593" s="237"/>
      <c r="H1593" s="240">
        <v>4.06</v>
      </c>
      <c r="I1593" s="241"/>
      <c r="J1593" s="237"/>
      <c r="K1593" s="237"/>
      <c r="L1593" s="242"/>
      <c r="M1593" s="243"/>
      <c r="N1593" s="244"/>
      <c r="O1593" s="244"/>
      <c r="P1593" s="244"/>
      <c r="Q1593" s="244"/>
      <c r="R1593" s="244"/>
      <c r="S1593" s="244"/>
      <c r="T1593" s="245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46" t="s">
        <v>176</v>
      </c>
      <c r="AU1593" s="246" t="s">
        <v>82</v>
      </c>
      <c r="AV1593" s="14" t="s">
        <v>82</v>
      </c>
      <c r="AW1593" s="14" t="s">
        <v>34</v>
      </c>
      <c r="AX1593" s="14" t="s">
        <v>72</v>
      </c>
      <c r="AY1593" s="246" t="s">
        <v>155</v>
      </c>
    </row>
    <row r="1594" spans="1:51" s="14" customFormat="1" ht="12">
      <c r="A1594" s="14"/>
      <c r="B1594" s="236"/>
      <c r="C1594" s="237"/>
      <c r="D1594" s="227" t="s">
        <v>176</v>
      </c>
      <c r="E1594" s="238" t="s">
        <v>19</v>
      </c>
      <c r="F1594" s="239" t="s">
        <v>1402</v>
      </c>
      <c r="G1594" s="237"/>
      <c r="H1594" s="240">
        <v>3.42</v>
      </c>
      <c r="I1594" s="241"/>
      <c r="J1594" s="237"/>
      <c r="K1594" s="237"/>
      <c r="L1594" s="242"/>
      <c r="M1594" s="243"/>
      <c r="N1594" s="244"/>
      <c r="O1594" s="244"/>
      <c r="P1594" s="244"/>
      <c r="Q1594" s="244"/>
      <c r="R1594" s="244"/>
      <c r="S1594" s="244"/>
      <c r="T1594" s="245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6" t="s">
        <v>176</v>
      </c>
      <c r="AU1594" s="246" t="s">
        <v>82</v>
      </c>
      <c r="AV1594" s="14" t="s">
        <v>82</v>
      </c>
      <c r="AW1594" s="14" t="s">
        <v>34</v>
      </c>
      <c r="AX1594" s="14" t="s">
        <v>72</v>
      </c>
      <c r="AY1594" s="246" t="s">
        <v>155</v>
      </c>
    </row>
    <row r="1595" spans="1:51" s="14" customFormat="1" ht="12">
      <c r="A1595" s="14"/>
      <c r="B1595" s="236"/>
      <c r="C1595" s="237"/>
      <c r="D1595" s="227" t="s">
        <v>176</v>
      </c>
      <c r="E1595" s="238" t="s">
        <v>19</v>
      </c>
      <c r="F1595" s="239" t="s">
        <v>683</v>
      </c>
      <c r="G1595" s="237"/>
      <c r="H1595" s="240">
        <v>5.7</v>
      </c>
      <c r="I1595" s="241"/>
      <c r="J1595" s="237"/>
      <c r="K1595" s="237"/>
      <c r="L1595" s="242"/>
      <c r="M1595" s="243"/>
      <c r="N1595" s="244"/>
      <c r="O1595" s="244"/>
      <c r="P1595" s="244"/>
      <c r="Q1595" s="244"/>
      <c r="R1595" s="244"/>
      <c r="S1595" s="244"/>
      <c r="T1595" s="245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6" t="s">
        <v>176</v>
      </c>
      <c r="AU1595" s="246" t="s">
        <v>82</v>
      </c>
      <c r="AV1595" s="14" t="s">
        <v>82</v>
      </c>
      <c r="AW1595" s="14" t="s">
        <v>34</v>
      </c>
      <c r="AX1595" s="14" t="s">
        <v>72</v>
      </c>
      <c r="AY1595" s="246" t="s">
        <v>155</v>
      </c>
    </row>
    <row r="1596" spans="1:51" s="14" customFormat="1" ht="12">
      <c r="A1596" s="14"/>
      <c r="B1596" s="236"/>
      <c r="C1596" s="237"/>
      <c r="D1596" s="227" t="s">
        <v>176</v>
      </c>
      <c r="E1596" s="238" t="s">
        <v>19</v>
      </c>
      <c r="F1596" s="239" t="s">
        <v>684</v>
      </c>
      <c r="G1596" s="237"/>
      <c r="H1596" s="240">
        <v>3.73</v>
      </c>
      <c r="I1596" s="241"/>
      <c r="J1596" s="237"/>
      <c r="K1596" s="237"/>
      <c r="L1596" s="242"/>
      <c r="M1596" s="243"/>
      <c r="N1596" s="244"/>
      <c r="O1596" s="244"/>
      <c r="P1596" s="244"/>
      <c r="Q1596" s="244"/>
      <c r="R1596" s="244"/>
      <c r="S1596" s="244"/>
      <c r="T1596" s="245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6" t="s">
        <v>176</v>
      </c>
      <c r="AU1596" s="246" t="s">
        <v>82</v>
      </c>
      <c r="AV1596" s="14" t="s">
        <v>82</v>
      </c>
      <c r="AW1596" s="14" t="s">
        <v>34</v>
      </c>
      <c r="AX1596" s="14" t="s">
        <v>72</v>
      </c>
      <c r="AY1596" s="246" t="s">
        <v>155</v>
      </c>
    </row>
    <row r="1597" spans="1:51" s="14" customFormat="1" ht="12">
      <c r="A1597" s="14"/>
      <c r="B1597" s="236"/>
      <c r="C1597" s="237"/>
      <c r="D1597" s="227" t="s">
        <v>176</v>
      </c>
      <c r="E1597" s="238" t="s">
        <v>19</v>
      </c>
      <c r="F1597" s="239" t="s">
        <v>685</v>
      </c>
      <c r="G1597" s="237"/>
      <c r="H1597" s="240">
        <v>1.2</v>
      </c>
      <c r="I1597" s="241"/>
      <c r="J1597" s="237"/>
      <c r="K1597" s="237"/>
      <c r="L1597" s="242"/>
      <c r="M1597" s="243"/>
      <c r="N1597" s="244"/>
      <c r="O1597" s="244"/>
      <c r="P1597" s="244"/>
      <c r="Q1597" s="244"/>
      <c r="R1597" s="244"/>
      <c r="S1597" s="244"/>
      <c r="T1597" s="245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46" t="s">
        <v>176</v>
      </c>
      <c r="AU1597" s="246" t="s">
        <v>82</v>
      </c>
      <c r="AV1597" s="14" t="s">
        <v>82</v>
      </c>
      <c r="AW1597" s="14" t="s">
        <v>34</v>
      </c>
      <c r="AX1597" s="14" t="s">
        <v>72</v>
      </c>
      <c r="AY1597" s="246" t="s">
        <v>155</v>
      </c>
    </row>
    <row r="1598" spans="1:51" s="14" customFormat="1" ht="12">
      <c r="A1598" s="14"/>
      <c r="B1598" s="236"/>
      <c r="C1598" s="237"/>
      <c r="D1598" s="227" t="s">
        <v>176</v>
      </c>
      <c r="E1598" s="238" t="s">
        <v>19</v>
      </c>
      <c r="F1598" s="239" t="s">
        <v>686</v>
      </c>
      <c r="G1598" s="237"/>
      <c r="H1598" s="240">
        <v>1.25</v>
      </c>
      <c r="I1598" s="241"/>
      <c r="J1598" s="237"/>
      <c r="K1598" s="237"/>
      <c r="L1598" s="242"/>
      <c r="M1598" s="243"/>
      <c r="N1598" s="244"/>
      <c r="O1598" s="244"/>
      <c r="P1598" s="244"/>
      <c r="Q1598" s="244"/>
      <c r="R1598" s="244"/>
      <c r="S1598" s="244"/>
      <c r="T1598" s="245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6" t="s">
        <v>176</v>
      </c>
      <c r="AU1598" s="246" t="s">
        <v>82</v>
      </c>
      <c r="AV1598" s="14" t="s">
        <v>82</v>
      </c>
      <c r="AW1598" s="14" t="s">
        <v>34</v>
      </c>
      <c r="AX1598" s="14" t="s">
        <v>72</v>
      </c>
      <c r="AY1598" s="246" t="s">
        <v>155</v>
      </c>
    </row>
    <row r="1599" spans="1:51" s="14" customFormat="1" ht="12">
      <c r="A1599" s="14"/>
      <c r="B1599" s="236"/>
      <c r="C1599" s="237"/>
      <c r="D1599" s="227" t="s">
        <v>176</v>
      </c>
      <c r="E1599" s="238" t="s">
        <v>19</v>
      </c>
      <c r="F1599" s="239" t="s">
        <v>681</v>
      </c>
      <c r="G1599" s="237"/>
      <c r="H1599" s="240">
        <v>4.06</v>
      </c>
      <c r="I1599" s="241"/>
      <c r="J1599" s="237"/>
      <c r="K1599" s="237"/>
      <c r="L1599" s="242"/>
      <c r="M1599" s="243"/>
      <c r="N1599" s="244"/>
      <c r="O1599" s="244"/>
      <c r="P1599" s="244"/>
      <c r="Q1599" s="244"/>
      <c r="R1599" s="244"/>
      <c r="S1599" s="244"/>
      <c r="T1599" s="245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6" t="s">
        <v>176</v>
      </c>
      <c r="AU1599" s="246" t="s">
        <v>82</v>
      </c>
      <c r="AV1599" s="14" t="s">
        <v>82</v>
      </c>
      <c r="AW1599" s="14" t="s">
        <v>34</v>
      </c>
      <c r="AX1599" s="14" t="s">
        <v>72</v>
      </c>
      <c r="AY1599" s="246" t="s">
        <v>155</v>
      </c>
    </row>
    <row r="1600" spans="1:51" s="14" customFormat="1" ht="12">
      <c r="A1600" s="14"/>
      <c r="B1600" s="236"/>
      <c r="C1600" s="237"/>
      <c r="D1600" s="227" t="s">
        <v>176</v>
      </c>
      <c r="E1600" s="238" t="s">
        <v>19</v>
      </c>
      <c r="F1600" s="239" t="s">
        <v>687</v>
      </c>
      <c r="G1600" s="237"/>
      <c r="H1600" s="240">
        <v>2.28</v>
      </c>
      <c r="I1600" s="241"/>
      <c r="J1600" s="237"/>
      <c r="K1600" s="237"/>
      <c r="L1600" s="242"/>
      <c r="M1600" s="243"/>
      <c r="N1600" s="244"/>
      <c r="O1600" s="244"/>
      <c r="P1600" s="244"/>
      <c r="Q1600" s="244"/>
      <c r="R1600" s="244"/>
      <c r="S1600" s="244"/>
      <c r="T1600" s="245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6" t="s">
        <v>176</v>
      </c>
      <c r="AU1600" s="246" t="s">
        <v>82</v>
      </c>
      <c r="AV1600" s="14" t="s">
        <v>82</v>
      </c>
      <c r="AW1600" s="14" t="s">
        <v>34</v>
      </c>
      <c r="AX1600" s="14" t="s">
        <v>72</v>
      </c>
      <c r="AY1600" s="246" t="s">
        <v>155</v>
      </c>
    </row>
    <row r="1601" spans="1:51" s="14" customFormat="1" ht="12">
      <c r="A1601" s="14"/>
      <c r="B1601" s="236"/>
      <c r="C1601" s="237"/>
      <c r="D1601" s="227" t="s">
        <v>176</v>
      </c>
      <c r="E1601" s="238" t="s">
        <v>19</v>
      </c>
      <c r="F1601" s="239" t="s">
        <v>682</v>
      </c>
      <c r="G1601" s="237"/>
      <c r="H1601" s="240">
        <v>1.14</v>
      </c>
      <c r="I1601" s="241"/>
      <c r="J1601" s="237"/>
      <c r="K1601" s="237"/>
      <c r="L1601" s="242"/>
      <c r="M1601" s="243"/>
      <c r="N1601" s="244"/>
      <c r="O1601" s="244"/>
      <c r="P1601" s="244"/>
      <c r="Q1601" s="244"/>
      <c r="R1601" s="244"/>
      <c r="S1601" s="244"/>
      <c r="T1601" s="245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46" t="s">
        <v>176</v>
      </c>
      <c r="AU1601" s="246" t="s">
        <v>82</v>
      </c>
      <c r="AV1601" s="14" t="s">
        <v>82</v>
      </c>
      <c r="AW1601" s="14" t="s">
        <v>34</v>
      </c>
      <c r="AX1601" s="14" t="s">
        <v>72</v>
      </c>
      <c r="AY1601" s="246" t="s">
        <v>155</v>
      </c>
    </row>
    <row r="1602" spans="1:51" s="16" customFormat="1" ht="12">
      <c r="A1602" s="16"/>
      <c r="B1602" s="278"/>
      <c r="C1602" s="279"/>
      <c r="D1602" s="227" t="s">
        <v>176</v>
      </c>
      <c r="E1602" s="280" t="s">
        <v>19</v>
      </c>
      <c r="F1602" s="281" t="s">
        <v>545</v>
      </c>
      <c r="G1602" s="279"/>
      <c r="H1602" s="282">
        <v>26.84</v>
      </c>
      <c r="I1602" s="283"/>
      <c r="J1602" s="279"/>
      <c r="K1602" s="279"/>
      <c r="L1602" s="284"/>
      <c r="M1602" s="285"/>
      <c r="N1602" s="286"/>
      <c r="O1602" s="286"/>
      <c r="P1602" s="286"/>
      <c r="Q1602" s="286"/>
      <c r="R1602" s="286"/>
      <c r="S1602" s="286"/>
      <c r="T1602" s="287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T1602" s="288" t="s">
        <v>176</v>
      </c>
      <c r="AU1602" s="288" t="s">
        <v>82</v>
      </c>
      <c r="AV1602" s="16" t="s">
        <v>186</v>
      </c>
      <c r="AW1602" s="16" t="s">
        <v>34</v>
      </c>
      <c r="AX1602" s="16" t="s">
        <v>72</v>
      </c>
      <c r="AY1602" s="288" t="s">
        <v>155</v>
      </c>
    </row>
    <row r="1603" spans="1:51" s="13" customFormat="1" ht="12">
      <c r="A1603" s="13"/>
      <c r="B1603" s="225"/>
      <c r="C1603" s="226"/>
      <c r="D1603" s="227" t="s">
        <v>176</v>
      </c>
      <c r="E1603" s="228" t="s">
        <v>19</v>
      </c>
      <c r="F1603" s="229" t="s">
        <v>604</v>
      </c>
      <c r="G1603" s="226"/>
      <c r="H1603" s="228" t="s">
        <v>19</v>
      </c>
      <c r="I1603" s="230"/>
      <c r="J1603" s="226"/>
      <c r="K1603" s="226"/>
      <c r="L1603" s="231"/>
      <c r="M1603" s="232"/>
      <c r="N1603" s="233"/>
      <c r="O1603" s="233"/>
      <c r="P1603" s="233"/>
      <c r="Q1603" s="233"/>
      <c r="R1603" s="233"/>
      <c r="S1603" s="233"/>
      <c r="T1603" s="234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5" t="s">
        <v>176</v>
      </c>
      <c r="AU1603" s="235" t="s">
        <v>82</v>
      </c>
      <c r="AV1603" s="13" t="s">
        <v>80</v>
      </c>
      <c r="AW1603" s="13" t="s">
        <v>34</v>
      </c>
      <c r="AX1603" s="13" t="s">
        <v>72</v>
      </c>
      <c r="AY1603" s="235" t="s">
        <v>155</v>
      </c>
    </row>
    <row r="1604" spans="1:51" s="14" customFormat="1" ht="12">
      <c r="A1604" s="14"/>
      <c r="B1604" s="236"/>
      <c r="C1604" s="237"/>
      <c r="D1604" s="227" t="s">
        <v>176</v>
      </c>
      <c r="E1604" s="238" t="s">
        <v>19</v>
      </c>
      <c r="F1604" s="239" t="s">
        <v>1403</v>
      </c>
      <c r="G1604" s="237"/>
      <c r="H1604" s="240">
        <v>26.84</v>
      </c>
      <c r="I1604" s="241"/>
      <c r="J1604" s="237"/>
      <c r="K1604" s="237"/>
      <c r="L1604" s="242"/>
      <c r="M1604" s="243"/>
      <c r="N1604" s="244"/>
      <c r="O1604" s="244"/>
      <c r="P1604" s="244"/>
      <c r="Q1604" s="244"/>
      <c r="R1604" s="244"/>
      <c r="S1604" s="244"/>
      <c r="T1604" s="245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6" t="s">
        <v>176</v>
      </c>
      <c r="AU1604" s="246" t="s">
        <v>82</v>
      </c>
      <c r="AV1604" s="14" t="s">
        <v>82</v>
      </c>
      <c r="AW1604" s="14" t="s">
        <v>34</v>
      </c>
      <c r="AX1604" s="14" t="s">
        <v>72</v>
      </c>
      <c r="AY1604" s="246" t="s">
        <v>155</v>
      </c>
    </row>
    <row r="1605" spans="1:51" s="15" customFormat="1" ht="12">
      <c r="A1605" s="15"/>
      <c r="B1605" s="255"/>
      <c r="C1605" s="256"/>
      <c r="D1605" s="227" t="s">
        <v>176</v>
      </c>
      <c r="E1605" s="257" t="s">
        <v>19</v>
      </c>
      <c r="F1605" s="258" t="s">
        <v>502</v>
      </c>
      <c r="G1605" s="256"/>
      <c r="H1605" s="259">
        <v>53.68</v>
      </c>
      <c r="I1605" s="260"/>
      <c r="J1605" s="256"/>
      <c r="K1605" s="256"/>
      <c r="L1605" s="261"/>
      <c r="M1605" s="262"/>
      <c r="N1605" s="263"/>
      <c r="O1605" s="263"/>
      <c r="P1605" s="263"/>
      <c r="Q1605" s="263"/>
      <c r="R1605" s="263"/>
      <c r="S1605" s="263"/>
      <c r="T1605" s="264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65" t="s">
        <v>176</v>
      </c>
      <c r="AU1605" s="265" t="s">
        <v>82</v>
      </c>
      <c r="AV1605" s="15" t="s">
        <v>252</v>
      </c>
      <c r="AW1605" s="15" t="s">
        <v>34</v>
      </c>
      <c r="AX1605" s="15" t="s">
        <v>80</v>
      </c>
      <c r="AY1605" s="265" t="s">
        <v>155</v>
      </c>
    </row>
    <row r="1606" spans="1:65" s="2" customFormat="1" ht="24.15" customHeight="1">
      <c r="A1606" s="41"/>
      <c r="B1606" s="42"/>
      <c r="C1606" s="207" t="s">
        <v>1404</v>
      </c>
      <c r="D1606" s="207" t="s">
        <v>162</v>
      </c>
      <c r="E1606" s="208" t="s">
        <v>1405</v>
      </c>
      <c r="F1606" s="209" t="s">
        <v>1406</v>
      </c>
      <c r="G1606" s="210" t="s">
        <v>356</v>
      </c>
      <c r="H1606" s="211">
        <v>10.14</v>
      </c>
      <c r="I1606" s="212"/>
      <c r="J1606" s="213">
        <f>ROUND(I1606*H1606,2)</f>
        <v>0</v>
      </c>
      <c r="K1606" s="209" t="s">
        <v>166</v>
      </c>
      <c r="L1606" s="47"/>
      <c r="M1606" s="214" t="s">
        <v>19</v>
      </c>
      <c r="N1606" s="215" t="s">
        <v>43</v>
      </c>
      <c r="O1606" s="87"/>
      <c r="P1606" s="216">
        <f>O1606*H1606</f>
        <v>0</v>
      </c>
      <c r="Q1606" s="216">
        <v>0.0122</v>
      </c>
      <c r="R1606" s="216">
        <f>Q1606*H1606</f>
        <v>0.12370800000000001</v>
      </c>
      <c r="S1606" s="216">
        <v>0</v>
      </c>
      <c r="T1606" s="217">
        <f>S1606*H1606</f>
        <v>0</v>
      </c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R1606" s="218" t="s">
        <v>196</v>
      </c>
      <c r="AT1606" s="218" t="s">
        <v>162</v>
      </c>
      <c r="AU1606" s="218" t="s">
        <v>82</v>
      </c>
      <c r="AY1606" s="20" t="s">
        <v>155</v>
      </c>
      <c r="BE1606" s="219">
        <f>IF(N1606="základní",J1606,0)</f>
        <v>0</v>
      </c>
      <c r="BF1606" s="219">
        <f>IF(N1606="snížená",J1606,0)</f>
        <v>0</v>
      </c>
      <c r="BG1606" s="219">
        <f>IF(N1606="zákl. přenesená",J1606,0)</f>
        <v>0</v>
      </c>
      <c r="BH1606" s="219">
        <f>IF(N1606="sníž. přenesená",J1606,0)</f>
        <v>0</v>
      </c>
      <c r="BI1606" s="219">
        <f>IF(N1606="nulová",J1606,0)</f>
        <v>0</v>
      </c>
      <c r="BJ1606" s="20" t="s">
        <v>80</v>
      </c>
      <c r="BK1606" s="219">
        <f>ROUND(I1606*H1606,2)</f>
        <v>0</v>
      </c>
      <c r="BL1606" s="20" t="s">
        <v>196</v>
      </c>
      <c r="BM1606" s="218" t="s">
        <v>1407</v>
      </c>
    </row>
    <row r="1607" spans="1:47" s="2" customFormat="1" ht="12">
      <c r="A1607" s="41"/>
      <c r="B1607" s="42"/>
      <c r="C1607" s="43"/>
      <c r="D1607" s="220" t="s">
        <v>169</v>
      </c>
      <c r="E1607" s="43"/>
      <c r="F1607" s="221" t="s">
        <v>1408</v>
      </c>
      <c r="G1607" s="43"/>
      <c r="H1607" s="43"/>
      <c r="I1607" s="222"/>
      <c r="J1607" s="43"/>
      <c r="K1607" s="43"/>
      <c r="L1607" s="47"/>
      <c r="M1607" s="223"/>
      <c r="N1607" s="224"/>
      <c r="O1607" s="87"/>
      <c r="P1607" s="87"/>
      <c r="Q1607" s="87"/>
      <c r="R1607" s="87"/>
      <c r="S1607" s="87"/>
      <c r="T1607" s="88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T1607" s="20" t="s">
        <v>169</v>
      </c>
      <c r="AU1607" s="20" t="s">
        <v>82</v>
      </c>
    </row>
    <row r="1608" spans="1:51" s="14" customFormat="1" ht="12">
      <c r="A1608" s="14"/>
      <c r="B1608" s="236"/>
      <c r="C1608" s="237"/>
      <c r="D1608" s="227" t="s">
        <v>176</v>
      </c>
      <c r="E1608" s="238" t="s">
        <v>19</v>
      </c>
      <c r="F1608" s="239" t="s">
        <v>370</v>
      </c>
      <c r="G1608" s="237"/>
      <c r="H1608" s="240">
        <v>10.14</v>
      </c>
      <c r="I1608" s="241"/>
      <c r="J1608" s="237"/>
      <c r="K1608" s="237"/>
      <c r="L1608" s="242"/>
      <c r="M1608" s="243"/>
      <c r="N1608" s="244"/>
      <c r="O1608" s="244"/>
      <c r="P1608" s="244"/>
      <c r="Q1608" s="244"/>
      <c r="R1608" s="244"/>
      <c r="S1608" s="244"/>
      <c r="T1608" s="245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6" t="s">
        <v>176</v>
      </c>
      <c r="AU1608" s="246" t="s">
        <v>82</v>
      </c>
      <c r="AV1608" s="14" t="s">
        <v>82</v>
      </c>
      <c r="AW1608" s="14" t="s">
        <v>34</v>
      </c>
      <c r="AX1608" s="14" t="s">
        <v>80</v>
      </c>
      <c r="AY1608" s="246" t="s">
        <v>155</v>
      </c>
    </row>
    <row r="1609" spans="1:47" s="2" customFormat="1" ht="12">
      <c r="A1609" s="41"/>
      <c r="B1609" s="42"/>
      <c r="C1609" s="43"/>
      <c r="D1609" s="227" t="s">
        <v>493</v>
      </c>
      <c r="E1609" s="43"/>
      <c r="F1609" s="252" t="s">
        <v>702</v>
      </c>
      <c r="G1609" s="43"/>
      <c r="H1609" s="43"/>
      <c r="I1609" s="43"/>
      <c r="J1609" s="43"/>
      <c r="K1609" s="43"/>
      <c r="L1609" s="47"/>
      <c r="M1609" s="223"/>
      <c r="N1609" s="224"/>
      <c r="O1609" s="87"/>
      <c r="P1609" s="87"/>
      <c r="Q1609" s="87"/>
      <c r="R1609" s="87"/>
      <c r="S1609" s="87"/>
      <c r="T1609" s="88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U1609" s="20" t="s">
        <v>82</v>
      </c>
    </row>
    <row r="1610" spans="1:47" s="2" customFormat="1" ht="12">
      <c r="A1610" s="41"/>
      <c r="B1610" s="42"/>
      <c r="C1610" s="43"/>
      <c r="D1610" s="227" t="s">
        <v>493</v>
      </c>
      <c r="E1610" s="43"/>
      <c r="F1610" s="253" t="s">
        <v>697</v>
      </c>
      <c r="G1610" s="43"/>
      <c r="H1610" s="254">
        <v>0</v>
      </c>
      <c r="I1610" s="43"/>
      <c r="J1610" s="43"/>
      <c r="K1610" s="43"/>
      <c r="L1610" s="47"/>
      <c r="M1610" s="223"/>
      <c r="N1610" s="224"/>
      <c r="O1610" s="87"/>
      <c r="P1610" s="87"/>
      <c r="Q1610" s="87"/>
      <c r="R1610" s="87"/>
      <c r="S1610" s="87"/>
      <c r="T1610" s="88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U1610" s="20" t="s">
        <v>82</v>
      </c>
    </row>
    <row r="1611" spans="1:47" s="2" customFormat="1" ht="12">
      <c r="A1611" s="41"/>
      <c r="B1611" s="42"/>
      <c r="C1611" s="43"/>
      <c r="D1611" s="227" t="s">
        <v>493</v>
      </c>
      <c r="E1611" s="43"/>
      <c r="F1611" s="253" t="s">
        <v>372</v>
      </c>
      <c r="G1611" s="43"/>
      <c r="H1611" s="254">
        <v>10.14</v>
      </c>
      <c r="I1611" s="43"/>
      <c r="J1611" s="43"/>
      <c r="K1611" s="43"/>
      <c r="L1611" s="47"/>
      <c r="M1611" s="223"/>
      <c r="N1611" s="224"/>
      <c r="O1611" s="87"/>
      <c r="P1611" s="87"/>
      <c r="Q1611" s="87"/>
      <c r="R1611" s="87"/>
      <c r="S1611" s="87"/>
      <c r="T1611" s="88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U1611" s="20" t="s">
        <v>82</v>
      </c>
    </row>
    <row r="1612" spans="1:65" s="2" customFormat="1" ht="24.15" customHeight="1">
      <c r="A1612" s="41"/>
      <c r="B1612" s="42"/>
      <c r="C1612" s="207" t="s">
        <v>1409</v>
      </c>
      <c r="D1612" s="207" t="s">
        <v>162</v>
      </c>
      <c r="E1612" s="208" t="s">
        <v>1410</v>
      </c>
      <c r="F1612" s="209" t="s">
        <v>1411</v>
      </c>
      <c r="G1612" s="210" t="s">
        <v>653</v>
      </c>
      <c r="H1612" s="211">
        <v>5.05</v>
      </c>
      <c r="I1612" s="212"/>
      <c r="J1612" s="213">
        <f>ROUND(I1612*H1612,2)</f>
        <v>0</v>
      </c>
      <c r="K1612" s="209" t="s">
        <v>166</v>
      </c>
      <c r="L1612" s="47"/>
      <c r="M1612" s="214" t="s">
        <v>19</v>
      </c>
      <c r="N1612" s="215" t="s">
        <v>43</v>
      </c>
      <c r="O1612" s="87"/>
      <c r="P1612" s="216">
        <f>O1612*H1612</f>
        <v>0</v>
      </c>
      <c r="Q1612" s="216">
        <v>1E-05</v>
      </c>
      <c r="R1612" s="216">
        <f>Q1612*H1612</f>
        <v>5.05E-05</v>
      </c>
      <c r="S1612" s="216">
        <v>0</v>
      </c>
      <c r="T1612" s="217">
        <f>S1612*H1612</f>
        <v>0</v>
      </c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R1612" s="218" t="s">
        <v>196</v>
      </c>
      <c r="AT1612" s="218" t="s">
        <v>162</v>
      </c>
      <c r="AU1612" s="218" t="s">
        <v>82</v>
      </c>
      <c r="AY1612" s="20" t="s">
        <v>155</v>
      </c>
      <c r="BE1612" s="219">
        <f>IF(N1612="základní",J1612,0)</f>
        <v>0</v>
      </c>
      <c r="BF1612" s="219">
        <f>IF(N1612="snížená",J1612,0)</f>
        <v>0</v>
      </c>
      <c r="BG1612" s="219">
        <f>IF(N1612="zákl. přenesená",J1612,0)</f>
        <v>0</v>
      </c>
      <c r="BH1612" s="219">
        <f>IF(N1612="sníž. přenesená",J1612,0)</f>
        <v>0</v>
      </c>
      <c r="BI1612" s="219">
        <f>IF(N1612="nulová",J1612,0)</f>
        <v>0</v>
      </c>
      <c r="BJ1612" s="20" t="s">
        <v>80</v>
      </c>
      <c r="BK1612" s="219">
        <f>ROUND(I1612*H1612,2)</f>
        <v>0</v>
      </c>
      <c r="BL1612" s="20" t="s">
        <v>196</v>
      </c>
      <c r="BM1612" s="218" t="s">
        <v>1412</v>
      </c>
    </row>
    <row r="1613" spans="1:47" s="2" customFormat="1" ht="12">
      <c r="A1613" s="41"/>
      <c r="B1613" s="42"/>
      <c r="C1613" s="43"/>
      <c r="D1613" s="220" t="s">
        <v>169</v>
      </c>
      <c r="E1613" s="43"/>
      <c r="F1613" s="221" t="s">
        <v>1413</v>
      </c>
      <c r="G1613" s="43"/>
      <c r="H1613" s="43"/>
      <c r="I1613" s="222"/>
      <c r="J1613" s="43"/>
      <c r="K1613" s="43"/>
      <c r="L1613" s="47"/>
      <c r="M1613" s="223"/>
      <c r="N1613" s="224"/>
      <c r="O1613" s="87"/>
      <c r="P1613" s="87"/>
      <c r="Q1613" s="87"/>
      <c r="R1613" s="87"/>
      <c r="S1613" s="87"/>
      <c r="T1613" s="88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T1613" s="20" t="s">
        <v>169</v>
      </c>
      <c r="AU1613" s="20" t="s">
        <v>82</v>
      </c>
    </row>
    <row r="1614" spans="1:51" s="13" customFormat="1" ht="12">
      <c r="A1614" s="13"/>
      <c r="B1614" s="225"/>
      <c r="C1614" s="226"/>
      <c r="D1614" s="227" t="s">
        <v>176</v>
      </c>
      <c r="E1614" s="228" t="s">
        <v>19</v>
      </c>
      <c r="F1614" s="229" t="s">
        <v>1414</v>
      </c>
      <c r="G1614" s="226"/>
      <c r="H1614" s="228" t="s">
        <v>19</v>
      </c>
      <c r="I1614" s="230"/>
      <c r="J1614" s="226"/>
      <c r="K1614" s="226"/>
      <c r="L1614" s="231"/>
      <c r="M1614" s="232"/>
      <c r="N1614" s="233"/>
      <c r="O1614" s="233"/>
      <c r="P1614" s="233"/>
      <c r="Q1614" s="233"/>
      <c r="R1614" s="233"/>
      <c r="S1614" s="233"/>
      <c r="T1614" s="234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35" t="s">
        <v>176</v>
      </c>
      <c r="AU1614" s="235" t="s">
        <v>82</v>
      </c>
      <c r="AV1614" s="13" t="s">
        <v>80</v>
      </c>
      <c r="AW1614" s="13" t="s">
        <v>34</v>
      </c>
      <c r="AX1614" s="13" t="s">
        <v>72</v>
      </c>
      <c r="AY1614" s="235" t="s">
        <v>155</v>
      </c>
    </row>
    <row r="1615" spans="1:51" s="14" customFormat="1" ht="12">
      <c r="A1615" s="14"/>
      <c r="B1615" s="236"/>
      <c r="C1615" s="237"/>
      <c r="D1615" s="227" t="s">
        <v>176</v>
      </c>
      <c r="E1615" s="238" t="s">
        <v>19</v>
      </c>
      <c r="F1615" s="239" t="s">
        <v>1415</v>
      </c>
      <c r="G1615" s="237"/>
      <c r="H1615" s="240">
        <v>5.05</v>
      </c>
      <c r="I1615" s="241"/>
      <c r="J1615" s="237"/>
      <c r="K1615" s="237"/>
      <c r="L1615" s="242"/>
      <c r="M1615" s="243"/>
      <c r="N1615" s="244"/>
      <c r="O1615" s="244"/>
      <c r="P1615" s="244"/>
      <c r="Q1615" s="244"/>
      <c r="R1615" s="244"/>
      <c r="S1615" s="244"/>
      <c r="T1615" s="245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46" t="s">
        <v>176</v>
      </c>
      <c r="AU1615" s="246" t="s">
        <v>82</v>
      </c>
      <c r="AV1615" s="14" t="s">
        <v>82</v>
      </c>
      <c r="AW1615" s="14" t="s">
        <v>34</v>
      </c>
      <c r="AX1615" s="14" t="s">
        <v>80</v>
      </c>
      <c r="AY1615" s="246" t="s">
        <v>155</v>
      </c>
    </row>
    <row r="1616" spans="1:65" s="2" customFormat="1" ht="24.15" customHeight="1">
      <c r="A1616" s="41"/>
      <c r="B1616" s="42"/>
      <c r="C1616" s="207" t="s">
        <v>1416</v>
      </c>
      <c r="D1616" s="207" t="s">
        <v>162</v>
      </c>
      <c r="E1616" s="208" t="s">
        <v>1417</v>
      </c>
      <c r="F1616" s="209" t="s">
        <v>1418</v>
      </c>
      <c r="G1616" s="210" t="s">
        <v>356</v>
      </c>
      <c r="H1616" s="211">
        <v>102</v>
      </c>
      <c r="I1616" s="212"/>
      <c r="J1616" s="213">
        <f>ROUND(I1616*H1616,2)</f>
        <v>0</v>
      </c>
      <c r="K1616" s="209" t="s">
        <v>166</v>
      </c>
      <c r="L1616" s="47"/>
      <c r="M1616" s="214" t="s">
        <v>19</v>
      </c>
      <c r="N1616" s="215" t="s">
        <v>43</v>
      </c>
      <c r="O1616" s="87"/>
      <c r="P1616" s="216">
        <f>O1616*H1616</f>
        <v>0</v>
      </c>
      <c r="Q1616" s="216">
        <v>0.00125</v>
      </c>
      <c r="R1616" s="216">
        <f>Q1616*H1616</f>
        <v>0.1275</v>
      </c>
      <c r="S1616" s="216">
        <v>0</v>
      </c>
      <c r="T1616" s="217">
        <f>S1616*H1616</f>
        <v>0</v>
      </c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R1616" s="218" t="s">
        <v>196</v>
      </c>
      <c r="AT1616" s="218" t="s">
        <v>162</v>
      </c>
      <c r="AU1616" s="218" t="s">
        <v>82</v>
      </c>
      <c r="AY1616" s="20" t="s">
        <v>155</v>
      </c>
      <c r="BE1616" s="219">
        <f>IF(N1616="základní",J1616,0)</f>
        <v>0</v>
      </c>
      <c r="BF1616" s="219">
        <f>IF(N1616="snížená",J1616,0)</f>
        <v>0</v>
      </c>
      <c r="BG1616" s="219">
        <f>IF(N1616="zákl. přenesená",J1616,0)</f>
        <v>0</v>
      </c>
      <c r="BH1616" s="219">
        <f>IF(N1616="sníž. přenesená",J1616,0)</f>
        <v>0</v>
      </c>
      <c r="BI1616" s="219">
        <f>IF(N1616="nulová",J1616,0)</f>
        <v>0</v>
      </c>
      <c r="BJ1616" s="20" t="s">
        <v>80</v>
      </c>
      <c r="BK1616" s="219">
        <f>ROUND(I1616*H1616,2)</f>
        <v>0</v>
      </c>
      <c r="BL1616" s="20" t="s">
        <v>196</v>
      </c>
      <c r="BM1616" s="218" t="s">
        <v>1419</v>
      </c>
    </row>
    <row r="1617" spans="1:47" s="2" customFormat="1" ht="12">
      <c r="A1617" s="41"/>
      <c r="B1617" s="42"/>
      <c r="C1617" s="43"/>
      <c r="D1617" s="220" t="s">
        <v>169</v>
      </c>
      <c r="E1617" s="43"/>
      <c r="F1617" s="221" t="s">
        <v>1420</v>
      </c>
      <c r="G1617" s="43"/>
      <c r="H1617" s="43"/>
      <c r="I1617" s="222"/>
      <c r="J1617" s="43"/>
      <c r="K1617" s="43"/>
      <c r="L1617" s="47"/>
      <c r="M1617" s="223"/>
      <c r="N1617" s="224"/>
      <c r="O1617" s="87"/>
      <c r="P1617" s="87"/>
      <c r="Q1617" s="87"/>
      <c r="R1617" s="87"/>
      <c r="S1617" s="87"/>
      <c r="T1617" s="88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T1617" s="20" t="s">
        <v>169</v>
      </c>
      <c r="AU1617" s="20" t="s">
        <v>82</v>
      </c>
    </row>
    <row r="1618" spans="1:51" s="14" customFormat="1" ht="12">
      <c r="A1618" s="14"/>
      <c r="B1618" s="236"/>
      <c r="C1618" s="237"/>
      <c r="D1618" s="227" t="s">
        <v>176</v>
      </c>
      <c r="E1618" s="238" t="s">
        <v>19</v>
      </c>
      <c r="F1618" s="239" t="s">
        <v>389</v>
      </c>
      <c r="G1618" s="237"/>
      <c r="H1618" s="240">
        <v>102</v>
      </c>
      <c r="I1618" s="241"/>
      <c r="J1618" s="237"/>
      <c r="K1618" s="237"/>
      <c r="L1618" s="242"/>
      <c r="M1618" s="243"/>
      <c r="N1618" s="244"/>
      <c r="O1618" s="244"/>
      <c r="P1618" s="244"/>
      <c r="Q1618" s="244"/>
      <c r="R1618" s="244"/>
      <c r="S1618" s="244"/>
      <c r="T1618" s="245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6" t="s">
        <v>176</v>
      </c>
      <c r="AU1618" s="246" t="s">
        <v>82</v>
      </c>
      <c r="AV1618" s="14" t="s">
        <v>82</v>
      </c>
      <c r="AW1618" s="14" t="s">
        <v>34</v>
      </c>
      <c r="AX1618" s="14" t="s">
        <v>80</v>
      </c>
      <c r="AY1618" s="246" t="s">
        <v>155</v>
      </c>
    </row>
    <row r="1619" spans="1:47" s="2" customFormat="1" ht="12">
      <c r="A1619" s="41"/>
      <c r="B1619" s="42"/>
      <c r="C1619" s="43"/>
      <c r="D1619" s="227" t="s">
        <v>493</v>
      </c>
      <c r="E1619" s="43"/>
      <c r="F1619" s="252" t="s">
        <v>708</v>
      </c>
      <c r="G1619" s="43"/>
      <c r="H1619" s="43"/>
      <c r="I1619" s="43"/>
      <c r="J1619" s="43"/>
      <c r="K1619" s="43"/>
      <c r="L1619" s="47"/>
      <c r="M1619" s="223"/>
      <c r="N1619" s="224"/>
      <c r="O1619" s="87"/>
      <c r="P1619" s="87"/>
      <c r="Q1619" s="87"/>
      <c r="R1619" s="87"/>
      <c r="S1619" s="87"/>
      <c r="T1619" s="88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U1619" s="20" t="s">
        <v>82</v>
      </c>
    </row>
    <row r="1620" spans="1:47" s="2" customFormat="1" ht="12">
      <c r="A1620" s="41"/>
      <c r="B1620" s="42"/>
      <c r="C1620" s="43"/>
      <c r="D1620" s="227" t="s">
        <v>493</v>
      </c>
      <c r="E1620" s="43"/>
      <c r="F1620" s="253" t="s">
        <v>709</v>
      </c>
      <c r="G1620" s="43"/>
      <c r="H1620" s="254">
        <v>0</v>
      </c>
      <c r="I1620" s="43"/>
      <c r="J1620" s="43"/>
      <c r="K1620" s="43"/>
      <c r="L1620" s="47"/>
      <c r="M1620" s="223"/>
      <c r="N1620" s="224"/>
      <c r="O1620" s="87"/>
      <c r="P1620" s="87"/>
      <c r="Q1620" s="87"/>
      <c r="R1620" s="87"/>
      <c r="S1620" s="87"/>
      <c r="T1620" s="88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U1620" s="20" t="s">
        <v>82</v>
      </c>
    </row>
    <row r="1621" spans="1:47" s="2" customFormat="1" ht="12">
      <c r="A1621" s="41"/>
      <c r="B1621" s="42"/>
      <c r="C1621" s="43"/>
      <c r="D1621" s="227" t="s">
        <v>493</v>
      </c>
      <c r="E1621" s="43"/>
      <c r="F1621" s="253" t="s">
        <v>710</v>
      </c>
      <c r="G1621" s="43"/>
      <c r="H1621" s="254">
        <v>51</v>
      </c>
      <c r="I1621" s="43"/>
      <c r="J1621" s="43"/>
      <c r="K1621" s="43"/>
      <c r="L1621" s="47"/>
      <c r="M1621" s="223"/>
      <c r="N1621" s="224"/>
      <c r="O1621" s="87"/>
      <c r="P1621" s="87"/>
      <c r="Q1621" s="87"/>
      <c r="R1621" s="87"/>
      <c r="S1621" s="87"/>
      <c r="T1621" s="88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U1621" s="20" t="s">
        <v>82</v>
      </c>
    </row>
    <row r="1622" spans="1:47" s="2" customFormat="1" ht="12">
      <c r="A1622" s="41"/>
      <c r="B1622" s="42"/>
      <c r="C1622" s="43"/>
      <c r="D1622" s="227" t="s">
        <v>493</v>
      </c>
      <c r="E1622" s="43"/>
      <c r="F1622" s="253" t="s">
        <v>711</v>
      </c>
      <c r="G1622" s="43"/>
      <c r="H1622" s="254">
        <v>0</v>
      </c>
      <c r="I1622" s="43"/>
      <c r="J1622" s="43"/>
      <c r="K1622" s="43"/>
      <c r="L1622" s="47"/>
      <c r="M1622" s="223"/>
      <c r="N1622" s="224"/>
      <c r="O1622" s="87"/>
      <c r="P1622" s="87"/>
      <c r="Q1622" s="87"/>
      <c r="R1622" s="87"/>
      <c r="S1622" s="87"/>
      <c r="T1622" s="88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U1622" s="20" t="s">
        <v>82</v>
      </c>
    </row>
    <row r="1623" spans="1:47" s="2" customFormat="1" ht="12">
      <c r="A1623" s="41"/>
      <c r="B1623" s="42"/>
      <c r="C1623" s="43"/>
      <c r="D1623" s="227" t="s">
        <v>493</v>
      </c>
      <c r="E1623" s="43"/>
      <c r="F1623" s="253" t="s">
        <v>710</v>
      </c>
      <c r="G1623" s="43"/>
      <c r="H1623" s="254">
        <v>51</v>
      </c>
      <c r="I1623" s="43"/>
      <c r="J1623" s="43"/>
      <c r="K1623" s="43"/>
      <c r="L1623" s="47"/>
      <c r="M1623" s="223"/>
      <c r="N1623" s="224"/>
      <c r="O1623" s="87"/>
      <c r="P1623" s="87"/>
      <c r="Q1623" s="87"/>
      <c r="R1623" s="87"/>
      <c r="S1623" s="87"/>
      <c r="T1623" s="88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U1623" s="20" t="s">
        <v>82</v>
      </c>
    </row>
    <row r="1624" spans="1:47" s="2" customFormat="1" ht="12">
      <c r="A1624" s="41"/>
      <c r="B1624" s="42"/>
      <c r="C1624" s="43"/>
      <c r="D1624" s="227" t="s">
        <v>493</v>
      </c>
      <c r="E1624" s="43"/>
      <c r="F1624" s="253" t="s">
        <v>502</v>
      </c>
      <c r="G1624" s="43"/>
      <c r="H1624" s="254">
        <v>102</v>
      </c>
      <c r="I1624" s="43"/>
      <c r="J1624" s="43"/>
      <c r="K1624" s="43"/>
      <c r="L1624" s="47"/>
      <c r="M1624" s="223"/>
      <c r="N1624" s="224"/>
      <c r="O1624" s="87"/>
      <c r="P1624" s="87"/>
      <c r="Q1624" s="87"/>
      <c r="R1624" s="87"/>
      <c r="S1624" s="87"/>
      <c r="T1624" s="88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U1624" s="20" t="s">
        <v>82</v>
      </c>
    </row>
    <row r="1625" spans="1:65" s="2" customFormat="1" ht="16.5" customHeight="1">
      <c r="A1625" s="41"/>
      <c r="B1625" s="42"/>
      <c r="C1625" s="266" t="s">
        <v>1421</v>
      </c>
      <c r="D1625" s="266" t="s">
        <v>560</v>
      </c>
      <c r="E1625" s="267" t="s">
        <v>1422</v>
      </c>
      <c r="F1625" s="268" t="s">
        <v>1423</v>
      </c>
      <c r="G1625" s="269" t="s">
        <v>356</v>
      </c>
      <c r="H1625" s="270">
        <v>107.1</v>
      </c>
      <c r="I1625" s="271"/>
      <c r="J1625" s="272">
        <f>ROUND(I1625*H1625,2)</f>
        <v>0</v>
      </c>
      <c r="K1625" s="268" t="s">
        <v>166</v>
      </c>
      <c r="L1625" s="273"/>
      <c r="M1625" s="274" t="s">
        <v>19</v>
      </c>
      <c r="N1625" s="275" t="s">
        <v>43</v>
      </c>
      <c r="O1625" s="87"/>
      <c r="P1625" s="216">
        <f>O1625*H1625</f>
        <v>0</v>
      </c>
      <c r="Q1625" s="216">
        <v>0.008</v>
      </c>
      <c r="R1625" s="216">
        <f>Q1625*H1625</f>
        <v>0.8568</v>
      </c>
      <c r="S1625" s="216">
        <v>0</v>
      </c>
      <c r="T1625" s="217">
        <f>S1625*H1625</f>
        <v>0</v>
      </c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R1625" s="218" t="s">
        <v>776</v>
      </c>
      <c r="AT1625" s="218" t="s">
        <v>560</v>
      </c>
      <c r="AU1625" s="218" t="s">
        <v>82</v>
      </c>
      <c r="AY1625" s="20" t="s">
        <v>155</v>
      </c>
      <c r="BE1625" s="219">
        <f>IF(N1625="základní",J1625,0)</f>
        <v>0</v>
      </c>
      <c r="BF1625" s="219">
        <f>IF(N1625="snížená",J1625,0)</f>
        <v>0</v>
      </c>
      <c r="BG1625" s="219">
        <f>IF(N1625="zákl. přenesená",J1625,0)</f>
        <v>0</v>
      </c>
      <c r="BH1625" s="219">
        <f>IF(N1625="sníž. přenesená",J1625,0)</f>
        <v>0</v>
      </c>
      <c r="BI1625" s="219">
        <f>IF(N1625="nulová",J1625,0)</f>
        <v>0</v>
      </c>
      <c r="BJ1625" s="20" t="s">
        <v>80</v>
      </c>
      <c r="BK1625" s="219">
        <f>ROUND(I1625*H1625,2)</f>
        <v>0</v>
      </c>
      <c r="BL1625" s="20" t="s">
        <v>196</v>
      </c>
      <c r="BM1625" s="218" t="s">
        <v>1424</v>
      </c>
    </row>
    <row r="1626" spans="1:51" s="14" customFormat="1" ht="12">
      <c r="A1626" s="14"/>
      <c r="B1626" s="236"/>
      <c r="C1626" s="237"/>
      <c r="D1626" s="227" t="s">
        <v>176</v>
      </c>
      <c r="E1626" s="237"/>
      <c r="F1626" s="239" t="s">
        <v>1425</v>
      </c>
      <c r="G1626" s="237"/>
      <c r="H1626" s="240">
        <v>107.1</v>
      </c>
      <c r="I1626" s="241"/>
      <c r="J1626" s="237"/>
      <c r="K1626" s="237"/>
      <c r="L1626" s="242"/>
      <c r="M1626" s="243"/>
      <c r="N1626" s="244"/>
      <c r="O1626" s="244"/>
      <c r="P1626" s="244"/>
      <c r="Q1626" s="244"/>
      <c r="R1626" s="244"/>
      <c r="S1626" s="244"/>
      <c r="T1626" s="245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46" t="s">
        <v>176</v>
      </c>
      <c r="AU1626" s="246" t="s">
        <v>82</v>
      </c>
      <c r="AV1626" s="14" t="s">
        <v>82</v>
      </c>
      <c r="AW1626" s="14" t="s">
        <v>4</v>
      </c>
      <c r="AX1626" s="14" t="s">
        <v>80</v>
      </c>
      <c r="AY1626" s="246" t="s">
        <v>155</v>
      </c>
    </row>
    <row r="1627" spans="1:65" s="2" customFormat="1" ht="24.15" customHeight="1">
      <c r="A1627" s="41"/>
      <c r="B1627" s="42"/>
      <c r="C1627" s="207" t="s">
        <v>1081</v>
      </c>
      <c r="D1627" s="207" t="s">
        <v>162</v>
      </c>
      <c r="E1627" s="208" t="s">
        <v>1426</v>
      </c>
      <c r="F1627" s="209" t="s">
        <v>1427</v>
      </c>
      <c r="G1627" s="210" t="s">
        <v>356</v>
      </c>
      <c r="H1627" s="211">
        <v>719.64</v>
      </c>
      <c r="I1627" s="212"/>
      <c r="J1627" s="213">
        <f>ROUND(I1627*H1627,2)</f>
        <v>0</v>
      </c>
      <c r="K1627" s="209" t="s">
        <v>166</v>
      </c>
      <c r="L1627" s="47"/>
      <c r="M1627" s="214" t="s">
        <v>19</v>
      </c>
      <c r="N1627" s="215" t="s">
        <v>43</v>
      </c>
      <c r="O1627" s="87"/>
      <c r="P1627" s="216">
        <f>O1627*H1627</f>
        <v>0</v>
      </c>
      <c r="Q1627" s="216">
        <v>0.03271</v>
      </c>
      <c r="R1627" s="216">
        <f>Q1627*H1627</f>
        <v>23.5394244</v>
      </c>
      <c r="S1627" s="216">
        <v>0</v>
      </c>
      <c r="T1627" s="217">
        <f>S1627*H1627</f>
        <v>0</v>
      </c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R1627" s="218" t="s">
        <v>196</v>
      </c>
      <c r="AT1627" s="218" t="s">
        <v>162</v>
      </c>
      <c r="AU1627" s="218" t="s">
        <v>82</v>
      </c>
      <c r="AY1627" s="20" t="s">
        <v>155</v>
      </c>
      <c r="BE1627" s="219">
        <f>IF(N1627="základní",J1627,0)</f>
        <v>0</v>
      </c>
      <c r="BF1627" s="219">
        <f>IF(N1627="snížená",J1627,0)</f>
        <v>0</v>
      </c>
      <c r="BG1627" s="219">
        <f>IF(N1627="zákl. přenesená",J1627,0)</f>
        <v>0</v>
      </c>
      <c r="BH1627" s="219">
        <f>IF(N1627="sníž. přenesená",J1627,0)</f>
        <v>0</v>
      </c>
      <c r="BI1627" s="219">
        <f>IF(N1627="nulová",J1627,0)</f>
        <v>0</v>
      </c>
      <c r="BJ1627" s="20" t="s">
        <v>80</v>
      </c>
      <c r="BK1627" s="219">
        <f>ROUND(I1627*H1627,2)</f>
        <v>0</v>
      </c>
      <c r="BL1627" s="20" t="s">
        <v>196</v>
      </c>
      <c r="BM1627" s="218" t="s">
        <v>1428</v>
      </c>
    </row>
    <row r="1628" spans="1:47" s="2" customFormat="1" ht="12">
      <c r="A1628" s="41"/>
      <c r="B1628" s="42"/>
      <c r="C1628" s="43"/>
      <c r="D1628" s="220" t="s">
        <v>169</v>
      </c>
      <c r="E1628" s="43"/>
      <c r="F1628" s="221" t="s">
        <v>1429</v>
      </c>
      <c r="G1628" s="43"/>
      <c r="H1628" s="43"/>
      <c r="I1628" s="222"/>
      <c r="J1628" s="43"/>
      <c r="K1628" s="43"/>
      <c r="L1628" s="47"/>
      <c r="M1628" s="223"/>
      <c r="N1628" s="224"/>
      <c r="O1628" s="87"/>
      <c r="P1628" s="87"/>
      <c r="Q1628" s="87"/>
      <c r="R1628" s="87"/>
      <c r="S1628" s="87"/>
      <c r="T1628" s="88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T1628" s="20" t="s">
        <v>169</v>
      </c>
      <c r="AU1628" s="20" t="s">
        <v>82</v>
      </c>
    </row>
    <row r="1629" spans="1:51" s="13" customFormat="1" ht="12">
      <c r="A1629" s="13"/>
      <c r="B1629" s="225"/>
      <c r="C1629" s="226"/>
      <c r="D1629" s="227" t="s">
        <v>176</v>
      </c>
      <c r="E1629" s="228" t="s">
        <v>19</v>
      </c>
      <c r="F1629" s="229" t="s">
        <v>1430</v>
      </c>
      <c r="G1629" s="226"/>
      <c r="H1629" s="228" t="s">
        <v>19</v>
      </c>
      <c r="I1629" s="230"/>
      <c r="J1629" s="226"/>
      <c r="K1629" s="226"/>
      <c r="L1629" s="231"/>
      <c r="M1629" s="232"/>
      <c r="N1629" s="233"/>
      <c r="O1629" s="233"/>
      <c r="P1629" s="233"/>
      <c r="Q1629" s="233"/>
      <c r="R1629" s="233"/>
      <c r="S1629" s="233"/>
      <c r="T1629" s="234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5" t="s">
        <v>176</v>
      </c>
      <c r="AU1629" s="235" t="s">
        <v>82</v>
      </c>
      <c r="AV1629" s="13" t="s">
        <v>80</v>
      </c>
      <c r="AW1629" s="13" t="s">
        <v>34</v>
      </c>
      <c r="AX1629" s="13" t="s">
        <v>72</v>
      </c>
      <c r="AY1629" s="235" t="s">
        <v>155</v>
      </c>
    </row>
    <row r="1630" spans="1:51" s="13" customFormat="1" ht="12">
      <c r="A1630" s="13"/>
      <c r="B1630" s="225"/>
      <c r="C1630" s="226"/>
      <c r="D1630" s="227" t="s">
        <v>176</v>
      </c>
      <c r="E1630" s="228" t="s">
        <v>19</v>
      </c>
      <c r="F1630" s="229" t="s">
        <v>1431</v>
      </c>
      <c r="G1630" s="226"/>
      <c r="H1630" s="228" t="s">
        <v>19</v>
      </c>
      <c r="I1630" s="230"/>
      <c r="J1630" s="226"/>
      <c r="K1630" s="226"/>
      <c r="L1630" s="231"/>
      <c r="M1630" s="232"/>
      <c r="N1630" s="233"/>
      <c r="O1630" s="233"/>
      <c r="P1630" s="233"/>
      <c r="Q1630" s="233"/>
      <c r="R1630" s="233"/>
      <c r="S1630" s="233"/>
      <c r="T1630" s="234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35" t="s">
        <v>176</v>
      </c>
      <c r="AU1630" s="235" t="s">
        <v>82</v>
      </c>
      <c r="AV1630" s="13" t="s">
        <v>80</v>
      </c>
      <c r="AW1630" s="13" t="s">
        <v>34</v>
      </c>
      <c r="AX1630" s="13" t="s">
        <v>72</v>
      </c>
      <c r="AY1630" s="235" t="s">
        <v>155</v>
      </c>
    </row>
    <row r="1631" spans="1:51" s="14" customFormat="1" ht="12">
      <c r="A1631" s="14"/>
      <c r="B1631" s="236"/>
      <c r="C1631" s="237"/>
      <c r="D1631" s="227" t="s">
        <v>176</v>
      </c>
      <c r="E1631" s="238" t="s">
        <v>19</v>
      </c>
      <c r="F1631" s="239" t="s">
        <v>354</v>
      </c>
      <c r="G1631" s="237"/>
      <c r="H1631" s="240">
        <v>58.13</v>
      </c>
      <c r="I1631" s="241"/>
      <c r="J1631" s="237"/>
      <c r="K1631" s="237"/>
      <c r="L1631" s="242"/>
      <c r="M1631" s="243"/>
      <c r="N1631" s="244"/>
      <c r="O1631" s="244"/>
      <c r="P1631" s="244"/>
      <c r="Q1631" s="244"/>
      <c r="R1631" s="244"/>
      <c r="S1631" s="244"/>
      <c r="T1631" s="245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46" t="s">
        <v>176</v>
      </c>
      <c r="AU1631" s="246" t="s">
        <v>82</v>
      </c>
      <c r="AV1631" s="14" t="s">
        <v>82</v>
      </c>
      <c r="AW1631" s="14" t="s">
        <v>34</v>
      </c>
      <c r="AX1631" s="14" t="s">
        <v>72</v>
      </c>
      <c r="AY1631" s="246" t="s">
        <v>155</v>
      </c>
    </row>
    <row r="1632" spans="1:51" s="14" customFormat="1" ht="12">
      <c r="A1632" s="14"/>
      <c r="B1632" s="236"/>
      <c r="C1632" s="237"/>
      <c r="D1632" s="227" t="s">
        <v>176</v>
      </c>
      <c r="E1632" s="238" t="s">
        <v>19</v>
      </c>
      <c r="F1632" s="239" t="s">
        <v>358</v>
      </c>
      <c r="G1632" s="237"/>
      <c r="H1632" s="240">
        <v>237.21</v>
      </c>
      <c r="I1632" s="241"/>
      <c r="J1632" s="237"/>
      <c r="K1632" s="237"/>
      <c r="L1632" s="242"/>
      <c r="M1632" s="243"/>
      <c r="N1632" s="244"/>
      <c r="O1632" s="244"/>
      <c r="P1632" s="244"/>
      <c r="Q1632" s="244"/>
      <c r="R1632" s="244"/>
      <c r="S1632" s="244"/>
      <c r="T1632" s="245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6" t="s">
        <v>176</v>
      </c>
      <c r="AU1632" s="246" t="s">
        <v>82</v>
      </c>
      <c r="AV1632" s="14" t="s">
        <v>82</v>
      </c>
      <c r="AW1632" s="14" t="s">
        <v>34</v>
      </c>
      <c r="AX1632" s="14" t="s">
        <v>72</v>
      </c>
      <c r="AY1632" s="246" t="s">
        <v>155</v>
      </c>
    </row>
    <row r="1633" spans="1:51" s="14" customFormat="1" ht="12">
      <c r="A1633" s="14"/>
      <c r="B1633" s="236"/>
      <c r="C1633" s="237"/>
      <c r="D1633" s="227" t="s">
        <v>176</v>
      </c>
      <c r="E1633" s="238" t="s">
        <v>19</v>
      </c>
      <c r="F1633" s="239" t="s">
        <v>361</v>
      </c>
      <c r="G1633" s="237"/>
      <c r="H1633" s="240">
        <v>238.47</v>
      </c>
      <c r="I1633" s="241"/>
      <c r="J1633" s="237"/>
      <c r="K1633" s="237"/>
      <c r="L1633" s="242"/>
      <c r="M1633" s="243"/>
      <c r="N1633" s="244"/>
      <c r="O1633" s="244"/>
      <c r="P1633" s="244"/>
      <c r="Q1633" s="244"/>
      <c r="R1633" s="244"/>
      <c r="S1633" s="244"/>
      <c r="T1633" s="245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46" t="s">
        <v>176</v>
      </c>
      <c r="AU1633" s="246" t="s">
        <v>82</v>
      </c>
      <c r="AV1633" s="14" t="s">
        <v>82</v>
      </c>
      <c r="AW1633" s="14" t="s">
        <v>34</v>
      </c>
      <c r="AX1633" s="14" t="s">
        <v>72</v>
      </c>
      <c r="AY1633" s="246" t="s">
        <v>155</v>
      </c>
    </row>
    <row r="1634" spans="1:51" s="14" customFormat="1" ht="12">
      <c r="A1634" s="14"/>
      <c r="B1634" s="236"/>
      <c r="C1634" s="237"/>
      <c r="D1634" s="227" t="s">
        <v>176</v>
      </c>
      <c r="E1634" s="238" t="s">
        <v>19</v>
      </c>
      <c r="F1634" s="239" t="s">
        <v>364</v>
      </c>
      <c r="G1634" s="237"/>
      <c r="H1634" s="240">
        <v>45.44</v>
      </c>
      <c r="I1634" s="241"/>
      <c r="J1634" s="237"/>
      <c r="K1634" s="237"/>
      <c r="L1634" s="242"/>
      <c r="M1634" s="243"/>
      <c r="N1634" s="244"/>
      <c r="O1634" s="244"/>
      <c r="P1634" s="244"/>
      <c r="Q1634" s="244"/>
      <c r="R1634" s="244"/>
      <c r="S1634" s="244"/>
      <c r="T1634" s="245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6" t="s">
        <v>176</v>
      </c>
      <c r="AU1634" s="246" t="s">
        <v>82</v>
      </c>
      <c r="AV1634" s="14" t="s">
        <v>82</v>
      </c>
      <c r="AW1634" s="14" t="s">
        <v>34</v>
      </c>
      <c r="AX1634" s="14" t="s">
        <v>72</v>
      </c>
      <c r="AY1634" s="246" t="s">
        <v>155</v>
      </c>
    </row>
    <row r="1635" spans="1:51" s="14" customFormat="1" ht="12">
      <c r="A1635" s="14"/>
      <c r="B1635" s="236"/>
      <c r="C1635" s="237"/>
      <c r="D1635" s="227" t="s">
        <v>176</v>
      </c>
      <c r="E1635" s="238" t="s">
        <v>19</v>
      </c>
      <c r="F1635" s="239" t="s">
        <v>367</v>
      </c>
      <c r="G1635" s="237"/>
      <c r="H1635" s="240">
        <v>60.67</v>
      </c>
      <c r="I1635" s="241"/>
      <c r="J1635" s="237"/>
      <c r="K1635" s="237"/>
      <c r="L1635" s="242"/>
      <c r="M1635" s="243"/>
      <c r="N1635" s="244"/>
      <c r="O1635" s="244"/>
      <c r="P1635" s="244"/>
      <c r="Q1635" s="244"/>
      <c r="R1635" s="244"/>
      <c r="S1635" s="244"/>
      <c r="T1635" s="245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46" t="s">
        <v>176</v>
      </c>
      <c r="AU1635" s="246" t="s">
        <v>82</v>
      </c>
      <c r="AV1635" s="14" t="s">
        <v>82</v>
      </c>
      <c r="AW1635" s="14" t="s">
        <v>34</v>
      </c>
      <c r="AX1635" s="14" t="s">
        <v>72</v>
      </c>
      <c r="AY1635" s="246" t="s">
        <v>155</v>
      </c>
    </row>
    <row r="1636" spans="1:51" s="14" customFormat="1" ht="12">
      <c r="A1636" s="14"/>
      <c r="B1636" s="236"/>
      <c r="C1636" s="237"/>
      <c r="D1636" s="227" t="s">
        <v>176</v>
      </c>
      <c r="E1636" s="238" t="s">
        <v>19</v>
      </c>
      <c r="F1636" s="239" t="s">
        <v>373</v>
      </c>
      <c r="G1636" s="237"/>
      <c r="H1636" s="240">
        <v>34.72</v>
      </c>
      <c r="I1636" s="241"/>
      <c r="J1636" s="237"/>
      <c r="K1636" s="237"/>
      <c r="L1636" s="242"/>
      <c r="M1636" s="243"/>
      <c r="N1636" s="244"/>
      <c r="O1636" s="244"/>
      <c r="P1636" s="244"/>
      <c r="Q1636" s="244"/>
      <c r="R1636" s="244"/>
      <c r="S1636" s="244"/>
      <c r="T1636" s="245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6" t="s">
        <v>176</v>
      </c>
      <c r="AU1636" s="246" t="s">
        <v>82</v>
      </c>
      <c r="AV1636" s="14" t="s">
        <v>82</v>
      </c>
      <c r="AW1636" s="14" t="s">
        <v>34</v>
      </c>
      <c r="AX1636" s="14" t="s">
        <v>72</v>
      </c>
      <c r="AY1636" s="246" t="s">
        <v>155</v>
      </c>
    </row>
    <row r="1637" spans="1:51" s="13" customFormat="1" ht="12">
      <c r="A1637" s="13"/>
      <c r="B1637" s="225"/>
      <c r="C1637" s="226"/>
      <c r="D1637" s="227" t="s">
        <v>176</v>
      </c>
      <c r="E1637" s="228" t="s">
        <v>19</v>
      </c>
      <c r="F1637" s="229" t="s">
        <v>717</v>
      </c>
      <c r="G1637" s="226"/>
      <c r="H1637" s="228" t="s">
        <v>19</v>
      </c>
      <c r="I1637" s="230"/>
      <c r="J1637" s="226"/>
      <c r="K1637" s="226"/>
      <c r="L1637" s="231"/>
      <c r="M1637" s="232"/>
      <c r="N1637" s="233"/>
      <c r="O1637" s="233"/>
      <c r="P1637" s="233"/>
      <c r="Q1637" s="233"/>
      <c r="R1637" s="233"/>
      <c r="S1637" s="233"/>
      <c r="T1637" s="234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5" t="s">
        <v>176</v>
      </c>
      <c r="AU1637" s="235" t="s">
        <v>82</v>
      </c>
      <c r="AV1637" s="13" t="s">
        <v>80</v>
      </c>
      <c r="AW1637" s="13" t="s">
        <v>34</v>
      </c>
      <c r="AX1637" s="13" t="s">
        <v>72</v>
      </c>
      <c r="AY1637" s="235" t="s">
        <v>155</v>
      </c>
    </row>
    <row r="1638" spans="1:51" s="14" customFormat="1" ht="12">
      <c r="A1638" s="14"/>
      <c r="B1638" s="236"/>
      <c r="C1638" s="237"/>
      <c r="D1638" s="227" t="s">
        <v>176</v>
      </c>
      <c r="E1638" s="238" t="s">
        <v>19</v>
      </c>
      <c r="F1638" s="239" t="s">
        <v>231</v>
      </c>
      <c r="G1638" s="237"/>
      <c r="H1638" s="240">
        <v>45</v>
      </c>
      <c r="I1638" s="241"/>
      <c r="J1638" s="237"/>
      <c r="K1638" s="237"/>
      <c r="L1638" s="242"/>
      <c r="M1638" s="243"/>
      <c r="N1638" s="244"/>
      <c r="O1638" s="244"/>
      <c r="P1638" s="244"/>
      <c r="Q1638" s="244"/>
      <c r="R1638" s="244"/>
      <c r="S1638" s="244"/>
      <c r="T1638" s="245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46" t="s">
        <v>176</v>
      </c>
      <c r="AU1638" s="246" t="s">
        <v>82</v>
      </c>
      <c r="AV1638" s="14" t="s">
        <v>82</v>
      </c>
      <c r="AW1638" s="14" t="s">
        <v>34</v>
      </c>
      <c r="AX1638" s="14" t="s">
        <v>72</v>
      </c>
      <c r="AY1638" s="246" t="s">
        <v>155</v>
      </c>
    </row>
    <row r="1639" spans="1:51" s="15" customFormat="1" ht="12">
      <c r="A1639" s="15"/>
      <c r="B1639" s="255"/>
      <c r="C1639" s="256"/>
      <c r="D1639" s="227" t="s">
        <v>176</v>
      </c>
      <c r="E1639" s="257" t="s">
        <v>19</v>
      </c>
      <c r="F1639" s="258" t="s">
        <v>502</v>
      </c>
      <c r="G1639" s="256"/>
      <c r="H1639" s="259">
        <v>719.64</v>
      </c>
      <c r="I1639" s="260"/>
      <c r="J1639" s="256"/>
      <c r="K1639" s="256"/>
      <c r="L1639" s="261"/>
      <c r="M1639" s="262"/>
      <c r="N1639" s="263"/>
      <c r="O1639" s="263"/>
      <c r="P1639" s="263"/>
      <c r="Q1639" s="263"/>
      <c r="R1639" s="263"/>
      <c r="S1639" s="263"/>
      <c r="T1639" s="264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T1639" s="265" t="s">
        <v>176</v>
      </c>
      <c r="AU1639" s="265" t="s">
        <v>82</v>
      </c>
      <c r="AV1639" s="15" t="s">
        <v>252</v>
      </c>
      <c r="AW1639" s="15" t="s">
        <v>34</v>
      </c>
      <c r="AX1639" s="15" t="s">
        <v>80</v>
      </c>
      <c r="AY1639" s="265" t="s">
        <v>155</v>
      </c>
    </row>
    <row r="1640" spans="1:47" s="2" customFormat="1" ht="12">
      <c r="A1640" s="41"/>
      <c r="B1640" s="42"/>
      <c r="C1640" s="43"/>
      <c r="D1640" s="227" t="s">
        <v>493</v>
      </c>
      <c r="E1640" s="43"/>
      <c r="F1640" s="252" t="s">
        <v>678</v>
      </c>
      <c r="G1640" s="43"/>
      <c r="H1640" s="43"/>
      <c r="I1640" s="43"/>
      <c r="J1640" s="43"/>
      <c r="K1640" s="43"/>
      <c r="L1640" s="47"/>
      <c r="M1640" s="223"/>
      <c r="N1640" s="224"/>
      <c r="O1640" s="87"/>
      <c r="P1640" s="87"/>
      <c r="Q1640" s="87"/>
      <c r="R1640" s="87"/>
      <c r="S1640" s="87"/>
      <c r="T1640" s="88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U1640" s="20" t="s">
        <v>82</v>
      </c>
    </row>
    <row r="1641" spans="1:47" s="2" customFormat="1" ht="12">
      <c r="A1641" s="41"/>
      <c r="B1641" s="42"/>
      <c r="C1641" s="43"/>
      <c r="D1641" s="227" t="s">
        <v>493</v>
      </c>
      <c r="E1641" s="43"/>
      <c r="F1641" s="253" t="s">
        <v>679</v>
      </c>
      <c r="G1641" s="43"/>
      <c r="H1641" s="254">
        <v>0</v>
      </c>
      <c r="I1641" s="43"/>
      <c r="J1641" s="43"/>
      <c r="K1641" s="43"/>
      <c r="L1641" s="47"/>
      <c r="M1641" s="223"/>
      <c r="N1641" s="224"/>
      <c r="O1641" s="87"/>
      <c r="P1641" s="87"/>
      <c r="Q1641" s="87"/>
      <c r="R1641" s="87"/>
      <c r="S1641" s="87"/>
      <c r="T1641" s="88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U1641" s="20" t="s">
        <v>82</v>
      </c>
    </row>
    <row r="1642" spans="1:47" s="2" customFormat="1" ht="12">
      <c r="A1642" s="41"/>
      <c r="B1642" s="42"/>
      <c r="C1642" s="43"/>
      <c r="D1642" s="227" t="s">
        <v>493</v>
      </c>
      <c r="E1642" s="43"/>
      <c r="F1642" s="253" t="s">
        <v>680</v>
      </c>
      <c r="G1642" s="43"/>
      <c r="H1642" s="254">
        <v>31.29</v>
      </c>
      <c r="I1642" s="43"/>
      <c r="J1642" s="43"/>
      <c r="K1642" s="43"/>
      <c r="L1642" s="47"/>
      <c r="M1642" s="223"/>
      <c r="N1642" s="224"/>
      <c r="O1642" s="87"/>
      <c r="P1642" s="87"/>
      <c r="Q1642" s="87"/>
      <c r="R1642" s="87"/>
      <c r="S1642" s="87"/>
      <c r="T1642" s="88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U1642" s="20" t="s">
        <v>82</v>
      </c>
    </row>
    <row r="1643" spans="1:47" s="2" customFormat="1" ht="12">
      <c r="A1643" s="41"/>
      <c r="B1643" s="42"/>
      <c r="C1643" s="43"/>
      <c r="D1643" s="227" t="s">
        <v>493</v>
      </c>
      <c r="E1643" s="43"/>
      <c r="F1643" s="253" t="s">
        <v>681</v>
      </c>
      <c r="G1643" s="43"/>
      <c r="H1643" s="254">
        <v>4.06</v>
      </c>
      <c r="I1643" s="43"/>
      <c r="J1643" s="43"/>
      <c r="K1643" s="43"/>
      <c r="L1643" s="47"/>
      <c r="M1643" s="223"/>
      <c r="N1643" s="224"/>
      <c r="O1643" s="87"/>
      <c r="P1643" s="87"/>
      <c r="Q1643" s="87"/>
      <c r="R1643" s="87"/>
      <c r="S1643" s="87"/>
      <c r="T1643" s="88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U1643" s="20" t="s">
        <v>82</v>
      </c>
    </row>
    <row r="1644" spans="1:47" s="2" customFormat="1" ht="12">
      <c r="A1644" s="41"/>
      <c r="B1644" s="42"/>
      <c r="C1644" s="43"/>
      <c r="D1644" s="227" t="s">
        <v>493</v>
      </c>
      <c r="E1644" s="43"/>
      <c r="F1644" s="253" t="s">
        <v>682</v>
      </c>
      <c r="G1644" s="43"/>
      <c r="H1644" s="254">
        <v>1.14</v>
      </c>
      <c r="I1644" s="43"/>
      <c r="J1644" s="43"/>
      <c r="K1644" s="43"/>
      <c r="L1644" s="47"/>
      <c r="M1644" s="223"/>
      <c r="N1644" s="224"/>
      <c r="O1644" s="87"/>
      <c r="P1644" s="87"/>
      <c r="Q1644" s="87"/>
      <c r="R1644" s="87"/>
      <c r="S1644" s="87"/>
      <c r="T1644" s="88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U1644" s="20" t="s">
        <v>82</v>
      </c>
    </row>
    <row r="1645" spans="1:47" s="2" customFormat="1" ht="12">
      <c r="A1645" s="41"/>
      <c r="B1645" s="42"/>
      <c r="C1645" s="43"/>
      <c r="D1645" s="227" t="s">
        <v>493</v>
      </c>
      <c r="E1645" s="43"/>
      <c r="F1645" s="253" t="s">
        <v>682</v>
      </c>
      <c r="G1645" s="43"/>
      <c r="H1645" s="254">
        <v>1.14</v>
      </c>
      <c r="I1645" s="43"/>
      <c r="J1645" s="43"/>
      <c r="K1645" s="43"/>
      <c r="L1645" s="47"/>
      <c r="M1645" s="223"/>
      <c r="N1645" s="224"/>
      <c r="O1645" s="87"/>
      <c r="P1645" s="87"/>
      <c r="Q1645" s="87"/>
      <c r="R1645" s="87"/>
      <c r="S1645" s="87"/>
      <c r="T1645" s="88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U1645" s="20" t="s">
        <v>82</v>
      </c>
    </row>
    <row r="1646" spans="1:47" s="2" customFormat="1" ht="12">
      <c r="A1646" s="41"/>
      <c r="B1646" s="42"/>
      <c r="C1646" s="43"/>
      <c r="D1646" s="227" t="s">
        <v>493</v>
      </c>
      <c r="E1646" s="43"/>
      <c r="F1646" s="253" t="s">
        <v>682</v>
      </c>
      <c r="G1646" s="43"/>
      <c r="H1646" s="254">
        <v>1.14</v>
      </c>
      <c r="I1646" s="43"/>
      <c r="J1646" s="43"/>
      <c r="K1646" s="43"/>
      <c r="L1646" s="47"/>
      <c r="M1646" s="223"/>
      <c r="N1646" s="224"/>
      <c r="O1646" s="87"/>
      <c r="P1646" s="87"/>
      <c r="Q1646" s="87"/>
      <c r="R1646" s="87"/>
      <c r="S1646" s="87"/>
      <c r="T1646" s="88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U1646" s="20" t="s">
        <v>82</v>
      </c>
    </row>
    <row r="1647" spans="1:47" s="2" customFormat="1" ht="12">
      <c r="A1647" s="41"/>
      <c r="B1647" s="42"/>
      <c r="C1647" s="43"/>
      <c r="D1647" s="227" t="s">
        <v>493</v>
      </c>
      <c r="E1647" s="43"/>
      <c r="F1647" s="253" t="s">
        <v>683</v>
      </c>
      <c r="G1647" s="43"/>
      <c r="H1647" s="254">
        <v>5.7</v>
      </c>
      <c r="I1647" s="43"/>
      <c r="J1647" s="43"/>
      <c r="K1647" s="43"/>
      <c r="L1647" s="47"/>
      <c r="M1647" s="223"/>
      <c r="N1647" s="224"/>
      <c r="O1647" s="87"/>
      <c r="P1647" s="87"/>
      <c r="Q1647" s="87"/>
      <c r="R1647" s="87"/>
      <c r="S1647" s="87"/>
      <c r="T1647" s="88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U1647" s="20" t="s">
        <v>82</v>
      </c>
    </row>
    <row r="1648" spans="1:47" s="2" customFormat="1" ht="12">
      <c r="A1648" s="41"/>
      <c r="B1648" s="42"/>
      <c r="C1648" s="43"/>
      <c r="D1648" s="227" t="s">
        <v>493</v>
      </c>
      <c r="E1648" s="43"/>
      <c r="F1648" s="253" t="s">
        <v>684</v>
      </c>
      <c r="G1648" s="43"/>
      <c r="H1648" s="254">
        <v>3.73</v>
      </c>
      <c r="I1648" s="43"/>
      <c r="J1648" s="43"/>
      <c r="K1648" s="43"/>
      <c r="L1648" s="47"/>
      <c r="M1648" s="223"/>
      <c r="N1648" s="224"/>
      <c r="O1648" s="87"/>
      <c r="P1648" s="87"/>
      <c r="Q1648" s="87"/>
      <c r="R1648" s="87"/>
      <c r="S1648" s="87"/>
      <c r="T1648" s="88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U1648" s="20" t="s">
        <v>82</v>
      </c>
    </row>
    <row r="1649" spans="1:47" s="2" customFormat="1" ht="12">
      <c r="A1649" s="41"/>
      <c r="B1649" s="42"/>
      <c r="C1649" s="43"/>
      <c r="D1649" s="227" t="s">
        <v>493</v>
      </c>
      <c r="E1649" s="43"/>
      <c r="F1649" s="253" t="s">
        <v>685</v>
      </c>
      <c r="G1649" s="43"/>
      <c r="H1649" s="254">
        <v>1.2</v>
      </c>
      <c r="I1649" s="43"/>
      <c r="J1649" s="43"/>
      <c r="K1649" s="43"/>
      <c r="L1649" s="47"/>
      <c r="M1649" s="223"/>
      <c r="N1649" s="224"/>
      <c r="O1649" s="87"/>
      <c r="P1649" s="87"/>
      <c r="Q1649" s="87"/>
      <c r="R1649" s="87"/>
      <c r="S1649" s="87"/>
      <c r="T1649" s="88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U1649" s="20" t="s">
        <v>82</v>
      </c>
    </row>
    <row r="1650" spans="1:47" s="2" customFormat="1" ht="12">
      <c r="A1650" s="41"/>
      <c r="B1650" s="42"/>
      <c r="C1650" s="43"/>
      <c r="D1650" s="227" t="s">
        <v>493</v>
      </c>
      <c r="E1650" s="43"/>
      <c r="F1650" s="253" t="s">
        <v>686</v>
      </c>
      <c r="G1650" s="43"/>
      <c r="H1650" s="254">
        <v>1.25</v>
      </c>
      <c r="I1650" s="43"/>
      <c r="J1650" s="43"/>
      <c r="K1650" s="43"/>
      <c r="L1650" s="47"/>
      <c r="M1650" s="223"/>
      <c r="N1650" s="224"/>
      <c r="O1650" s="87"/>
      <c r="P1650" s="87"/>
      <c r="Q1650" s="87"/>
      <c r="R1650" s="87"/>
      <c r="S1650" s="87"/>
      <c r="T1650" s="88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U1650" s="20" t="s">
        <v>82</v>
      </c>
    </row>
    <row r="1651" spans="1:47" s="2" customFormat="1" ht="12">
      <c r="A1651" s="41"/>
      <c r="B1651" s="42"/>
      <c r="C1651" s="43"/>
      <c r="D1651" s="227" t="s">
        <v>493</v>
      </c>
      <c r="E1651" s="43"/>
      <c r="F1651" s="253" t="s">
        <v>681</v>
      </c>
      <c r="G1651" s="43"/>
      <c r="H1651" s="254">
        <v>4.06</v>
      </c>
      <c r="I1651" s="43"/>
      <c r="J1651" s="43"/>
      <c r="K1651" s="43"/>
      <c r="L1651" s="47"/>
      <c r="M1651" s="223"/>
      <c r="N1651" s="224"/>
      <c r="O1651" s="87"/>
      <c r="P1651" s="87"/>
      <c r="Q1651" s="87"/>
      <c r="R1651" s="87"/>
      <c r="S1651" s="87"/>
      <c r="T1651" s="88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U1651" s="20" t="s">
        <v>82</v>
      </c>
    </row>
    <row r="1652" spans="1:47" s="2" customFormat="1" ht="12">
      <c r="A1652" s="41"/>
      <c r="B1652" s="42"/>
      <c r="C1652" s="43"/>
      <c r="D1652" s="227" t="s">
        <v>493</v>
      </c>
      <c r="E1652" s="43"/>
      <c r="F1652" s="253" t="s">
        <v>687</v>
      </c>
      <c r="G1652" s="43"/>
      <c r="H1652" s="254">
        <v>2.28</v>
      </c>
      <c r="I1652" s="43"/>
      <c r="J1652" s="43"/>
      <c r="K1652" s="43"/>
      <c r="L1652" s="47"/>
      <c r="M1652" s="223"/>
      <c r="N1652" s="224"/>
      <c r="O1652" s="87"/>
      <c r="P1652" s="87"/>
      <c r="Q1652" s="87"/>
      <c r="R1652" s="87"/>
      <c r="S1652" s="87"/>
      <c r="T1652" s="88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U1652" s="20" t="s">
        <v>82</v>
      </c>
    </row>
    <row r="1653" spans="1:47" s="2" customFormat="1" ht="12">
      <c r="A1653" s="41"/>
      <c r="B1653" s="42"/>
      <c r="C1653" s="43"/>
      <c r="D1653" s="227" t="s">
        <v>493</v>
      </c>
      <c r="E1653" s="43"/>
      <c r="F1653" s="253" t="s">
        <v>682</v>
      </c>
      <c r="G1653" s="43"/>
      <c r="H1653" s="254">
        <v>1.14</v>
      </c>
      <c r="I1653" s="43"/>
      <c r="J1653" s="43"/>
      <c r="K1653" s="43"/>
      <c r="L1653" s="47"/>
      <c r="M1653" s="223"/>
      <c r="N1653" s="224"/>
      <c r="O1653" s="87"/>
      <c r="P1653" s="87"/>
      <c r="Q1653" s="87"/>
      <c r="R1653" s="87"/>
      <c r="S1653" s="87"/>
      <c r="T1653" s="88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U1653" s="20" t="s">
        <v>82</v>
      </c>
    </row>
    <row r="1654" spans="1:47" s="2" customFormat="1" ht="12">
      <c r="A1654" s="41"/>
      <c r="B1654" s="42"/>
      <c r="C1654" s="43"/>
      <c r="D1654" s="227" t="s">
        <v>493</v>
      </c>
      <c r="E1654" s="43"/>
      <c r="F1654" s="253" t="s">
        <v>502</v>
      </c>
      <c r="G1654" s="43"/>
      <c r="H1654" s="254">
        <v>58.13</v>
      </c>
      <c r="I1654" s="43"/>
      <c r="J1654" s="43"/>
      <c r="K1654" s="43"/>
      <c r="L1654" s="47"/>
      <c r="M1654" s="223"/>
      <c r="N1654" s="224"/>
      <c r="O1654" s="87"/>
      <c r="P1654" s="87"/>
      <c r="Q1654" s="87"/>
      <c r="R1654" s="87"/>
      <c r="S1654" s="87"/>
      <c r="T1654" s="88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U1654" s="20" t="s">
        <v>82</v>
      </c>
    </row>
    <row r="1655" spans="1:47" s="2" customFormat="1" ht="12">
      <c r="A1655" s="41"/>
      <c r="B1655" s="42"/>
      <c r="C1655" s="43"/>
      <c r="D1655" s="227" t="s">
        <v>493</v>
      </c>
      <c r="E1655" s="43"/>
      <c r="F1655" s="252" t="s">
        <v>688</v>
      </c>
      <c r="G1655" s="43"/>
      <c r="H1655" s="43"/>
      <c r="I1655" s="43"/>
      <c r="J1655" s="43"/>
      <c r="K1655" s="43"/>
      <c r="L1655" s="47"/>
      <c r="M1655" s="223"/>
      <c r="N1655" s="224"/>
      <c r="O1655" s="87"/>
      <c r="P1655" s="87"/>
      <c r="Q1655" s="87"/>
      <c r="R1655" s="87"/>
      <c r="S1655" s="87"/>
      <c r="T1655" s="88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U1655" s="20" t="s">
        <v>82</v>
      </c>
    </row>
    <row r="1656" spans="1:47" s="2" customFormat="1" ht="12">
      <c r="A1656" s="41"/>
      <c r="B1656" s="42"/>
      <c r="C1656" s="43"/>
      <c r="D1656" s="227" t="s">
        <v>493</v>
      </c>
      <c r="E1656" s="43"/>
      <c r="F1656" s="253" t="s">
        <v>679</v>
      </c>
      <c r="G1656" s="43"/>
      <c r="H1656" s="254">
        <v>0</v>
      </c>
      <c r="I1656" s="43"/>
      <c r="J1656" s="43"/>
      <c r="K1656" s="43"/>
      <c r="L1656" s="47"/>
      <c r="M1656" s="223"/>
      <c r="N1656" s="224"/>
      <c r="O1656" s="87"/>
      <c r="P1656" s="87"/>
      <c r="Q1656" s="87"/>
      <c r="R1656" s="87"/>
      <c r="S1656" s="87"/>
      <c r="T1656" s="88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U1656" s="20" t="s">
        <v>82</v>
      </c>
    </row>
    <row r="1657" spans="1:47" s="2" customFormat="1" ht="12">
      <c r="A1657" s="41"/>
      <c r="B1657" s="42"/>
      <c r="C1657" s="43"/>
      <c r="D1657" s="227" t="s">
        <v>493</v>
      </c>
      <c r="E1657" s="43"/>
      <c r="F1657" s="253" t="s">
        <v>689</v>
      </c>
      <c r="G1657" s="43"/>
      <c r="H1657" s="254">
        <v>81.7</v>
      </c>
      <c r="I1657" s="43"/>
      <c r="J1657" s="43"/>
      <c r="K1657" s="43"/>
      <c r="L1657" s="47"/>
      <c r="M1657" s="223"/>
      <c r="N1657" s="224"/>
      <c r="O1657" s="87"/>
      <c r="P1657" s="87"/>
      <c r="Q1657" s="87"/>
      <c r="R1657" s="87"/>
      <c r="S1657" s="87"/>
      <c r="T1657" s="88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U1657" s="20" t="s">
        <v>82</v>
      </c>
    </row>
    <row r="1658" spans="1:47" s="2" customFormat="1" ht="12">
      <c r="A1658" s="41"/>
      <c r="B1658" s="42"/>
      <c r="C1658" s="43"/>
      <c r="D1658" s="227" t="s">
        <v>493</v>
      </c>
      <c r="E1658" s="43"/>
      <c r="F1658" s="253" t="s">
        <v>690</v>
      </c>
      <c r="G1658" s="43"/>
      <c r="H1658" s="254">
        <v>10.64</v>
      </c>
      <c r="I1658" s="43"/>
      <c r="J1658" s="43"/>
      <c r="K1658" s="43"/>
      <c r="L1658" s="47"/>
      <c r="M1658" s="223"/>
      <c r="N1658" s="224"/>
      <c r="O1658" s="87"/>
      <c r="P1658" s="87"/>
      <c r="Q1658" s="87"/>
      <c r="R1658" s="87"/>
      <c r="S1658" s="87"/>
      <c r="T1658" s="88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U1658" s="20" t="s">
        <v>82</v>
      </c>
    </row>
    <row r="1659" spans="1:47" s="2" customFormat="1" ht="12">
      <c r="A1659" s="41"/>
      <c r="B1659" s="42"/>
      <c r="C1659" s="43"/>
      <c r="D1659" s="227" t="s">
        <v>493</v>
      </c>
      <c r="E1659" s="43"/>
      <c r="F1659" s="253" t="s">
        <v>685</v>
      </c>
      <c r="G1659" s="43"/>
      <c r="H1659" s="254">
        <v>1.2</v>
      </c>
      <c r="I1659" s="43"/>
      <c r="J1659" s="43"/>
      <c r="K1659" s="43"/>
      <c r="L1659" s="47"/>
      <c r="M1659" s="223"/>
      <c r="N1659" s="224"/>
      <c r="O1659" s="87"/>
      <c r="P1659" s="87"/>
      <c r="Q1659" s="87"/>
      <c r="R1659" s="87"/>
      <c r="S1659" s="87"/>
      <c r="T1659" s="88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U1659" s="20" t="s">
        <v>82</v>
      </c>
    </row>
    <row r="1660" spans="1:47" s="2" customFormat="1" ht="12">
      <c r="A1660" s="41"/>
      <c r="B1660" s="42"/>
      <c r="C1660" s="43"/>
      <c r="D1660" s="227" t="s">
        <v>493</v>
      </c>
      <c r="E1660" s="43"/>
      <c r="F1660" s="253" t="s">
        <v>691</v>
      </c>
      <c r="G1660" s="43"/>
      <c r="H1660" s="254">
        <v>33.2</v>
      </c>
      <c r="I1660" s="43"/>
      <c r="J1660" s="43"/>
      <c r="K1660" s="43"/>
      <c r="L1660" s="47"/>
      <c r="M1660" s="223"/>
      <c r="N1660" s="224"/>
      <c r="O1660" s="87"/>
      <c r="P1660" s="87"/>
      <c r="Q1660" s="87"/>
      <c r="R1660" s="87"/>
      <c r="S1660" s="87"/>
      <c r="T1660" s="88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U1660" s="20" t="s">
        <v>82</v>
      </c>
    </row>
    <row r="1661" spans="1:47" s="2" customFormat="1" ht="12">
      <c r="A1661" s="41"/>
      <c r="B1661" s="42"/>
      <c r="C1661" s="43"/>
      <c r="D1661" s="227" t="s">
        <v>493</v>
      </c>
      <c r="E1661" s="43"/>
      <c r="F1661" s="253" t="s">
        <v>692</v>
      </c>
      <c r="G1661" s="43"/>
      <c r="H1661" s="254">
        <v>33.38</v>
      </c>
      <c r="I1661" s="43"/>
      <c r="J1661" s="43"/>
      <c r="K1661" s="43"/>
      <c r="L1661" s="47"/>
      <c r="M1661" s="223"/>
      <c r="N1661" s="224"/>
      <c r="O1661" s="87"/>
      <c r="P1661" s="87"/>
      <c r="Q1661" s="87"/>
      <c r="R1661" s="87"/>
      <c r="S1661" s="87"/>
      <c r="T1661" s="88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U1661" s="20" t="s">
        <v>82</v>
      </c>
    </row>
    <row r="1662" spans="1:47" s="2" customFormat="1" ht="12">
      <c r="A1662" s="41"/>
      <c r="B1662" s="42"/>
      <c r="C1662" s="43"/>
      <c r="D1662" s="227" t="s">
        <v>493</v>
      </c>
      <c r="E1662" s="43"/>
      <c r="F1662" s="253" t="s">
        <v>693</v>
      </c>
      <c r="G1662" s="43"/>
      <c r="H1662" s="254">
        <v>33.2</v>
      </c>
      <c r="I1662" s="43"/>
      <c r="J1662" s="43"/>
      <c r="K1662" s="43"/>
      <c r="L1662" s="47"/>
      <c r="M1662" s="223"/>
      <c r="N1662" s="224"/>
      <c r="O1662" s="87"/>
      <c r="P1662" s="87"/>
      <c r="Q1662" s="87"/>
      <c r="R1662" s="87"/>
      <c r="S1662" s="87"/>
      <c r="T1662" s="88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U1662" s="20" t="s">
        <v>82</v>
      </c>
    </row>
    <row r="1663" spans="1:47" s="2" customFormat="1" ht="12">
      <c r="A1663" s="41"/>
      <c r="B1663" s="42"/>
      <c r="C1663" s="43"/>
      <c r="D1663" s="227" t="s">
        <v>493</v>
      </c>
      <c r="E1663" s="43"/>
      <c r="F1663" s="253" t="s">
        <v>694</v>
      </c>
      <c r="G1663" s="43"/>
      <c r="H1663" s="254">
        <v>32.84</v>
      </c>
      <c r="I1663" s="43"/>
      <c r="J1663" s="43"/>
      <c r="K1663" s="43"/>
      <c r="L1663" s="47"/>
      <c r="M1663" s="223"/>
      <c r="N1663" s="224"/>
      <c r="O1663" s="87"/>
      <c r="P1663" s="87"/>
      <c r="Q1663" s="87"/>
      <c r="R1663" s="87"/>
      <c r="S1663" s="87"/>
      <c r="T1663" s="88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U1663" s="20" t="s">
        <v>82</v>
      </c>
    </row>
    <row r="1664" spans="1:47" s="2" customFormat="1" ht="12">
      <c r="A1664" s="41"/>
      <c r="B1664" s="42"/>
      <c r="C1664" s="43"/>
      <c r="D1664" s="227" t="s">
        <v>493</v>
      </c>
      <c r="E1664" s="43"/>
      <c r="F1664" s="253" t="s">
        <v>695</v>
      </c>
      <c r="G1664" s="43"/>
      <c r="H1664" s="254">
        <v>11.05</v>
      </c>
      <c r="I1664" s="43"/>
      <c r="J1664" s="43"/>
      <c r="K1664" s="43"/>
      <c r="L1664" s="47"/>
      <c r="M1664" s="223"/>
      <c r="N1664" s="224"/>
      <c r="O1664" s="87"/>
      <c r="P1664" s="87"/>
      <c r="Q1664" s="87"/>
      <c r="R1664" s="87"/>
      <c r="S1664" s="87"/>
      <c r="T1664" s="88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U1664" s="20" t="s">
        <v>82</v>
      </c>
    </row>
    <row r="1665" spans="1:47" s="2" customFormat="1" ht="12">
      <c r="A1665" s="41"/>
      <c r="B1665" s="42"/>
      <c r="C1665" s="43"/>
      <c r="D1665" s="227" t="s">
        <v>493</v>
      </c>
      <c r="E1665" s="43"/>
      <c r="F1665" s="253" t="s">
        <v>502</v>
      </c>
      <c r="G1665" s="43"/>
      <c r="H1665" s="254">
        <v>237.21</v>
      </c>
      <c r="I1665" s="43"/>
      <c r="J1665" s="43"/>
      <c r="K1665" s="43"/>
      <c r="L1665" s="47"/>
      <c r="M1665" s="223"/>
      <c r="N1665" s="224"/>
      <c r="O1665" s="87"/>
      <c r="P1665" s="87"/>
      <c r="Q1665" s="87"/>
      <c r="R1665" s="87"/>
      <c r="S1665" s="87"/>
      <c r="T1665" s="88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U1665" s="20" t="s">
        <v>82</v>
      </c>
    </row>
    <row r="1666" spans="1:47" s="2" customFormat="1" ht="12">
      <c r="A1666" s="41"/>
      <c r="B1666" s="42"/>
      <c r="C1666" s="43"/>
      <c r="D1666" s="227" t="s">
        <v>493</v>
      </c>
      <c r="E1666" s="43"/>
      <c r="F1666" s="252" t="s">
        <v>696</v>
      </c>
      <c r="G1666" s="43"/>
      <c r="H1666" s="43"/>
      <c r="I1666" s="43"/>
      <c r="J1666" s="43"/>
      <c r="K1666" s="43"/>
      <c r="L1666" s="47"/>
      <c r="M1666" s="223"/>
      <c r="N1666" s="224"/>
      <c r="O1666" s="87"/>
      <c r="P1666" s="87"/>
      <c r="Q1666" s="87"/>
      <c r="R1666" s="87"/>
      <c r="S1666" s="87"/>
      <c r="T1666" s="88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U1666" s="20" t="s">
        <v>82</v>
      </c>
    </row>
    <row r="1667" spans="1:47" s="2" customFormat="1" ht="12">
      <c r="A1667" s="41"/>
      <c r="B1667" s="42"/>
      <c r="C1667" s="43"/>
      <c r="D1667" s="227" t="s">
        <v>493</v>
      </c>
      <c r="E1667" s="43"/>
      <c r="F1667" s="253" t="s">
        <v>697</v>
      </c>
      <c r="G1667" s="43"/>
      <c r="H1667" s="254">
        <v>0</v>
      </c>
      <c r="I1667" s="43"/>
      <c r="J1667" s="43"/>
      <c r="K1667" s="43"/>
      <c r="L1667" s="47"/>
      <c r="M1667" s="223"/>
      <c r="N1667" s="224"/>
      <c r="O1667" s="87"/>
      <c r="P1667" s="87"/>
      <c r="Q1667" s="87"/>
      <c r="R1667" s="87"/>
      <c r="S1667" s="87"/>
      <c r="T1667" s="88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U1667" s="20" t="s">
        <v>82</v>
      </c>
    </row>
    <row r="1668" spans="1:47" s="2" customFormat="1" ht="12">
      <c r="A1668" s="41"/>
      <c r="B1668" s="42"/>
      <c r="C1668" s="43"/>
      <c r="D1668" s="227" t="s">
        <v>493</v>
      </c>
      <c r="E1668" s="43"/>
      <c r="F1668" s="253" t="s">
        <v>698</v>
      </c>
      <c r="G1668" s="43"/>
      <c r="H1668" s="254">
        <v>82.96</v>
      </c>
      <c r="I1668" s="43"/>
      <c r="J1668" s="43"/>
      <c r="K1668" s="43"/>
      <c r="L1668" s="47"/>
      <c r="M1668" s="223"/>
      <c r="N1668" s="224"/>
      <c r="O1668" s="87"/>
      <c r="P1668" s="87"/>
      <c r="Q1668" s="87"/>
      <c r="R1668" s="87"/>
      <c r="S1668" s="87"/>
      <c r="T1668" s="88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U1668" s="20" t="s">
        <v>82</v>
      </c>
    </row>
    <row r="1669" spans="1:47" s="2" customFormat="1" ht="12">
      <c r="A1669" s="41"/>
      <c r="B1669" s="42"/>
      <c r="C1669" s="43"/>
      <c r="D1669" s="227" t="s">
        <v>493</v>
      </c>
      <c r="E1669" s="43"/>
      <c r="F1669" s="253" t="s">
        <v>690</v>
      </c>
      <c r="G1669" s="43"/>
      <c r="H1669" s="254">
        <v>10.64</v>
      </c>
      <c r="I1669" s="43"/>
      <c r="J1669" s="43"/>
      <c r="K1669" s="43"/>
      <c r="L1669" s="47"/>
      <c r="M1669" s="223"/>
      <c r="N1669" s="224"/>
      <c r="O1669" s="87"/>
      <c r="P1669" s="87"/>
      <c r="Q1669" s="87"/>
      <c r="R1669" s="87"/>
      <c r="S1669" s="87"/>
      <c r="T1669" s="88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U1669" s="20" t="s">
        <v>82</v>
      </c>
    </row>
    <row r="1670" spans="1:47" s="2" customFormat="1" ht="12">
      <c r="A1670" s="41"/>
      <c r="B1670" s="42"/>
      <c r="C1670" s="43"/>
      <c r="D1670" s="227" t="s">
        <v>493</v>
      </c>
      <c r="E1670" s="43"/>
      <c r="F1670" s="253" t="s">
        <v>685</v>
      </c>
      <c r="G1670" s="43"/>
      <c r="H1670" s="254">
        <v>1.2</v>
      </c>
      <c r="I1670" s="43"/>
      <c r="J1670" s="43"/>
      <c r="K1670" s="43"/>
      <c r="L1670" s="47"/>
      <c r="M1670" s="223"/>
      <c r="N1670" s="224"/>
      <c r="O1670" s="87"/>
      <c r="P1670" s="87"/>
      <c r="Q1670" s="87"/>
      <c r="R1670" s="87"/>
      <c r="S1670" s="87"/>
      <c r="T1670" s="88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U1670" s="20" t="s">
        <v>82</v>
      </c>
    </row>
    <row r="1671" spans="1:47" s="2" customFormat="1" ht="12">
      <c r="A1671" s="41"/>
      <c r="B1671" s="42"/>
      <c r="C1671" s="43"/>
      <c r="D1671" s="227" t="s">
        <v>493</v>
      </c>
      <c r="E1671" s="43"/>
      <c r="F1671" s="253" t="s">
        <v>691</v>
      </c>
      <c r="G1671" s="43"/>
      <c r="H1671" s="254">
        <v>33.2</v>
      </c>
      <c r="I1671" s="43"/>
      <c r="J1671" s="43"/>
      <c r="K1671" s="43"/>
      <c r="L1671" s="47"/>
      <c r="M1671" s="223"/>
      <c r="N1671" s="224"/>
      <c r="O1671" s="87"/>
      <c r="P1671" s="87"/>
      <c r="Q1671" s="87"/>
      <c r="R1671" s="87"/>
      <c r="S1671" s="87"/>
      <c r="T1671" s="88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U1671" s="20" t="s">
        <v>82</v>
      </c>
    </row>
    <row r="1672" spans="1:47" s="2" customFormat="1" ht="12">
      <c r="A1672" s="41"/>
      <c r="B1672" s="42"/>
      <c r="C1672" s="43"/>
      <c r="D1672" s="227" t="s">
        <v>493</v>
      </c>
      <c r="E1672" s="43"/>
      <c r="F1672" s="253" t="s">
        <v>692</v>
      </c>
      <c r="G1672" s="43"/>
      <c r="H1672" s="254">
        <v>33.38</v>
      </c>
      <c r="I1672" s="43"/>
      <c r="J1672" s="43"/>
      <c r="K1672" s="43"/>
      <c r="L1672" s="47"/>
      <c r="M1672" s="223"/>
      <c r="N1672" s="224"/>
      <c r="O1672" s="87"/>
      <c r="P1672" s="87"/>
      <c r="Q1672" s="87"/>
      <c r="R1672" s="87"/>
      <c r="S1672" s="87"/>
      <c r="T1672" s="88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U1672" s="20" t="s">
        <v>82</v>
      </c>
    </row>
    <row r="1673" spans="1:47" s="2" customFormat="1" ht="12">
      <c r="A1673" s="41"/>
      <c r="B1673" s="42"/>
      <c r="C1673" s="43"/>
      <c r="D1673" s="227" t="s">
        <v>493</v>
      </c>
      <c r="E1673" s="43"/>
      <c r="F1673" s="253" t="s">
        <v>693</v>
      </c>
      <c r="G1673" s="43"/>
      <c r="H1673" s="254">
        <v>33.2</v>
      </c>
      <c r="I1673" s="43"/>
      <c r="J1673" s="43"/>
      <c r="K1673" s="43"/>
      <c r="L1673" s="47"/>
      <c r="M1673" s="223"/>
      <c r="N1673" s="224"/>
      <c r="O1673" s="87"/>
      <c r="P1673" s="87"/>
      <c r="Q1673" s="87"/>
      <c r="R1673" s="87"/>
      <c r="S1673" s="87"/>
      <c r="T1673" s="88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U1673" s="20" t="s">
        <v>82</v>
      </c>
    </row>
    <row r="1674" spans="1:47" s="2" customFormat="1" ht="12">
      <c r="A1674" s="41"/>
      <c r="B1674" s="42"/>
      <c r="C1674" s="43"/>
      <c r="D1674" s="227" t="s">
        <v>493</v>
      </c>
      <c r="E1674" s="43"/>
      <c r="F1674" s="253" t="s">
        <v>694</v>
      </c>
      <c r="G1674" s="43"/>
      <c r="H1674" s="254">
        <v>32.84</v>
      </c>
      <c r="I1674" s="43"/>
      <c r="J1674" s="43"/>
      <c r="K1674" s="43"/>
      <c r="L1674" s="47"/>
      <c r="M1674" s="223"/>
      <c r="N1674" s="224"/>
      <c r="O1674" s="87"/>
      <c r="P1674" s="87"/>
      <c r="Q1674" s="87"/>
      <c r="R1674" s="87"/>
      <c r="S1674" s="87"/>
      <c r="T1674" s="88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U1674" s="20" t="s">
        <v>82</v>
      </c>
    </row>
    <row r="1675" spans="1:47" s="2" customFormat="1" ht="12">
      <c r="A1675" s="41"/>
      <c r="B1675" s="42"/>
      <c r="C1675" s="43"/>
      <c r="D1675" s="227" t="s">
        <v>493</v>
      </c>
      <c r="E1675" s="43"/>
      <c r="F1675" s="253" t="s">
        <v>695</v>
      </c>
      <c r="G1675" s="43"/>
      <c r="H1675" s="254">
        <v>11.05</v>
      </c>
      <c r="I1675" s="43"/>
      <c r="J1675" s="43"/>
      <c r="K1675" s="43"/>
      <c r="L1675" s="47"/>
      <c r="M1675" s="223"/>
      <c r="N1675" s="224"/>
      <c r="O1675" s="87"/>
      <c r="P1675" s="87"/>
      <c r="Q1675" s="87"/>
      <c r="R1675" s="87"/>
      <c r="S1675" s="87"/>
      <c r="T1675" s="88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U1675" s="20" t="s">
        <v>82</v>
      </c>
    </row>
    <row r="1676" spans="1:47" s="2" customFormat="1" ht="12">
      <c r="A1676" s="41"/>
      <c r="B1676" s="42"/>
      <c r="C1676" s="43"/>
      <c r="D1676" s="227" t="s">
        <v>493</v>
      </c>
      <c r="E1676" s="43"/>
      <c r="F1676" s="253" t="s">
        <v>502</v>
      </c>
      <c r="G1676" s="43"/>
      <c r="H1676" s="254">
        <v>238.47</v>
      </c>
      <c r="I1676" s="43"/>
      <c r="J1676" s="43"/>
      <c r="K1676" s="43"/>
      <c r="L1676" s="47"/>
      <c r="M1676" s="223"/>
      <c r="N1676" s="224"/>
      <c r="O1676" s="87"/>
      <c r="P1676" s="87"/>
      <c r="Q1676" s="87"/>
      <c r="R1676" s="87"/>
      <c r="S1676" s="87"/>
      <c r="T1676" s="88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U1676" s="20" t="s">
        <v>82</v>
      </c>
    </row>
    <row r="1677" spans="1:47" s="2" customFormat="1" ht="12">
      <c r="A1677" s="41"/>
      <c r="B1677" s="42"/>
      <c r="C1677" s="43"/>
      <c r="D1677" s="227" t="s">
        <v>493</v>
      </c>
      <c r="E1677" s="43"/>
      <c r="F1677" s="252" t="s">
        <v>699</v>
      </c>
      <c r="G1677" s="43"/>
      <c r="H1677" s="43"/>
      <c r="I1677" s="43"/>
      <c r="J1677" s="43"/>
      <c r="K1677" s="43"/>
      <c r="L1677" s="47"/>
      <c r="M1677" s="223"/>
      <c r="N1677" s="224"/>
      <c r="O1677" s="87"/>
      <c r="P1677" s="87"/>
      <c r="Q1677" s="87"/>
      <c r="R1677" s="87"/>
      <c r="S1677" s="87"/>
      <c r="T1677" s="88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U1677" s="20" t="s">
        <v>82</v>
      </c>
    </row>
    <row r="1678" spans="1:47" s="2" customFormat="1" ht="12">
      <c r="A1678" s="41"/>
      <c r="B1678" s="42"/>
      <c r="C1678" s="43"/>
      <c r="D1678" s="227" t="s">
        <v>493</v>
      </c>
      <c r="E1678" s="43"/>
      <c r="F1678" s="253" t="s">
        <v>697</v>
      </c>
      <c r="G1678" s="43"/>
      <c r="H1678" s="254">
        <v>0</v>
      </c>
      <c r="I1678" s="43"/>
      <c r="J1678" s="43"/>
      <c r="K1678" s="43"/>
      <c r="L1678" s="47"/>
      <c r="M1678" s="223"/>
      <c r="N1678" s="224"/>
      <c r="O1678" s="87"/>
      <c r="P1678" s="87"/>
      <c r="Q1678" s="87"/>
      <c r="R1678" s="87"/>
      <c r="S1678" s="87"/>
      <c r="T1678" s="88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U1678" s="20" t="s">
        <v>82</v>
      </c>
    </row>
    <row r="1679" spans="1:47" s="2" customFormat="1" ht="12">
      <c r="A1679" s="41"/>
      <c r="B1679" s="42"/>
      <c r="C1679" s="43"/>
      <c r="D1679" s="227" t="s">
        <v>493</v>
      </c>
      <c r="E1679" s="43"/>
      <c r="F1679" s="253" t="s">
        <v>681</v>
      </c>
      <c r="G1679" s="43"/>
      <c r="H1679" s="254">
        <v>4.06</v>
      </c>
      <c r="I1679" s="43"/>
      <c r="J1679" s="43"/>
      <c r="K1679" s="43"/>
      <c r="L1679" s="47"/>
      <c r="M1679" s="223"/>
      <c r="N1679" s="224"/>
      <c r="O1679" s="87"/>
      <c r="P1679" s="87"/>
      <c r="Q1679" s="87"/>
      <c r="R1679" s="87"/>
      <c r="S1679" s="87"/>
      <c r="T1679" s="88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U1679" s="20" t="s">
        <v>82</v>
      </c>
    </row>
    <row r="1680" spans="1:47" s="2" customFormat="1" ht="12">
      <c r="A1680" s="41"/>
      <c r="B1680" s="42"/>
      <c r="C1680" s="43"/>
      <c r="D1680" s="227" t="s">
        <v>493</v>
      </c>
      <c r="E1680" s="43"/>
      <c r="F1680" s="253" t="s">
        <v>682</v>
      </c>
      <c r="G1680" s="43"/>
      <c r="H1680" s="254">
        <v>1.14</v>
      </c>
      <c r="I1680" s="43"/>
      <c r="J1680" s="43"/>
      <c r="K1680" s="43"/>
      <c r="L1680" s="47"/>
      <c r="M1680" s="223"/>
      <c r="N1680" s="224"/>
      <c r="O1680" s="87"/>
      <c r="P1680" s="87"/>
      <c r="Q1680" s="87"/>
      <c r="R1680" s="87"/>
      <c r="S1680" s="87"/>
      <c r="T1680" s="88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U1680" s="20" t="s">
        <v>82</v>
      </c>
    </row>
    <row r="1681" spans="1:47" s="2" customFormat="1" ht="12">
      <c r="A1681" s="41"/>
      <c r="B1681" s="42"/>
      <c r="C1681" s="43"/>
      <c r="D1681" s="227" t="s">
        <v>493</v>
      </c>
      <c r="E1681" s="43"/>
      <c r="F1681" s="253" t="s">
        <v>682</v>
      </c>
      <c r="G1681" s="43"/>
      <c r="H1681" s="254">
        <v>1.14</v>
      </c>
      <c r="I1681" s="43"/>
      <c r="J1681" s="43"/>
      <c r="K1681" s="43"/>
      <c r="L1681" s="47"/>
      <c r="M1681" s="223"/>
      <c r="N1681" s="224"/>
      <c r="O1681" s="87"/>
      <c r="P1681" s="87"/>
      <c r="Q1681" s="87"/>
      <c r="R1681" s="87"/>
      <c r="S1681" s="87"/>
      <c r="T1681" s="88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U1681" s="20" t="s">
        <v>82</v>
      </c>
    </row>
    <row r="1682" spans="1:47" s="2" customFormat="1" ht="12">
      <c r="A1682" s="41"/>
      <c r="B1682" s="42"/>
      <c r="C1682" s="43"/>
      <c r="D1682" s="227" t="s">
        <v>493</v>
      </c>
      <c r="E1682" s="43"/>
      <c r="F1682" s="253" t="s">
        <v>682</v>
      </c>
      <c r="G1682" s="43"/>
      <c r="H1682" s="254">
        <v>1.14</v>
      </c>
      <c r="I1682" s="43"/>
      <c r="J1682" s="43"/>
      <c r="K1682" s="43"/>
      <c r="L1682" s="47"/>
      <c r="M1682" s="223"/>
      <c r="N1682" s="224"/>
      <c r="O1682" s="87"/>
      <c r="P1682" s="87"/>
      <c r="Q1682" s="87"/>
      <c r="R1682" s="87"/>
      <c r="S1682" s="87"/>
      <c r="T1682" s="88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U1682" s="20" t="s">
        <v>82</v>
      </c>
    </row>
    <row r="1683" spans="1:47" s="2" customFormat="1" ht="12">
      <c r="A1683" s="41"/>
      <c r="B1683" s="42"/>
      <c r="C1683" s="43"/>
      <c r="D1683" s="227" t="s">
        <v>493</v>
      </c>
      <c r="E1683" s="43"/>
      <c r="F1683" s="253" t="s">
        <v>683</v>
      </c>
      <c r="G1683" s="43"/>
      <c r="H1683" s="254">
        <v>5.7</v>
      </c>
      <c r="I1683" s="43"/>
      <c r="J1683" s="43"/>
      <c r="K1683" s="43"/>
      <c r="L1683" s="47"/>
      <c r="M1683" s="223"/>
      <c r="N1683" s="224"/>
      <c r="O1683" s="87"/>
      <c r="P1683" s="87"/>
      <c r="Q1683" s="87"/>
      <c r="R1683" s="87"/>
      <c r="S1683" s="87"/>
      <c r="T1683" s="88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U1683" s="20" t="s">
        <v>82</v>
      </c>
    </row>
    <row r="1684" spans="1:47" s="2" customFormat="1" ht="12">
      <c r="A1684" s="41"/>
      <c r="B1684" s="42"/>
      <c r="C1684" s="43"/>
      <c r="D1684" s="227" t="s">
        <v>493</v>
      </c>
      <c r="E1684" s="43"/>
      <c r="F1684" s="253" t="s">
        <v>684</v>
      </c>
      <c r="G1684" s="43"/>
      <c r="H1684" s="254">
        <v>3.73</v>
      </c>
      <c r="I1684" s="43"/>
      <c r="J1684" s="43"/>
      <c r="K1684" s="43"/>
      <c r="L1684" s="47"/>
      <c r="M1684" s="223"/>
      <c r="N1684" s="224"/>
      <c r="O1684" s="87"/>
      <c r="P1684" s="87"/>
      <c r="Q1684" s="87"/>
      <c r="R1684" s="87"/>
      <c r="S1684" s="87"/>
      <c r="T1684" s="88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U1684" s="20" t="s">
        <v>82</v>
      </c>
    </row>
    <row r="1685" spans="1:47" s="2" customFormat="1" ht="12">
      <c r="A1685" s="41"/>
      <c r="B1685" s="42"/>
      <c r="C1685" s="43"/>
      <c r="D1685" s="227" t="s">
        <v>493</v>
      </c>
      <c r="E1685" s="43"/>
      <c r="F1685" s="253" t="s">
        <v>685</v>
      </c>
      <c r="G1685" s="43"/>
      <c r="H1685" s="254">
        <v>1.2</v>
      </c>
      <c r="I1685" s="43"/>
      <c r="J1685" s="43"/>
      <c r="K1685" s="43"/>
      <c r="L1685" s="47"/>
      <c r="M1685" s="223"/>
      <c r="N1685" s="224"/>
      <c r="O1685" s="87"/>
      <c r="P1685" s="87"/>
      <c r="Q1685" s="87"/>
      <c r="R1685" s="87"/>
      <c r="S1685" s="87"/>
      <c r="T1685" s="88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U1685" s="20" t="s">
        <v>82</v>
      </c>
    </row>
    <row r="1686" spans="1:47" s="2" customFormat="1" ht="12">
      <c r="A1686" s="41"/>
      <c r="B1686" s="42"/>
      <c r="C1686" s="43"/>
      <c r="D1686" s="227" t="s">
        <v>493</v>
      </c>
      <c r="E1686" s="43"/>
      <c r="F1686" s="253" t="s">
        <v>686</v>
      </c>
      <c r="G1686" s="43"/>
      <c r="H1686" s="254">
        <v>1.25</v>
      </c>
      <c r="I1686" s="43"/>
      <c r="J1686" s="43"/>
      <c r="K1686" s="43"/>
      <c r="L1686" s="47"/>
      <c r="M1686" s="223"/>
      <c r="N1686" s="224"/>
      <c r="O1686" s="87"/>
      <c r="P1686" s="87"/>
      <c r="Q1686" s="87"/>
      <c r="R1686" s="87"/>
      <c r="S1686" s="87"/>
      <c r="T1686" s="88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U1686" s="20" t="s">
        <v>82</v>
      </c>
    </row>
    <row r="1687" spans="1:47" s="2" customFormat="1" ht="12">
      <c r="A1687" s="41"/>
      <c r="B1687" s="42"/>
      <c r="C1687" s="43"/>
      <c r="D1687" s="227" t="s">
        <v>493</v>
      </c>
      <c r="E1687" s="43"/>
      <c r="F1687" s="253" t="s">
        <v>681</v>
      </c>
      <c r="G1687" s="43"/>
      <c r="H1687" s="254">
        <v>4.06</v>
      </c>
      <c r="I1687" s="43"/>
      <c r="J1687" s="43"/>
      <c r="K1687" s="43"/>
      <c r="L1687" s="47"/>
      <c r="M1687" s="223"/>
      <c r="N1687" s="224"/>
      <c r="O1687" s="87"/>
      <c r="P1687" s="87"/>
      <c r="Q1687" s="87"/>
      <c r="R1687" s="87"/>
      <c r="S1687" s="87"/>
      <c r="T1687" s="88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U1687" s="20" t="s">
        <v>82</v>
      </c>
    </row>
    <row r="1688" spans="1:47" s="2" customFormat="1" ht="12">
      <c r="A1688" s="41"/>
      <c r="B1688" s="42"/>
      <c r="C1688" s="43"/>
      <c r="D1688" s="227" t="s">
        <v>493</v>
      </c>
      <c r="E1688" s="43"/>
      <c r="F1688" s="253" t="s">
        <v>687</v>
      </c>
      <c r="G1688" s="43"/>
      <c r="H1688" s="254">
        <v>2.28</v>
      </c>
      <c r="I1688" s="43"/>
      <c r="J1688" s="43"/>
      <c r="K1688" s="43"/>
      <c r="L1688" s="47"/>
      <c r="M1688" s="223"/>
      <c r="N1688" s="224"/>
      <c r="O1688" s="87"/>
      <c r="P1688" s="87"/>
      <c r="Q1688" s="87"/>
      <c r="R1688" s="87"/>
      <c r="S1688" s="87"/>
      <c r="T1688" s="88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U1688" s="20" t="s">
        <v>82</v>
      </c>
    </row>
    <row r="1689" spans="1:47" s="2" customFormat="1" ht="12">
      <c r="A1689" s="41"/>
      <c r="B1689" s="42"/>
      <c r="C1689" s="43"/>
      <c r="D1689" s="227" t="s">
        <v>493</v>
      </c>
      <c r="E1689" s="43"/>
      <c r="F1689" s="253" t="s">
        <v>682</v>
      </c>
      <c r="G1689" s="43"/>
      <c r="H1689" s="254">
        <v>1.14</v>
      </c>
      <c r="I1689" s="43"/>
      <c r="J1689" s="43"/>
      <c r="K1689" s="43"/>
      <c r="L1689" s="47"/>
      <c r="M1689" s="223"/>
      <c r="N1689" s="224"/>
      <c r="O1689" s="87"/>
      <c r="P1689" s="87"/>
      <c r="Q1689" s="87"/>
      <c r="R1689" s="87"/>
      <c r="S1689" s="87"/>
      <c r="T1689" s="88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U1689" s="20" t="s">
        <v>82</v>
      </c>
    </row>
    <row r="1690" spans="1:47" s="2" customFormat="1" ht="12">
      <c r="A1690" s="41"/>
      <c r="B1690" s="42"/>
      <c r="C1690" s="43"/>
      <c r="D1690" s="227" t="s">
        <v>493</v>
      </c>
      <c r="E1690" s="43"/>
      <c r="F1690" s="253" t="s">
        <v>700</v>
      </c>
      <c r="G1690" s="43"/>
      <c r="H1690" s="254">
        <v>18.6</v>
      </c>
      <c r="I1690" s="43"/>
      <c r="J1690" s="43"/>
      <c r="K1690" s="43"/>
      <c r="L1690" s="47"/>
      <c r="M1690" s="223"/>
      <c r="N1690" s="224"/>
      <c r="O1690" s="87"/>
      <c r="P1690" s="87"/>
      <c r="Q1690" s="87"/>
      <c r="R1690" s="87"/>
      <c r="S1690" s="87"/>
      <c r="T1690" s="88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U1690" s="20" t="s">
        <v>82</v>
      </c>
    </row>
    <row r="1691" spans="1:47" s="2" customFormat="1" ht="12">
      <c r="A1691" s="41"/>
      <c r="B1691" s="42"/>
      <c r="C1691" s="43"/>
      <c r="D1691" s="227" t="s">
        <v>493</v>
      </c>
      <c r="E1691" s="43"/>
      <c r="F1691" s="253" t="s">
        <v>502</v>
      </c>
      <c r="G1691" s="43"/>
      <c r="H1691" s="254">
        <v>45.44</v>
      </c>
      <c r="I1691" s="43"/>
      <c r="J1691" s="43"/>
      <c r="K1691" s="43"/>
      <c r="L1691" s="47"/>
      <c r="M1691" s="223"/>
      <c r="N1691" s="224"/>
      <c r="O1691" s="87"/>
      <c r="P1691" s="87"/>
      <c r="Q1691" s="87"/>
      <c r="R1691" s="87"/>
      <c r="S1691" s="87"/>
      <c r="T1691" s="88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U1691" s="20" t="s">
        <v>82</v>
      </c>
    </row>
    <row r="1692" spans="1:47" s="2" customFormat="1" ht="12">
      <c r="A1692" s="41"/>
      <c r="B1692" s="42"/>
      <c r="C1692" s="43"/>
      <c r="D1692" s="227" t="s">
        <v>493</v>
      </c>
      <c r="E1692" s="43"/>
      <c r="F1692" s="252" t="s">
        <v>701</v>
      </c>
      <c r="G1692" s="43"/>
      <c r="H1692" s="43"/>
      <c r="I1692" s="43"/>
      <c r="J1692" s="43"/>
      <c r="K1692" s="43"/>
      <c r="L1692" s="47"/>
      <c r="M1692" s="223"/>
      <c r="N1692" s="224"/>
      <c r="O1692" s="87"/>
      <c r="P1692" s="87"/>
      <c r="Q1692" s="87"/>
      <c r="R1692" s="87"/>
      <c r="S1692" s="87"/>
      <c r="T1692" s="88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U1692" s="20" t="s">
        <v>82</v>
      </c>
    </row>
    <row r="1693" spans="1:47" s="2" customFormat="1" ht="12">
      <c r="A1693" s="41"/>
      <c r="B1693" s="42"/>
      <c r="C1693" s="43"/>
      <c r="D1693" s="227" t="s">
        <v>493</v>
      </c>
      <c r="E1693" s="43"/>
      <c r="F1693" s="253" t="s">
        <v>697</v>
      </c>
      <c r="G1693" s="43"/>
      <c r="H1693" s="254">
        <v>0</v>
      </c>
      <c r="I1693" s="43"/>
      <c r="J1693" s="43"/>
      <c r="K1693" s="43"/>
      <c r="L1693" s="47"/>
      <c r="M1693" s="223"/>
      <c r="N1693" s="224"/>
      <c r="O1693" s="87"/>
      <c r="P1693" s="87"/>
      <c r="Q1693" s="87"/>
      <c r="R1693" s="87"/>
      <c r="S1693" s="87"/>
      <c r="T1693" s="88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U1693" s="20" t="s">
        <v>82</v>
      </c>
    </row>
    <row r="1694" spans="1:47" s="2" customFormat="1" ht="12">
      <c r="A1694" s="41"/>
      <c r="B1694" s="42"/>
      <c r="C1694" s="43"/>
      <c r="D1694" s="227" t="s">
        <v>493</v>
      </c>
      <c r="E1694" s="43"/>
      <c r="F1694" s="253" t="s">
        <v>369</v>
      </c>
      <c r="G1694" s="43"/>
      <c r="H1694" s="254">
        <v>60.67</v>
      </c>
      <c r="I1694" s="43"/>
      <c r="J1694" s="43"/>
      <c r="K1694" s="43"/>
      <c r="L1694" s="47"/>
      <c r="M1694" s="223"/>
      <c r="N1694" s="224"/>
      <c r="O1694" s="87"/>
      <c r="P1694" s="87"/>
      <c r="Q1694" s="87"/>
      <c r="R1694" s="87"/>
      <c r="S1694" s="87"/>
      <c r="T1694" s="88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U1694" s="20" t="s">
        <v>82</v>
      </c>
    </row>
    <row r="1695" spans="1:47" s="2" customFormat="1" ht="12">
      <c r="A1695" s="41"/>
      <c r="B1695" s="42"/>
      <c r="C1695" s="43"/>
      <c r="D1695" s="227" t="s">
        <v>493</v>
      </c>
      <c r="E1695" s="43"/>
      <c r="F1695" s="252" t="s">
        <v>703</v>
      </c>
      <c r="G1695" s="43"/>
      <c r="H1695" s="43"/>
      <c r="I1695" s="43"/>
      <c r="J1695" s="43"/>
      <c r="K1695" s="43"/>
      <c r="L1695" s="47"/>
      <c r="M1695" s="223"/>
      <c r="N1695" s="224"/>
      <c r="O1695" s="87"/>
      <c r="P1695" s="87"/>
      <c r="Q1695" s="87"/>
      <c r="R1695" s="87"/>
      <c r="S1695" s="87"/>
      <c r="T1695" s="88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U1695" s="20" t="s">
        <v>82</v>
      </c>
    </row>
    <row r="1696" spans="1:47" s="2" customFormat="1" ht="12">
      <c r="A1696" s="41"/>
      <c r="B1696" s="42"/>
      <c r="C1696" s="43"/>
      <c r="D1696" s="227" t="s">
        <v>493</v>
      </c>
      <c r="E1696" s="43"/>
      <c r="F1696" s="253" t="s">
        <v>704</v>
      </c>
      <c r="G1696" s="43"/>
      <c r="H1696" s="254">
        <v>0</v>
      </c>
      <c r="I1696" s="43"/>
      <c r="J1696" s="43"/>
      <c r="K1696" s="43"/>
      <c r="L1696" s="47"/>
      <c r="M1696" s="223"/>
      <c r="N1696" s="224"/>
      <c r="O1696" s="87"/>
      <c r="P1696" s="87"/>
      <c r="Q1696" s="87"/>
      <c r="R1696" s="87"/>
      <c r="S1696" s="87"/>
      <c r="T1696" s="88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U1696" s="20" t="s">
        <v>82</v>
      </c>
    </row>
    <row r="1697" spans="1:47" s="2" customFormat="1" ht="12">
      <c r="A1697" s="41"/>
      <c r="B1697" s="42"/>
      <c r="C1697" s="43"/>
      <c r="D1697" s="227" t="s">
        <v>493</v>
      </c>
      <c r="E1697" s="43"/>
      <c r="F1697" s="253" t="s">
        <v>705</v>
      </c>
      <c r="G1697" s="43"/>
      <c r="H1697" s="254">
        <v>4.36</v>
      </c>
      <c r="I1697" s="43"/>
      <c r="J1697" s="43"/>
      <c r="K1697" s="43"/>
      <c r="L1697" s="47"/>
      <c r="M1697" s="223"/>
      <c r="N1697" s="224"/>
      <c r="O1697" s="87"/>
      <c r="P1697" s="87"/>
      <c r="Q1697" s="87"/>
      <c r="R1697" s="87"/>
      <c r="S1697" s="87"/>
      <c r="T1697" s="88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U1697" s="20" t="s">
        <v>82</v>
      </c>
    </row>
    <row r="1698" spans="1:47" s="2" customFormat="1" ht="12">
      <c r="A1698" s="41"/>
      <c r="B1698" s="42"/>
      <c r="C1698" s="43"/>
      <c r="D1698" s="227" t="s">
        <v>493</v>
      </c>
      <c r="E1698" s="43"/>
      <c r="F1698" s="253" t="s">
        <v>706</v>
      </c>
      <c r="G1698" s="43"/>
      <c r="H1698" s="254">
        <v>16.66</v>
      </c>
      <c r="I1698" s="43"/>
      <c r="J1698" s="43"/>
      <c r="K1698" s="43"/>
      <c r="L1698" s="47"/>
      <c r="M1698" s="223"/>
      <c r="N1698" s="224"/>
      <c r="O1698" s="87"/>
      <c r="P1698" s="87"/>
      <c r="Q1698" s="87"/>
      <c r="R1698" s="87"/>
      <c r="S1698" s="87"/>
      <c r="T1698" s="88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U1698" s="20" t="s">
        <v>82</v>
      </c>
    </row>
    <row r="1699" spans="1:47" s="2" customFormat="1" ht="12">
      <c r="A1699" s="41"/>
      <c r="B1699" s="42"/>
      <c r="C1699" s="43"/>
      <c r="D1699" s="227" t="s">
        <v>493</v>
      </c>
      <c r="E1699" s="43"/>
      <c r="F1699" s="253" t="s">
        <v>707</v>
      </c>
      <c r="G1699" s="43"/>
      <c r="H1699" s="254">
        <v>13.7</v>
      </c>
      <c r="I1699" s="43"/>
      <c r="J1699" s="43"/>
      <c r="K1699" s="43"/>
      <c r="L1699" s="47"/>
      <c r="M1699" s="223"/>
      <c r="N1699" s="224"/>
      <c r="O1699" s="87"/>
      <c r="P1699" s="87"/>
      <c r="Q1699" s="87"/>
      <c r="R1699" s="87"/>
      <c r="S1699" s="87"/>
      <c r="T1699" s="88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U1699" s="20" t="s">
        <v>82</v>
      </c>
    </row>
    <row r="1700" spans="1:47" s="2" customFormat="1" ht="12">
      <c r="A1700" s="41"/>
      <c r="B1700" s="42"/>
      <c r="C1700" s="43"/>
      <c r="D1700" s="227" t="s">
        <v>493</v>
      </c>
      <c r="E1700" s="43"/>
      <c r="F1700" s="253" t="s">
        <v>502</v>
      </c>
      <c r="G1700" s="43"/>
      <c r="H1700" s="254">
        <v>34.72</v>
      </c>
      <c r="I1700" s="43"/>
      <c r="J1700" s="43"/>
      <c r="K1700" s="43"/>
      <c r="L1700" s="47"/>
      <c r="M1700" s="223"/>
      <c r="N1700" s="224"/>
      <c r="O1700" s="87"/>
      <c r="P1700" s="87"/>
      <c r="Q1700" s="87"/>
      <c r="R1700" s="87"/>
      <c r="S1700" s="87"/>
      <c r="T1700" s="88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U1700" s="20" t="s">
        <v>82</v>
      </c>
    </row>
    <row r="1701" spans="1:65" s="2" customFormat="1" ht="24.15" customHeight="1">
      <c r="A1701" s="41"/>
      <c r="B1701" s="42"/>
      <c r="C1701" s="207" t="s">
        <v>1432</v>
      </c>
      <c r="D1701" s="207" t="s">
        <v>162</v>
      </c>
      <c r="E1701" s="208" t="s">
        <v>1433</v>
      </c>
      <c r="F1701" s="209" t="s">
        <v>1434</v>
      </c>
      <c r="G1701" s="210" t="s">
        <v>356</v>
      </c>
      <c r="H1701" s="211">
        <v>719.64</v>
      </c>
      <c r="I1701" s="212"/>
      <c r="J1701" s="213">
        <f>ROUND(I1701*H1701,2)</f>
        <v>0</v>
      </c>
      <c r="K1701" s="209" t="s">
        <v>166</v>
      </c>
      <c r="L1701" s="47"/>
      <c r="M1701" s="214" t="s">
        <v>19</v>
      </c>
      <c r="N1701" s="215" t="s">
        <v>43</v>
      </c>
      <c r="O1701" s="87"/>
      <c r="P1701" s="216">
        <f>O1701*H1701</f>
        <v>0</v>
      </c>
      <c r="Q1701" s="216">
        <v>0.005</v>
      </c>
      <c r="R1701" s="216">
        <f>Q1701*H1701</f>
        <v>3.5982</v>
      </c>
      <c r="S1701" s="216">
        <v>0</v>
      </c>
      <c r="T1701" s="217">
        <f>S1701*H1701</f>
        <v>0</v>
      </c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R1701" s="218" t="s">
        <v>196</v>
      </c>
      <c r="AT1701" s="218" t="s">
        <v>162</v>
      </c>
      <c r="AU1701" s="218" t="s">
        <v>82</v>
      </c>
      <c r="AY1701" s="20" t="s">
        <v>155</v>
      </c>
      <c r="BE1701" s="219">
        <f>IF(N1701="základní",J1701,0)</f>
        <v>0</v>
      </c>
      <c r="BF1701" s="219">
        <f>IF(N1701="snížená",J1701,0)</f>
        <v>0</v>
      </c>
      <c r="BG1701" s="219">
        <f>IF(N1701="zákl. přenesená",J1701,0)</f>
        <v>0</v>
      </c>
      <c r="BH1701" s="219">
        <f>IF(N1701="sníž. přenesená",J1701,0)</f>
        <v>0</v>
      </c>
      <c r="BI1701" s="219">
        <f>IF(N1701="nulová",J1701,0)</f>
        <v>0</v>
      </c>
      <c r="BJ1701" s="20" t="s">
        <v>80</v>
      </c>
      <c r="BK1701" s="219">
        <f>ROUND(I1701*H1701,2)</f>
        <v>0</v>
      </c>
      <c r="BL1701" s="20" t="s">
        <v>196</v>
      </c>
      <c r="BM1701" s="218" t="s">
        <v>1435</v>
      </c>
    </row>
    <row r="1702" spans="1:47" s="2" customFormat="1" ht="12">
      <c r="A1702" s="41"/>
      <c r="B1702" s="42"/>
      <c r="C1702" s="43"/>
      <c r="D1702" s="220" t="s">
        <v>169</v>
      </c>
      <c r="E1702" s="43"/>
      <c r="F1702" s="221" t="s">
        <v>1436</v>
      </c>
      <c r="G1702" s="43"/>
      <c r="H1702" s="43"/>
      <c r="I1702" s="222"/>
      <c r="J1702" s="43"/>
      <c r="K1702" s="43"/>
      <c r="L1702" s="47"/>
      <c r="M1702" s="223"/>
      <c r="N1702" s="224"/>
      <c r="O1702" s="87"/>
      <c r="P1702" s="87"/>
      <c r="Q1702" s="87"/>
      <c r="R1702" s="87"/>
      <c r="S1702" s="87"/>
      <c r="T1702" s="88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T1702" s="20" t="s">
        <v>169</v>
      </c>
      <c r="AU1702" s="20" t="s">
        <v>82</v>
      </c>
    </row>
    <row r="1703" spans="1:65" s="2" customFormat="1" ht="24.15" customHeight="1">
      <c r="A1703" s="41"/>
      <c r="B1703" s="42"/>
      <c r="C1703" s="207" t="s">
        <v>1437</v>
      </c>
      <c r="D1703" s="207" t="s">
        <v>162</v>
      </c>
      <c r="E1703" s="208" t="s">
        <v>1438</v>
      </c>
      <c r="F1703" s="209" t="s">
        <v>1439</v>
      </c>
      <c r="G1703" s="210" t="s">
        <v>356</v>
      </c>
      <c r="H1703" s="211">
        <v>719.64</v>
      </c>
      <c r="I1703" s="212"/>
      <c r="J1703" s="213">
        <f>ROUND(I1703*H1703,2)</f>
        <v>0</v>
      </c>
      <c r="K1703" s="209" t="s">
        <v>166</v>
      </c>
      <c r="L1703" s="47"/>
      <c r="M1703" s="214" t="s">
        <v>19</v>
      </c>
      <c r="N1703" s="215" t="s">
        <v>43</v>
      </c>
      <c r="O1703" s="87"/>
      <c r="P1703" s="216">
        <f>O1703*H1703</f>
        <v>0</v>
      </c>
      <c r="Q1703" s="216">
        <v>0.005</v>
      </c>
      <c r="R1703" s="216">
        <f>Q1703*H1703</f>
        <v>3.5982</v>
      </c>
      <c r="S1703" s="216">
        <v>0</v>
      </c>
      <c r="T1703" s="217">
        <f>S1703*H1703</f>
        <v>0</v>
      </c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R1703" s="218" t="s">
        <v>196</v>
      </c>
      <c r="AT1703" s="218" t="s">
        <v>162</v>
      </c>
      <c r="AU1703" s="218" t="s">
        <v>82</v>
      </c>
      <c r="AY1703" s="20" t="s">
        <v>155</v>
      </c>
      <c r="BE1703" s="219">
        <f>IF(N1703="základní",J1703,0)</f>
        <v>0</v>
      </c>
      <c r="BF1703" s="219">
        <f>IF(N1703="snížená",J1703,0)</f>
        <v>0</v>
      </c>
      <c r="BG1703" s="219">
        <f>IF(N1703="zákl. přenesená",J1703,0)</f>
        <v>0</v>
      </c>
      <c r="BH1703" s="219">
        <f>IF(N1703="sníž. přenesená",J1703,0)</f>
        <v>0</v>
      </c>
      <c r="BI1703" s="219">
        <f>IF(N1703="nulová",J1703,0)</f>
        <v>0</v>
      </c>
      <c r="BJ1703" s="20" t="s">
        <v>80</v>
      </c>
      <c r="BK1703" s="219">
        <f>ROUND(I1703*H1703,2)</f>
        <v>0</v>
      </c>
      <c r="BL1703" s="20" t="s">
        <v>196</v>
      </c>
      <c r="BM1703" s="218" t="s">
        <v>1440</v>
      </c>
    </row>
    <row r="1704" spans="1:47" s="2" customFormat="1" ht="12">
      <c r="A1704" s="41"/>
      <c r="B1704" s="42"/>
      <c r="C1704" s="43"/>
      <c r="D1704" s="220" t="s">
        <v>169</v>
      </c>
      <c r="E1704" s="43"/>
      <c r="F1704" s="221" t="s">
        <v>1441</v>
      </c>
      <c r="G1704" s="43"/>
      <c r="H1704" s="43"/>
      <c r="I1704" s="222"/>
      <c r="J1704" s="43"/>
      <c r="K1704" s="43"/>
      <c r="L1704" s="47"/>
      <c r="M1704" s="223"/>
      <c r="N1704" s="224"/>
      <c r="O1704" s="87"/>
      <c r="P1704" s="87"/>
      <c r="Q1704" s="87"/>
      <c r="R1704" s="87"/>
      <c r="S1704" s="87"/>
      <c r="T1704" s="88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T1704" s="20" t="s">
        <v>169</v>
      </c>
      <c r="AU1704" s="20" t="s">
        <v>82</v>
      </c>
    </row>
    <row r="1705" spans="1:65" s="2" customFormat="1" ht="21.75" customHeight="1">
      <c r="A1705" s="41"/>
      <c r="B1705" s="42"/>
      <c r="C1705" s="207" t="s">
        <v>1442</v>
      </c>
      <c r="D1705" s="207" t="s">
        <v>162</v>
      </c>
      <c r="E1705" s="208" t="s">
        <v>1443</v>
      </c>
      <c r="F1705" s="209" t="s">
        <v>1444</v>
      </c>
      <c r="G1705" s="210" t="s">
        <v>356</v>
      </c>
      <c r="H1705" s="211">
        <v>17</v>
      </c>
      <c r="I1705" s="212"/>
      <c r="J1705" s="213">
        <f>ROUND(I1705*H1705,2)</f>
        <v>0</v>
      </c>
      <c r="K1705" s="209" t="s">
        <v>166</v>
      </c>
      <c r="L1705" s="47"/>
      <c r="M1705" s="214" t="s">
        <v>19</v>
      </c>
      <c r="N1705" s="215" t="s">
        <v>43</v>
      </c>
      <c r="O1705" s="87"/>
      <c r="P1705" s="216">
        <f>O1705*H1705</f>
        <v>0</v>
      </c>
      <c r="Q1705" s="216">
        <v>0.0171</v>
      </c>
      <c r="R1705" s="216">
        <f>Q1705*H1705</f>
        <v>0.2907</v>
      </c>
      <c r="S1705" s="216">
        <v>0</v>
      </c>
      <c r="T1705" s="217">
        <f>S1705*H1705</f>
        <v>0</v>
      </c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R1705" s="218" t="s">
        <v>196</v>
      </c>
      <c r="AT1705" s="218" t="s">
        <v>162</v>
      </c>
      <c r="AU1705" s="218" t="s">
        <v>82</v>
      </c>
      <c r="AY1705" s="20" t="s">
        <v>155</v>
      </c>
      <c r="BE1705" s="219">
        <f>IF(N1705="základní",J1705,0)</f>
        <v>0</v>
      </c>
      <c r="BF1705" s="219">
        <f>IF(N1705="snížená",J1705,0)</f>
        <v>0</v>
      </c>
      <c r="BG1705" s="219">
        <f>IF(N1705="zákl. přenesená",J1705,0)</f>
        <v>0</v>
      </c>
      <c r="BH1705" s="219">
        <f>IF(N1705="sníž. přenesená",J1705,0)</f>
        <v>0</v>
      </c>
      <c r="BI1705" s="219">
        <f>IF(N1705="nulová",J1705,0)</f>
        <v>0</v>
      </c>
      <c r="BJ1705" s="20" t="s">
        <v>80</v>
      </c>
      <c r="BK1705" s="219">
        <f>ROUND(I1705*H1705,2)</f>
        <v>0</v>
      </c>
      <c r="BL1705" s="20" t="s">
        <v>196</v>
      </c>
      <c r="BM1705" s="218" t="s">
        <v>1445</v>
      </c>
    </row>
    <row r="1706" spans="1:47" s="2" customFormat="1" ht="12">
      <c r="A1706" s="41"/>
      <c r="B1706" s="42"/>
      <c r="C1706" s="43"/>
      <c r="D1706" s="220" t="s">
        <v>169</v>
      </c>
      <c r="E1706" s="43"/>
      <c r="F1706" s="221" t="s">
        <v>1446</v>
      </c>
      <c r="G1706" s="43"/>
      <c r="H1706" s="43"/>
      <c r="I1706" s="222"/>
      <c r="J1706" s="43"/>
      <c r="K1706" s="43"/>
      <c r="L1706" s="47"/>
      <c r="M1706" s="223"/>
      <c r="N1706" s="224"/>
      <c r="O1706" s="87"/>
      <c r="P1706" s="87"/>
      <c r="Q1706" s="87"/>
      <c r="R1706" s="87"/>
      <c r="S1706" s="87"/>
      <c r="T1706" s="88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T1706" s="20" t="s">
        <v>169</v>
      </c>
      <c r="AU1706" s="20" t="s">
        <v>82</v>
      </c>
    </row>
    <row r="1707" spans="1:51" s="14" customFormat="1" ht="12">
      <c r="A1707" s="14"/>
      <c r="B1707" s="236"/>
      <c r="C1707" s="237"/>
      <c r="D1707" s="227" t="s">
        <v>176</v>
      </c>
      <c r="E1707" s="238" t="s">
        <v>19</v>
      </c>
      <c r="F1707" s="239" t="s">
        <v>452</v>
      </c>
      <c r="G1707" s="237"/>
      <c r="H1707" s="240">
        <v>17</v>
      </c>
      <c r="I1707" s="241"/>
      <c r="J1707" s="237"/>
      <c r="K1707" s="237"/>
      <c r="L1707" s="242"/>
      <c r="M1707" s="243"/>
      <c r="N1707" s="244"/>
      <c r="O1707" s="244"/>
      <c r="P1707" s="244"/>
      <c r="Q1707" s="244"/>
      <c r="R1707" s="244"/>
      <c r="S1707" s="244"/>
      <c r="T1707" s="245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46" t="s">
        <v>176</v>
      </c>
      <c r="AU1707" s="246" t="s">
        <v>82</v>
      </c>
      <c r="AV1707" s="14" t="s">
        <v>82</v>
      </c>
      <c r="AW1707" s="14" t="s">
        <v>34</v>
      </c>
      <c r="AX1707" s="14" t="s">
        <v>80</v>
      </c>
      <c r="AY1707" s="246" t="s">
        <v>155</v>
      </c>
    </row>
    <row r="1708" spans="1:47" s="2" customFormat="1" ht="12">
      <c r="A1708" s="41"/>
      <c r="B1708" s="42"/>
      <c r="C1708" s="43"/>
      <c r="D1708" s="227" t="s">
        <v>493</v>
      </c>
      <c r="E1708" s="43"/>
      <c r="F1708" s="252" t="s">
        <v>1447</v>
      </c>
      <c r="G1708" s="43"/>
      <c r="H1708" s="43"/>
      <c r="I1708" s="43"/>
      <c r="J1708" s="43"/>
      <c r="K1708" s="43"/>
      <c r="L1708" s="47"/>
      <c r="M1708" s="223"/>
      <c r="N1708" s="224"/>
      <c r="O1708" s="87"/>
      <c r="P1708" s="87"/>
      <c r="Q1708" s="87"/>
      <c r="R1708" s="87"/>
      <c r="S1708" s="87"/>
      <c r="T1708" s="88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U1708" s="20" t="s">
        <v>82</v>
      </c>
    </row>
    <row r="1709" spans="1:47" s="2" customFormat="1" ht="12">
      <c r="A1709" s="41"/>
      <c r="B1709" s="42"/>
      <c r="C1709" s="43"/>
      <c r="D1709" s="227" t="s">
        <v>493</v>
      </c>
      <c r="E1709" s="43"/>
      <c r="F1709" s="253" t="s">
        <v>1448</v>
      </c>
      <c r="G1709" s="43"/>
      <c r="H1709" s="254">
        <v>0</v>
      </c>
      <c r="I1709" s="43"/>
      <c r="J1709" s="43"/>
      <c r="K1709" s="43"/>
      <c r="L1709" s="47"/>
      <c r="M1709" s="223"/>
      <c r="N1709" s="224"/>
      <c r="O1709" s="87"/>
      <c r="P1709" s="87"/>
      <c r="Q1709" s="87"/>
      <c r="R1709" s="87"/>
      <c r="S1709" s="87"/>
      <c r="T1709" s="88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U1709" s="20" t="s">
        <v>82</v>
      </c>
    </row>
    <row r="1710" spans="1:47" s="2" customFormat="1" ht="12">
      <c r="A1710" s="41"/>
      <c r="B1710" s="42"/>
      <c r="C1710" s="43"/>
      <c r="D1710" s="227" t="s">
        <v>493</v>
      </c>
      <c r="E1710" s="43"/>
      <c r="F1710" s="253" t="s">
        <v>1449</v>
      </c>
      <c r="G1710" s="43"/>
      <c r="H1710" s="254">
        <v>10.65</v>
      </c>
      <c r="I1710" s="43"/>
      <c r="J1710" s="43"/>
      <c r="K1710" s="43"/>
      <c r="L1710" s="47"/>
      <c r="M1710" s="223"/>
      <c r="N1710" s="224"/>
      <c r="O1710" s="87"/>
      <c r="P1710" s="87"/>
      <c r="Q1710" s="87"/>
      <c r="R1710" s="87"/>
      <c r="S1710" s="87"/>
      <c r="T1710" s="88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U1710" s="20" t="s">
        <v>82</v>
      </c>
    </row>
    <row r="1711" spans="1:47" s="2" customFormat="1" ht="12">
      <c r="A1711" s="41"/>
      <c r="B1711" s="42"/>
      <c r="C1711" s="43"/>
      <c r="D1711" s="227" t="s">
        <v>493</v>
      </c>
      <c r="E1711" s="43"/>
      <c r="F1711" s="253" t="s">
        <v>1450</v>
      </c>
      <c r="G1711" s="43"/>
      <c r="H1711" s="254">
        <v>0</v>
      </c>
      <c r="I1711" s="43"/>
      <c r="J1711" s="43"/>
      <c r="K1711" s="43"/>
      <c r="L1711" s="47"/>
      <c r="M1711" s="223"/>
      <c r="N1711" s="224"/>
      <c r="O1711" s="87"/>
      <c r="P1711" s="87"/>
      <c r="Q1711" s="87"/>
      <c r="R1711" s="87"/>
      <c r="S1711" s="87"/>
      <c r="T1711" s="88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U1711" s="20" t="s">
        <v>82</v>
      </c>
    </row>
    <row r="1712" spans="1:47" s="2" customFormat="1" ht="12">
      <c r="A1712" s="41"/>
      <c r="B1712" s="42"/>
      <c r="C1712" s="43"/>
      <c r="D1712" s="227" t="s">
        <v>493</v>
      </c>
      <c r="E1712" s="43"/>
      <c r="F1712" s="253" t="s">
        <v>1451</v>
      </c>
      <c r="G1712" s="43"/>
      <c r="H1712" s="254">
        <v>6.35</v>
      </c>
      <c r="I1712" s="43"/>
      <c r="J1712" s="43"/>
      <c r="K1712" s="43"/>
      <c r="L1712" s="47"/>
      <c r="M1712" s="223"/>
      <c r="N1712" s="224"/>
      <c r="O1712" s="87"/>
      <c r="P1712" s="87"/>
      <c r="Q1712" s="87"/>
      <c r="R1712" s="87"/>
      <c r="S1712" s="87"/>
      <c r="T1712" s="88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U1712" s="20" t="s">
        <v>82</v>
      </c>
    </row>
    <row r="1713" spans="1:47" s="2" customFormat="1" ht="12">
      <c r="A1713" s="41"/>
      <c r="B1713" s="42"/>
      <c r="C1713" s="43"/>
      <c r="D1713" s="227" t="s">
        <v>493</v>
      </c>
      <c r="E1713" s="43"/>
      <c r="F1713" s="253" t="s">
        <v>502</v>
      </c>
      <c r="G1713" s="43"/>
      <c r="H1713" s="254">
        <v>17</v>
      </c>
      <c r="I1713" s="43"/>
      <c r="J1713" s="43"/>
      <c r="K1713" s="43"/>
      <c r="L1713" s="47"/>
      <c r="M1713" s="223"/>
      <c r="N1713" s="224"/>
      <c r="O1713" s="87"/>
      <c r="P1713" s="87"/>
      <c r="Q1713" s="87"/>
      <c r="R1713" s="87"/>
      <c r="S1713" s="87"/>
      <c r="T1713" s="88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U1713" s="20" t="s">
        <v>82</v>
      </c>
    </row>
    <row r="1714" spans="1:65" s="2" customFormat="1" ht="24.15" customHeight="1">
      <c r="A1714" s="41"/>
      <c r="B1714" s="42"/>
      <c r="C1714" s="207" t="s">
        <v>1452</v>
      </c>
      <c r="D1714" s="207" t="s">
        <v>162</v>
      </c>
      <c r="E1714" s="208" t="s">
        <v>1453</v>
      </c>
      <c r="F1714" s="209" t="s">
        <v>1454</v>
      </c>
      <c r="G1714" s="210" t="s">
        <v>356</v>
      </c>
      <c r="H1714" s="211">
        <v>719.64</v>
      </c>
      <c r="I1714" s="212"/>
      <c r="J1714" s="213">
        <f>ROUND(I1714*H1714,2)</f>
        <v>0</v>
      </c>
      <c r="K1714" s="209" t="s">
        <v>166</v>
      </c>
      <c r="L1714" s="47"/>
      <c r="M1714" s="214" t="s">
        <v>19</v>
      </c>
      <c r="N1714" s="215" t="s">
        <v>43</v>
      </c>
      <c r="O1714" s="87"/>
      <c r="P1714" s="216">
        <f>O1714*H1714</f>
        <v>0</v>
      </c>
      <c r="Q1714" s="216">
        <v>1E-05</v>
      </c>
      <c r="R1714" s="216">
        <f>Q1714*H1714</f>
        <v>0.0071964</v>
      </c>
      <c r="S1714" s="216">
        <v>0</v>
      </c>
      <c r="T1714" s="217">
        <f>S1714*H1714</f>
        <v>0</v>
      </c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R1714" s="218" t="s">
        <v>196</v>
      </c>
      <c r="AT1714" s="218" t="s">
        <v>162</v>
      </c>
      <c r="AU1714" s="218" t="s">
        <v>82</v>
      </c>
      <c r="AY1714" s="20" t="s">
        <v>155</v>
      </c>
      <c r="BE1714" s="219">
        <f>IF(N1714="základní",J1714,0)</f>
        <v>0</v>
      </c>
      <c r="BF1714" s="219">
        <f>IF(N1714="snížená",J1714,0)</f>
        <v>0</v>
      </c>
      <c r="BG1714" s="219">
        <f>IF(N1714="zákl. přenesená",J1714,0)</f>
        <v>0</v>
      </c>
      <c r="BH1714" s="219">
        <f>IF(N1714="sníž. přenesená",J1714,0)</f>
        <v>0</v>
      </c>
      <c r="BI1714" s="219">
        <f>IF(N1714="nulová",J1714,0)</f>
        <v>0</v>
      </c>
      <c r="BJ1714" s="20" t="s">
        <v>80</v>
      </c>
      <c r="BK1714" s="219">
        <f>ROUND(I1714*H1714,2)</f>
        <v>0</v>
      </c>
      <c r="BL1714" s="20" t="s">
        <v>196</v>
      </c>
      <c r="BM1714" s="218" t="s">
        <v>1455</v>
      </c>
    </row>
    <row r="1715" spans="1:47" s="2" customFormat="1" ht="12">
      <c r="A1715" s="41"/>
      <c r="B1715" s="42"/>
      <c r="C1715" s="43"/>
      <c r="D1715" s="220" t="s">
        <v>169</v>
      </c>
      <c r="E1715" s="43"/>
      <c r="F1715" s="221" t="s">
        <v>1456</v>
      </c>
      <c r="G1715" s="43"/>
      <c r="H1715" s="43"/>
      <c r="I1715" s="222"/>
      <c r="J1715" s="43"/>
      <c r="K1715" s="43"/>
      <c r="L1715" s="47"/>
      <c r="M1715" s="223"/>
      <c r="N1715" s="224"/>
      <c r="O1715" s="87"/>
      <c r="P1715" s="87"/>
      <c r="Q1715" s="87"/>
      <c r="R1715" s="87"/>
      <c r="S1715" s="87"/>
      <c r="T1715" s="88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T1715" s="20" t="s">
        <v>169</v>
      </c>
      <c r="AU1715" s="20" t="s">
        <v>82</v>
      </c>
    </row>
    <row r="1716" spans="1:51" s="13" customFormat="1" ht="12">
      <c r="A1716" s="13"/>
      <c r="B1716" s="225"/>
      <c r="C1716" s="226"/>
      <c r="D1716" s="227" t="s">
        <v>176</v>
      </c>
      <c r="E1716" s="228" t="s">
        <v>19</v>
      </c>
      <c r="F1716" s="229" t="s">
        <v>1431</v>
      </c>
      <c r="G1716" s="226"/>
      <c r="H1716" s="228" t="s">
        <v>19</v>
      </c>
      <c r="I1716" s="230"/>
      <c r="J1716" s="226"/>
      <c r="K1716" s="226"/>
      <c r="L1716" s="231"/>
      <c r="M1716" s="232"/>
      <c r="N1716" s="233"/>
      <c r="O1716" s="233"/>
      <c r="P1716" s="233"/>
      <c r="Q1716" s="233"/>
      <c r="R1716" s="233"/>
      <c r="S1716" s="233"/>
      <c r="T1716" s="234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5" t="s">
        <v>176</v>
      </c>
      <c r="AU1716" s="235" t="s">
        <v>82</v>
      </c>
      <c r="AV1716" s="13" t="s">
        <v>80</v>
      </c>
      <c r="AW1716" s="13" t="s">
        <v>34</v>
      </c>
      <c r="AX1716" s="13" t="s">
        <v>72</v>
      </c>
      <c r="AY1716" s="235" t="s">
        <v>155</v>
      </c>
    </row>
    <row r="1717" spans="1:51" s="14" customFormat="1" ht="12">
      <c r="A1717" s="14"/>
      <c r="B1717" s="236"/>
      <c r="C1717" s="237"/>
      <c r="D1717" s="227" t="s">
        <v>176</v>
      </c>
      <c r="E1717" s="238" t="s">
        <v>19</v>
      </c>
      <c r="F1717" s="239" t="s">
        <v>354</v>
      </c>
      <c r="G1717" s="237"/>
      <c r="H1717" s="240">
        <v>58.13</v>
      </c>
      <c r="I1717" s="241"/>
      <c r="J1717" s="237"/>
      <c r="K1717" s="237"/>
      <c r="L1717" s="242"/>
      <c r="M1717" s="243"/>
      <c r="N1717" s="244"/>
      <c r="O1717" s="244"/>
      <c r="P1717" s="244"/>
      <c r="Q1717" s="244"/>
      <c r="R1717" s="244"/>
      <c r="S1717" s="244"/>
      <c r="T1717" s="245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46" t="s">
        <v>176</v>
      </c>
      <c r="AU1717" s="246" t="s">
        <v>82</v>
      </c>
      <c r="AV1717" s="14" t="s">
        <v>82</v>
      </c>
      <c r="AW1717" s="14" t="s">
        <v>34</v>
      </c>
      <c r="AX1717" s="14" t="s">
        <v>72</v>
      </c>
      <c r="AY1717" s="246" t="s">
        <v>155</v>
      </c>
    </row>
    <row r="1718" spans="1:51" s="14" customFormat="1" ht="12">
      <c r="A1718" s="14"/>
      <c r="B1718" s="236"/>
      <c r="C1718" s="237"/>
      <c r="D1718" s="227" t="s">
        <v>176</v>
      </c>
      <c r="E1718" s="238" t="s">
        <v>19</v>
      </c>
      <c r="F1718" s="239" t="s">
        <v>358</v>
      </c>
      <c r="G1718" s="237"/>
      <c r="H1718" s="240">
        <v>237.21</v>
      </c>
      <c r="I1718" s="241"/>
      <c r="J1718" s="237"/>
      <c r="K1718" s="237"/>
      <c r="L1718" s="242"/>
      <c r="M1718" s="243"/>
      <c r="N1718" s="244"/>
      <c r="O1718" s="244"/>
      <c r="P1718" s="244"/>
      <c r="Q1718" s="244"/>
      <c r="R1718" s="244"/>
      <c r="S1718" s="244"/>
      <c r="T1718" s="245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46" t="s">
        <v>176</v>
      </c>
      <c r="AU1718" s="246" t="s">
        <v>82</v>
      </c>
      <c r="AV1718" s="14" t="s">
        <v>82</v>
      </c>
      <c r="AW1718" s="14" t="s">
        <v>34</v>
      </c>
      <c r="AX1718" s="14" t="s">
        <v>72</v>
      </c>
      <c r="AY1718" s="246" t="s">
        <v>155</v>
      </c>
    </row>
    <row r="1719" spans="1:51" s="14" customFormat="1" ht="12">
      <c r="A1719" s="14"/>
      <c r="B1719" s="236"/>
      <c r="C1719" s="237"/>
      <c r="D1719" s="227" t="s">
        <v>176</v>
      </c>
      <c r="E1719" s="238" t="s">
        <v>19</v>
      </c>
      <c r="F1719" s="239" t="s">
        <v>361</v>
      </c>
      <c r="G1719" s="237"/>
      <c r="H1719" s="240">
        <v>238.47</v>
      </c>
      <c r="I1719" s="241"/>
      <c r="J1719" s="237"/>
      <c r="K1719" s="237"/>
      <c r="L1719" s="242"/>
      <c r="M1719" s="243"/>
      <c r="N1719" s="244"/>
      <c r="O1719" s="244"/>
      <c r="P1719" s="244"/>
      <c r="Q1719" s="244"/>
      <c r="R1719" s="244"/>
      <c r="S1719" s="244"/>
      <c r="T1719" s="245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6" t="s">
        <v>176</v>
      </c>
      <c r="AU1719" s="246" t="s">
        <v>82</v>
      </c>
      <c r="AV1719" s="14" t="s">
        <v>82</v>
      </c>
      <c r="AW1719" s="14" t="s">
        <v>34</v>
      </c>
      <c r="AX1719" s="14" t="s">
        <v>72</v>
      </c>
      <c r="AY1719" s="246" t="s">
        <v>155</v>
      </c>
    </row>
    <row r="1720" spans="1:51" s="14" customFormat="1" ht="12">
      <c r="A1720" s="14"/>
      <c r="B1720" s="236"/>
      <c r="C1720" s="237"/>
      <c r="D1720" s="227" t="s">
        <v>176</v>
      </c>
      <c r="E1720" s="238" t="s">
        <v>19</v>
      </c>
      <c r="F1720" s="239" t="s">
        <v>364</v>
      </c>
      <c r="G1720" s="237"/>
      <c r="H1720" s="240">
        <v>45.44</v>
      </c>
      <c r="I1720" s="241"/>
      <c r="J1720" s="237"/>
      <c r="K1720" s="237"/>
      <c r="L1720" s="242"/>
      <c r="M1720" s="243"/>
      <c r="N1720" s="244"/>
      <c r="O1720" s="244"/>
      <c r="P1720" s="244"/>
      <c r="Q1720" s="244"/>
      <c r="R1720" s="244"/>
      <c r="S1720" s="244"/>
      <c r="T1720" s="245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46" t="s">
        <v>176</v>
      </c>
      <c r="AU1720" s="246" t="s">
        <v>82</v>
      </c>
      <c r="AV1720" s="14" t="s">
        <v>82</v>
      </c>
      <c r="AW1720" s="14" t="s">
        <v>34</v>
      </c>
      <c r="AX1720" s="14" t="s">
        <v>72</v>
      </c>
      <c r="AY1720" s="246" t="s">
        <v>155</v>
      </c>
    </row>
    <row r="1721" spans="1:51" s="14" customFormat="1" ht="12">
      <c r="A1721" s="14"/>
      <c r="B1721" s="236"/>
      <c r="C1721" s="237"/>
      <c r="D1721" s="227" t="s">
        <v>176</v>
      </c>
      <c r="E1721" s="238" t="s">
        <v>19</v>
      </c>
      <c r="F1721" s="239" t="s">
        <v>367</v>
      </c>
      <c r="G1721" s="237"/>
      <c r="H1721" s="240">
        <v>60.67</v>
      </c>
      <c r="I1721" s="241"/>
      <c r="J1721" s="237"/>
      <c r="K1721" s="237"/>
      <c r="L1721" s="242"/>
      <c r="M1721" s="243"/>
      <c r="N1721" s="244"/>
      <c r="O1721" s="244"/>
      <c r="P1721" s="244"/>
      <c r="Q1721" s="244"/>
      <c r="R1721" s="244"/>
      <c r="S1721" s="244"/>
      <c r="T1721" s="245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46" t="s">
        <v>176</v>
      </c>
      <c r="AU1721" s="246" t="s">
        <v>82</v>
      </c>
      <c r="AV1721" s="14" t="s">
        <v>82</v>
      </c>
      <c r="AW1721" s="14" t="s">
        <v>34</v>
      </c>
      <c r="AX1721" s="14" t="s">
        <v>72</v>
      </c>
      <c r="AY1721" s="246" t="s">
        <v>155</v>
      </c>
    </row>
    <row r="1722" spans="1:51" s="14" customFormat="1" ht="12">
      <c r="A1722" s="14"/>
      <c r="B1722" s="236"/>
      <c r="C1722" s="237"/>
      <c r="D1722" s="227" t="s">
        <v>176</v>
      </c>
      <c r="E1722" s="238" t="s">
        <v>19</v>
      </c>
      <c r="F1722" s="239" t="s">
        <v>373</v>
      </c>
      <c r="G1722" s="237"/>
      <c r="H1722" s="240">
        <v>34.72</v>
      </c>
      <c r="I1722" s="241"/>
      <c r="J1722" s="237"/>
      <c r="K1722" s="237"/>
      <c r="L1722" s="242"/>
      <c r="M1722" s="243"/>
      <c r="N1722" s="244"/>
      <c r="O1722" s="244"/>
      <c r="P1722" s="244"/>
      <c r="Q1722" s="244"/>
      <c r="R1722" s="244"/>
      <c r="S1722" s="244"/>
      <c r="T1722" s="245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46" t="s">
        <v>176</v>
      </c>
      <c r="AU1722" s="246" t="s">
        <v>82</v>
      </c>
      <c r="AV1722" s="14" t="s">
        <v>82</v>
      </c>
      <c r="AW1722" s="14" t="s">
        <v>34</v>
      </c>
      <c r="AX1722" s="14" t="s">
        <v>72</v>
      </c>
      <c r="AY1722" s="246" t="s">
        <v>155</v>
      </c>
    </row>
    <row r="1723" spans="1:51" s="13" customFormat="1" ht="12">
      <c r="A1723" s="13"/>
      <c r="B1723" s="225"/>
      <c r="C1723" s="226"/>
      <c r="D1723" s="227" t="s">
        <v>176</v>
      </c>
      <c r="E1723" s="228" t="s">
        <v>19</v>
      </c>
      <c r="F1723" s="229" t="s">
        <v>717</v>
      </c>
      <c r="G1723" s="226"/>
      <c r="H1723" s="228" t="s">
        <v>19</v>
      </c>
      <c r="I1723" s="230"/>
      <c r="J1723" s="226"/>
      <c r="K1723" s="226"/>
      <c r="L1723" s="231"/>
      <c r="M1723" s="232"/>
      <c r="N1723" s="233"/>
      <c r="O1723" s="233"/>
      <c r="P1723" s="233"/>
      <c r="Q1723" s="233"/>
      <c r="R1723" s="233"/>
      <c r="S1723" s="233"/>
      <c r="T1723" s="234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35" t="s">
        <v>176</v>
      </c>
      <c r="AU1723" s="235" t="s">
        <v>82</v>
      </c>
      <c r="AV1723" s="13" t="s">
        <v>80</v>
      </c>
      <c r="AW1723" s="13" t="s">
        <v>34</v>
      </c>
      <c r="AX1723" s="13" t="s">
        <v>72</v>
      </c>
      <c r="AY1723" s="235" t="s">
        <v>155</v>
      </c>
    </row>
    <row r="1724" spans="1:51" s="14" customFormat="1" ht="12">
      <c r="A1724" s="14"/>
      <c r="B1724" s="236"/>
      <c r="C1724" s="237"/>
      <c r="D1724" s="227" t="s">
        <v>176</v>
      </c>
      <c r="E1724" s="238" t="s">
        <v>19</v>
      </c>
      <c r="F1724" s="239" t="s">
        <v>231</v>
      </c>
      <c r="G1724" s="237"/>
      <c r="H1724" s="240">
        <v>45</v>
      </c>
      <c r="I1724" s="241"/>
      <c r="J1724" s="237"/>
      <c r="K1724" s="237"/>
      <c r="L1724" s="242"/>
      <c r="M1724" s="243"/>
      <c r="N1724" s="244"/>
      <c r="O1724" s="244"/>
      <c r="P1724" s="244"/>
      <c r="Q1724" s="244"/>
      <c r="R1724" s="244"/>
      <c r="S1724" s="244"/>
      <c r="T1724" s="245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T1724" s="246" t="s">
        <v>176</v>
      </c>
      <c r="AU1724" s="246" t="s">
        <v>82</v>
      </c>
      <c r="AV1724" s="14" t="s">
        <v>82</v>
      </c>
      <c r="AW1724" s="14" t="s">
        <v>34</v>
      </c>
      <c r="AX1724" s="14" t="s">
        <v>72</v>
      </c>
      <c r="AY1724" s="246" t="s">
        <v>155</v>
      </c>
    </row>
    <row r="1725" spans="1:51" s="15" customFormat="1" ht="12">
      <c r="A1725" s="15"/>
      <c r="B1725" s="255"/>
      <c r="C1725" s="256"/>
      <c r="D1725" s="227" t="s">
        <v>176</v>
      </c>
      <c r="E1725" s="257" t="s">
        <v>19</v>
      </c>
      <c r="F1725" s="258" t="s">
        <v>502</v>
      </c>
      <c r="G1725" s="256"/>
      <c r="H1725" s="259">
        <v>719.64</v>
      </c>
      <c r="I1725" s="260"/>
      <c r="J1725" s="256"/>
      <c r="K1725" s="256"/>
      <c r="L1725" s="261"/>
      <c r="M1725" s="262"/>
      <c r="N1725" s="263"/>
      <c r="O1725" s="263"/>
      <c r="P1725" s="263"/>
      <c r="Q1725" s="263"/>
      <c r="R1725" s="263"/>
      <c r="S1725" s="263"/>
      <c r="T1725" s="264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T1725" s="265" t="s">
        <v>176</v>
      </c>
      <c r="AU1725" s="265" t="s">
        <v>82</v>
      </c>
      <c r="AV1725" s="15" t="s">
        <v>252</v>
      </c>
      <c r="AW1725" s="15" t="s">
        <v>34</v>
      </c>
      <c r="AX1725" s="15" t="s">
        <v>80</v>
      </c>
      <c r="AY1725" s="265" t="s">
        <v>155</v>
      </c>
    </row>
    <row r="1726" spans="1:47" s="2" customFormat="1" ht="12">
      <c r="A1726" s="41"/>
      <c r="B1726" s="42"/>
      <c r="C1726" s="43"/>
      <c r="D1726" s="227" t="s">
        <v>493</v>
      </c>
      <c r="E1726" s="43"/>
      <c r="F1726" s="252" t="s">
        <v>678</v>
      </c>
      <c r="G1726" s="43"/>
      <c r="H1726" s="43"/>
      <c r="I1726" s="43"/>
      <c r="J1726" s="43"/>
      <c r="K1726" s="43"/>
      <c r="L1726" s="47"/>
      <c r="M1726" s="223"/>
      <c r="N1726" s="224"/>
      <c r="O1726" s="87"/>
      <c r="P1726" s="87"/>
      <c r="Q1726" s="87"/>
      <c r="R1726" s="87"/>
      <c r="S1726" s="87"/>
      <c r="T1726" s="88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U1726" s="20" t="s">
        <v>82</v>
      </c>
    </row>
    <row r="1727" spans="1:47" s="2" customFormat="1" ht="12">
      <c r="A1727" s="41"/>
      <c r="B1727" s="42"/>
      <c r="C1727" s="43"/>
      <c r="D1727" s="227" t="s">
        <v>493</v>
      </c>
      <c r="E1727" s="43"/>
      <c r="F1727" s="253" t="s">
        <v>679</v>
      </c>
      <c r="G1727" s="43"/>
      <c r="H1727" s="254">
        <v>0</v>
      </c>
      <c r="I1727" s="43"/>
      <c r="J1727" s="43"/>
      <c r="K1727" s="43"/>
      <c r="L1727" s="47"/>
      <c r="M1727" s="223"/>
      <c r="N1727" s="224"/>
      <c r="O1727" s="87"/>
      <c r="P1727" s="87"/>
      <c r="Q1727" s="87"/>
      <c r="R1727" s="87"/>
      <c r="S1727" s="87"/>
      <c r="T1727" s="88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U1727" s="20" t="s">
        <v>82</v>
      </c>
    </row>
    <row r="1728" spans="1:47" s="2" customFormat="1" ht="12">
      <c r="A1728" s="41"/>
      <c r="B1728" s="42"/>
      <c r="C1728" s="43"/>
      <c r="D1728" s="227" t="s">
        <v>493</v>
      </c>
      <c r="E1728" s="43"/>
      <c r="F1728" s="253" t="s">
        <v>680</v>
      </c>
      <c r="G1728" s="43"/>
      <c r="H1728" s="254">
        <v>31.29</v>
      </c>
      <c r="I1728" s="43"/>
      <c r="J1728" s="43"/>
      <c r="K1728" s="43"/>
      <c r="L1728" s="47"/>
      <c r="M1728" s="223"/>
      <c r="N1728" s="224"/>
      <c r="O1728" s="87"/>
      <c r="P1728" s="87"/>
      <c r="Q1728" s="87"/>
      <c r="R1728" s="87"/>
      <c r="S1728" s="87"/>
      <c r="T1728" s="88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U1728" s="20" t="s">
        <v>82</v>
      </c>
    </row>
    <row r="1729" spans="1:47" s="2" customFormat="1" ht="12">
      <c r="A1729" s="41"/>
      <c r="B1729" s="42"/>
      <c r="C1729" s="43"/>
      <c r="D1729" s="227" t="s">
        <v>493</v>
      </c>
      <c r="E1729" s="43"/>
      <c r="F1729" s="253" t="s">
        <v>681</v>
      </c>
      <c r="G1729" s="43"/>
      <c r="H1729" s="254">
        <v>4.06</v>
      </c>
      <c r="I1729" s="43"/>
      <c r="J1729" s="43"/>
      <c r="K1729" s="43"/>
      <c r="L1729" s="47"/>
      <c r="M1729" s="223"/>
      <c r="N1729" s="224"/>
      <c r="O1729" s="87"/>
      <c r="P1729" s="87"/>
      <c r="Q1729" s="87"/>
      <c r="R1729" s="87"/>
      <c r="S1729" s="87"/>
      <c r="T1729" s="88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U1729" s="20" t="s">
        <v>82</v>
      </c>
    </row>
    <row r="1730" spans="1:47" s="2" customFormat="1" ht="12">
      <c r="A1730" s="41"/>
      <c r="B1730" s="42"/>
      <c r="C1730" s="43"/>
      <c r="D1730" s="227" t="s">
        <v>493</v>
      </c>
      <c r="E1730" s="43"/>
      <c r="F1730" s="253" t="s">
        <v>682</v>
      </c>
      <c r="G1730" s="43"/>
      <c r="H1730" s="254">
        <v>1.14</v>
      </c>
      <c r="I1730" s="43"/>
      <c r="J1730" s="43"/>
      <c r="K1730" s="43"/>
      <c r="L1730" s="47"/>
      <c r="M1730" s="223"/>
      <c r="N1730" s="224"/>
      <c r="O1730" s="87"/>
      <c r="P1730" s="87"/>
      <c r="Q1730" s="87"/>
      <c r="R1730" s="87"/>
      <c r="S1730" s="87"/>
      <c r="T1730" s="88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U1730" s="20" t="s">
        <v>82</v>
      </c>
    </row>
    <row r="1731" spans="1:47" s="2" customFormat="1" ht="12">
      <c r="A1731" s="41"/>
      <c r="B1731" s="42"/>
      <c r="C1731" s="43"/>
      <c r="D1731" s="227" t="s">
        <v>493</v>
      </c>
      <c r="E1731" s="43"/>
      <c r="F1731" s="253" t="s">
        <v>682</v>
      </c>
      <c r="G1731" s="43"/>
      <c r="H1731" s="254">
        <v>1.14</v>
      </c>
      <c r="I1731" s="43"/>
      <c r="J1731" s="43"/>
      <c r="K1731" s="43"/>
      <c r="L1731" s="47"/>
      <c r="M1731" s="223"/>
      <c r="N1731" s="224"/>
      <c r="O1731" s="87"/>
      <c r="P1731" s="87"/>
      <c r="Q1731" s="87"/>
      <c r="R1731" s="87"/>
      <c r="S1731" s="87"/>
      <c r="T1731" s="88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U1731" s="20" t="s">
        <v>82</v>
      </c>
    </row>
    <row r="1732" spans="1:47" s="2" customFormat="1" ht="12">
      <c r="A1732" s="41"/>
      <c r="B1732" s="42"/>
      <c r="C1732" s="43"/>
      <c r="D1732" s="227" t="s">
        <v>493</v>
      </c>
      <c r="E1732" s="43"/>
      <c r="F1732" s="253" t="s">
        <v>682</v>
      </c>
      <c r="G1732" s="43"/>
      <c r="H1732" s="254">
        <v>1.14</v>
      </c>
      <c r="I1732" s="43"/>
      <c r="J1732" s="43"/>
      <c r="K1732" s="43"/>
      <c r="L1732" s="47"/>
      <c r="M1732" s="223"/>
      <c r="N1732" s="224"/>
      <c r="O1732" s="87"/>
      <c r="P1732" s="87"/>
      <c r="Q1732" s="87"/>
      <c r="R1732" s="87"/>
      <c r="S1732" s="87"/>
      <c r="T1732" s="88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U1732" s="20" t="s">
        <v>82</v>
      </c>
    </row>
    <row r="1733" spans="1:47" s="2" customFormat="1" ht="12">
      <c r="A1733" s="41"/>
      <c r="B1733" s="42"/>
      <c r="C1733" s="43"/>
      <c r="D1733" s="227" t="s">
        <v>493</v>
      </c>
      <c r="E1733" s="43"/>
      <c r="F1733" s="253" t="s">
        <v>683</v>
      </c>
      <c r="G1733" s="43"/>
      <c r="H1733" s="254">
        <v>5.7</v>
      </c>
      <c r="I1733" s="43"/>
      <c r="J1733" s="43"/>
      <c r="K1733" s="43"/>
      <c r="L1733" s="47"/>
      <c r="M1733" s="223"/>
      <c r="N1733" s="224"/>
      <c r="O1733" s="87"/>
      <c r="P1733" s="87"/>
      <c r="Q1733" s="87"/>
      <c r="R1733" s="87"/>
      <c r="S1733" s="87"/>
      <c r="T1733" s="88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U1733" s="20" t="s">
        <v>82</v>
      </c>
    </row>
    <row r="1734" spans="1:47" s="2" customFormat="1" ht="12">
      <c r="A1734" s="41"/>
      <c r="B1734" s="42"/>
      <c r="C1734" s="43"/>
      <c r="D1734" s="227" t="s">
        <v>493</v>
      </c>
      <c r="E1734" s="43"/>
      <c r="F1734" s="253" t="s">
        <v>684</v>
      </c>
      <c r="G1734" s="43"/>
      <c r="H1734" s="254">
        <v>3.73</v>
      </c>
      <c r="I1734" s="43"/>
      <c r="J1734" s="43"/>
      <c r="K1734" s="43"/>
      <c r="L1734" s="47"/>
      <c r="M1734" s="223"/>
      <c r="N1734" s="224"/>
      <c r="O1734" s="87"/>
      <c r="P1734" s="87"/>
      <c r="Q1734" s="87"/>
      <c r="R1734" s="87"/>
      <c r="S1734" s="87"/>
      <c r="T1734" s="88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U1734" s="20" t="s">
        <v>82</v>
      </c>
    </row>
    <row r="1735" spans="1:47" s="2" customFormat="1" ht="12">
      <c r="A1735" s="41"/>
      <c r="B1735" s="42"/>
      <c r="C1735" s="43"/>
      <c r="D1735" s="227" t="s">
        <v>493</v>
      </c>
      <c r="E1735" s="43"/>
      <c r="F1735" s="253" t="s">
        <v>685</v>
      </c>
      <c r="G1735" s="43"/>
      <c r="H1735" s="254">
        <v>1.2</v>
      </c>
      <c r="I1735" s="43"/>
      <c r="J1735" s="43"/>
      <c r="K1735" s="43"/>
      <c r="L1735" s="47"/>
      <c r="M1735" s="223"/>
      <c r="N1735" s="224"/>
      <c r="O1735" s="87"/>
      <c r="P1735" s="87"/>
      <c r="Q1735" s="87"/>
      <c r="R1735" s="87"/>
      <c r="S1735" s="87"/>
      <c r="T1735" s="88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U1735" s="20" t="s">
        <v>82</v>
      </c>
    </row>
    <row r="1736" spans="1:47" s="2" customFormat="1" ht="12">
      <c r="A1736" s="41"/>
      <c r="B1736" s="42"/>
      <c r="C1736" s="43"/>
      <c r="D1736" s="227" t="s">
        <v>493</v>
      </c>
      <c r="E1736" s="43"/>
      <c r="F1736" s="253" t="s">
        <v>686</v>
      </c>
      <c r="G1736" s="43"/>
      <c r="H1736" s="254">
        <v>1.25</v>
      </c>
      <c r="I1736" s="43"/>
      <c r="J1736" s="43"/>
      <c r="K1736" s="43"/>
      <c r="L1736" s="47"/>
      <c r="M1736" s="223"/>
      <c r="N1736" s="224"/>
      <c r="O1736" s="87"/>
      <c r="P1736" s="87"/>
      <c r="Q1736" s="87"/>
      <c r="R1736" s="87"/>
      <c r="S1736" s="87"/>
      <c r="T1736" s="88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U1736" s="20" t="s">
        <v>82</v>
      </c>
    </row>
    <row r="1737" spans="1:47" s="2" customFormat="1" ht="12">
      <c r="A1737" s="41"/>
      <c r="B1737" s="42"/>
      <c r="C1737" s="43"/>
      <c r="D1737" s="227" t="s">
        <v>493</v>
      </c>
      <c r="E1737" s="43"/>
      <c r="F1737" s="253" t="s">
        <v>681</v>
      </c>
      <c r="G1737" s="43"/>
      <c r="H1737" s="254">
        <v>4.06</v>
      </c>
      <c r="I1737" s="43"/>
      <c r="J1737" s="43"/>
      <c r="K1737" s="43"/>
      <c r="L1737" s="47"/>
      <c r="M1737" s="223"/>
      <c r="N1737" s="224"/>
      <c r="O1737" s="87"/>
      <c r="P1737" s="87"/>
      <c r="Q1737" s="87"/>
      <c r="R1737" s="87"/>
      <c r="S1737" s="87"/>
      <c r="T1737" s="88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U1737" s="20" t="s">
        <v>82</v>
      </c>
    </row>
    <row r="1738" spans="1:47" s="2" customFormat="1" ht="12">
      <c r="A1738" s="41"/>
      <c r="B1738" s="42"/>
      <c r="C1738" s="43"/>
      <c r="D1738" s="227" t="s">
        <v>493</v>
      </c>
      <c r="E1738" s="43"/>
      <c r="F1738" s="253" t="s">
        <v>687</v>
      </c>
      <c r="G1738" s="43"/>
      <c r="H1738" s="254">
        <v>2.28</v>
      </c>
      <c r="I1738" s="43"/>
      <c r="J1738" s="43"/>
      <c r="K1738" s="43"/>
      <c r="L1738" s="47"/>
      <c r="M1738" s="223"/>
      <c r="N1738" s="224"/>
      <c r="O1738" s="87"/>
      <c r="P1738" s="87"/>
      <c r="Q1738" s="87"/>
      <c r="R1738" s="87"/>
      <c r="S1738" s="87"/>
      <c r="T1738" s="88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U1738" s="20" t="s">
        <v>82</v>
      </c>
    </row>
    <row r="1739" spans="1:47" s="2" customFormat="1" ht="12">
      <c r="A1739" s="41"/>
      <c r="B1739" s="42"/>
      <c r="C1739" s="43"/>
      <c r="D1739" s="227" t="s">
        <v>493</v>
      </c>
      <c r="E1739" s="43"/>
      <c r="F1739" s="253" t="s">
        <v>682</v>
      </c>
      <c r="G1739" s="43"/>
      <c r="H1739" s="254">
        <v>1.14</v>
      </c>
      <c r="I1739" s="43"/>
      <c r="J1739" s="43"/>
      <c r="K1739" s="43"/>
      <c r="L1739" s="47"/>
      <c r="M1739" s="223"/>
      <c r="N1739" s="224"/>
      <c r="O1739" s="87"/>
      <c r="P1739" s="87"/>
      <c r="Q1739" s="87"/>
      <c r="R1739" s="87"/>
      <c r="S1739" s="87"/>
      <c r="T1739" s="88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U1739" s="20" t="s">
        <v>82</v>
      </c>
    </row>
    <row r="1740" spans="1:47" s="2" customFormat="1" ht="12">
      <c r="A1740" s="41"/>
      <c r="B1740" s="42"/>
      <c r="C1740" s="43"/>
      <c r="D1740" s="227" t="s">
        <v>493</v>
      </c>
      <c r="E1740" s="43"/>
      <c r="F1740" s="253" t="s">
        <v>502</v>
      </c>
      <c r="G1740" s="43"/>
      <c r="H1740" s="254">
        <v>58.13</v>
      </c>
      <c r="I1740" s="43"/>
      <c r="J1740" s="43"/>
      <c r="K1740" s="43"/>
      <c r="L1740" s="47"/>
      <c r="M1740" s="223"/>
      <c r="N1740" s="224"/>
      <c r="O1740" s="87"/>
      <c r="P1740" s="87"/>
      <c r="Q1740" s="87"/>
      <c r="R1740" s="87"/>
      <c r="S1740" s="87"/>
      <c r="T1740" s="88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U1740" s="20" t="s">
        <v>82</v>
      </c>
    </row>
    <row r="1741" spans="1:47" s="2" customFormat="1" ht="12">
      <c r="A1741" s="41"/>
      <c r="B1741" s="42"/>
      <c r="C1741" s="43"/>
      <c r="D1741" s="227" t="s">
        <v>493</v>
      </c>
      <c r="E1741" s="43"/>
      <c r="F1741" s="252" t="s">
        <v>688</v>
      </c>
      <c r="G1741" s="43"/>
      <c r="H1741" s="43"/>
      <c r="I1741" s="43"/>
      <c r="J1741" s="43"/>
      <c r="K1741" s="43"/>
      <c r="L1741" s="47"/>
      <c r="M1741" s="223"/>
      <c r="N1741" s="224"/>
      <c r="O1741" s="87"/>
      <c r="P1741" s="87"/>
      <c r="Q1741" s="87"/>
      <c r="R1741" s="87"/>
      <c r="S1741" s="87"/>
      <c r="T1741" s="88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U1741" s="20" t="s">
        <v>82</v>
      </c>
    </row>
    <row r="1742" spans="1:47" s="2" customFormat="1" ht="12">
      <c r="A1742" s="41"/>
      <c r="B1742" s="42"/>
      <c r="C1742" s="43"/>
      <c r="D1742" s="227" t="s">
        <v>493</v>
      </c>
      <c r="E1742" s="43"/>
      <c r="F1742" s="253" t="s">
        <v>679</v>
      </c>
      <c r="G1742" s="43"/>
      <c r="H1742" s="254">
        <v>0</v>
      </c>
      <c r="I1742" s="43"/>
      <c r="J1742" s="43"/>
      <c r="K1742" s="43"/>
      <c r="L1742" s="47"/>
      <c r="M1742" s="223"/>
      <c r="N1742" s="224"/>
      <c r="O1742" s="87"/>
      <c r="P1742" s="87"/>
      <c r="Q1742" s="87"/>
      <c r="R1742" s="87"/>
      <c r="S1742" s="87"/>
      <c r="T1742" s="88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U1742" s="20" t="s">
        <v>82</v>
      </c>
    </row>
    <row r="1743" spans="1:47" s="2" customFormat="1" ht="12">
      <c r="A1743" s="41"/>
      <c r="B1743" s="42"/>
      <c r="C1743" s="43"/>
      <c r="D1743" s="227" t="s">
        <v>493</v>
      </c>
      <c r="E1743" s="43"/>
      <c r="F1743" s="253" t="s">
        <v>689</v>
      </c>
      <c r="G1743" s="43"/>
      <c r="H1743" s="254">
        <v>81.7</v>
      </c>
      <c r="I1743" s="43"/>
      <c r="J1743" s="43"/>
      <c r="K1743" s="43"/>
      <c r="L1743" s="47"/>
      <c r="M1743" s="223"/>
      <c r="N1743" s="224"/>
      <c r="O1743" s="87"/>
      <c r="P1743" s="87"/>
      <c r="Q1743" s="87"/>
      <c r="R1743" s="87"/>
      <c r="S1743" s="87"/>
      <c r="T1743" s="88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U1743" s="20" t="s">
        <v>82</v>
      </c>
    </row>
    <row r="1744" spans="1:47" s="2" customFormat="1" ht="12">
      <c r="A1744" s="41"/>
      <c r="B1744" s="42"/>
      <c r="C1744" s="43"/>
      <c r="D1744" s="227" t="s">
        <v>493</v>
      </c>
      <c r="E1744" s="43"/>
      <c r="F1744" s="253" t="s">
        <v>690</v>
      </c>
      <c r="G1744" s="43"/>
      <c r="H1744" s="254">
        <v>10.64</v>
      </c>
      <c r="I1744" s="43"/>
      <c r="J1744" s="43"/>
      <c r="K1744" s="43"/>
      <c r="L1744" s="47"/>
      <c r="M1744" s="223"/>
      <c r="N1744" s="224"/>
      <c r="O1744" s="87"/>
      <c r="P1744" s="87"/>
      <c r="Q1744" s="87"/>
      <c r="R1744" s="87"/>
      <c r="S1744" s="87"/>
      <c r="T1744" s="88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U1744" s="20" t="s">
        <v>82</v>
      </c>
    </row>
    <row r="1745" spans="1:47" s="2" customFormat="1" ht="12">
      <c r="A1745" s="41"/>
      <c r="B1745" s="42"/>
      <c r="C1745" s="43"/>
      <c r="D1745" s="227" t="s">
        <v>493</v>
      </c>
      <c r="E1745" s="43"/>
      <c r="F1745" s="253" t="s">
        <v>685</v>
      </c>
      <c r="G1745" s="43"/>
      <c r="H1745" s="254">
        <v>1.2</v>
      </c>
      <c r="I1745" s="43"/>
      <c r="J1745" s="43"/>
      <c r="K1745" s="43"/>
      <c r="L1745" s="47"/>
      <c r="M1745" s="223"/>
      <c r="N1745" s="224"/>
      <c r="O1745" s="87"/>
      <c r="P1745" s="87"/>
      <c r="Q1745" s="87"/>
      <c r="R1745" s="87"/>
      <c r="S1745" s="87"/>
      <c r="T1745" s="88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U1745" s="20" t="s">
        <v>82</v>
      </c>
    </row>
    <row r="1746" spans="1:47" s="2" customFormat="1" ht="12">
      <c r="A1746" s="41"/>
      <c r="B1746" s="42"/>
      <c r="C1746" s="43"/>
      <c r="D1746" s="227" t="s">
        <v>493</v>
      </c>
      <c r="E1746" s="43"/>
      <c r="F1746" s="253" t="s">
        <v>691</v>
      </c>
      <c r="G1746" s="43"/>
      <c r="H1746" s="254">
        <v>33.2</v>
      </c>
      <c r="I1746" s="43"/>
      <c r="J1746" s="43"/>
      <c r="K1746" s="43"/>
      <c r="L1746" s="47"/>
      <c r="M1746" s="223"/>
      <c r="N1746" s="224"/>
      <c r="O1746" s="87"/>
      <c r="P1746" s="87"/>
      <c r="Q1746" s="87"/>
      <c r="R1746" s="87"/>
      <c r="S1746" s="87"/>
      <c r="T1746" s="88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U1746" s="20" t="s">
        <v>82</v>
      </c>
    </row>
    <row r="1747" spans="1:47" s="2" customFormat="1" ht="12">
      <c r="A1747" s="41"/>
      <c r="B1747" s="42"/>
      <c r="C1747" s="43"/>
      <c r="D1747" s="227" t="s">
        <v>493</v>
      </c>
      <c r="E1747" s="43"/>
      <c r="F1747" s="253" t="s">
        <v>692</v>
      </c>
      <c r="G1747" s="43"/>
      <c r="H1747" s="254">
        <v>33.38</v>
      </c>
      <c r="I1747" s="43"/>
      <c r="J1747" s="43"/>
      <c r="K1747" s="43"/>
      <c r="L1747" s="47"/>
      <c r="M1747" s="223"/>
      <c r="N1747" s="224"/>
      <c r="O1747" s="87"/>
      <c r="P1747" s="87"/>
      <c r="Q1747" s="87"/>
      <c r="R1747" s="87"/>
      <c r="S1747" s="87"/>
      <c r="T1747" s="88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U1747" s="20" t="s">
        <v>82</v>
      </c>
    </row>
    <row r="1748" spans="1:47" s="2" customFormat="1" ht="12">
      <c r="A1748" s="41"/>
      <c r="B1748" s="42"/>
      <c r="C1748" s="43"/>
      <c r="D1748" s="227" t="s">
        <v>493</v>
      </c>
      <c r="E1748" s="43"/>
      <c r="F1748" s="253" t="s">
        <v>693</v>
      </c>
      <c r="G1748" s="43"/>
      <c r="H1748" s="254">
        <v>33.2</v>
      </c>
      <c r="I1748" s="43"/>
      <c r="J1748" s="43"/>
      <c r="K1748" s="43"/>
      <c r="L1748" s="47"/>
      <c r="M1748" s="223"/>
      <c r="N1748" s="224"/>
      <c r="O1748" s="87"/>
      <c r="P1748" s="87"/>
      <c r="Q1748" s="87"/>
      <c r="R1748" s="87"/>
      <c r="S1748" s="87"/>
      <c r="T1748" s="88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U1748" s="20" t="s">
        <v>82</v>
      </c>
    </row>
    <row r="1749" spans="1:47" s="2" customFormat="1" ht="12">
      <c r="A1749" s="41"/>
      <c r="B1749" s="42"/>
      <c r="C1749" s="43"/>
      <c r="D1749" s="227" t="s">
        <v>493</v>
      </c>
      <c r="E1749" s="43"/>
      <c r="F1749" s="253" t="s">
        <v>694</v>
      </c>
      <c r="G1749" s="43"/>
      <c r="H1749" s="254">
        <v>32.84</v>
      </c>
      <c r="I1749" s="43"/>
      <c r="J1749" s="43"/>
      <c r="K1749" s="43"/>
      <c r="L1749" s="47"/>
      <c r="M1749" s="223"/>
      <c r="N1749" s="224"/>
      <c r="O1749" s="87"/>
      <c r="P1749" s="87"/>
      <c r="Q1749" s="87"/>
      <c r="R1749" s="87"/>
      <c r="S1749" s="87"/>
      <c r="T1749" s="88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U1749" s="20" t="s">
        <v>82</v>
      </c>
    </row>
    <row r="1750" spans="1:47" s="2" customFormat="1" ht="12">
      <c r="A1750" s="41"/>
      <c r="B1750" s="42"/>
      <c r="C1750" s="43"/>
      <c r="D1750" s="227" t="s">
        <v>493</v>
      </c>
      <c r="E1750" s="43"/>
      <c r="F1750" s="253" t="s">
        <v>695</v>
      </c>
      <c r="G1750" s="43"/>
      <c r="H1750" s="254">
        <v>11.05</v>
      </c>
      <c r="I1750" s="43"/>
      <c r="J1750" s="43"/>
      <c r="K1750" s="43"/>
      <c r="L1750" s="47"/>
      <c r="M1750" s="223"/>
      <c r="N1750" s="224"/>
      <c r="O1750" s="87"/>
      <c r="P1750" s="87"/>
      <c r="Q1750" s="87"/>
      <c r="R1750" s="87"/>
      <c r="S1750" s="87"/>
      <c r="T1750" s="88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U1750" s="20" t="s">
        <v>82</v>
      </c>
    </row>
    <row r="1751" spans="1:47" s="2" customFormat="1" ht="12">
      <c r="A1751" s="41"/>
      <c r="B1751" s="42"/>
      <c r="C1751" s="43"/>
      <c r="D1751" s="227" t="s">
        <v>493</v>
      </c>
      <c r="E1751" s="43"/>
      <c r="F1751" s="253" t="s">
        <v>502</v>
      </c>
      <c r="G1751" s="43"/>
      <c r="H1751" s="254">
        <v>237.21</v>
      </c>
      <c r="I1751" s="43"/>
      <c r="J1751" s="43"/>
      <c r="K1751" s="43"/>
      <c r="L1751" s="47"/>
      <c r="M1751" s="223"/>
      <c r="N1751" s="224"/>
      <c r="O1751" s="87"/>
      <c r="P1751" s="87"/>
      <c r="Q1751" s="87"/>
      <c r="R1751" s="87"/>
      <c r="S1751" s="87"/>
      <c r="T1751" s="88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U1751" s="20" t="s">
        <v>82</v>
      </c>
    </row>
    <row r="1752" spans="1:47" s="2" customFormat="1" ht="12">
      <c r="A1752" s="41"/>
      <c r="B1752" s="42"/>
      <c r="C1752" s="43"/>
      <c r="D1752" s="227" t="s">
        <v>493</v>
      </c>
      <c r="E1752" s="43"/>
      <c r="F1752" s="252" t="s">
        <v>696</v>
      </c>
      <c r="G1752" s="43"/>
      <c r="H1752" s="43"/>
      <c r="I1752" s="43"/>
      <c r="J1752" s="43"/>
      <c r="K1752" s="43"/>
      <c r="L1752" s="47"/>
      <c r="M1752" s="223"/>
      <c r="N1752" s="224"/>
      <c r="O1752" s="87"/>
      <c r="P1752" s="87"/>
      <c r="Q1752" s="87"/>
      <c r="R1752" s="87"/>
      <c r="S1752" s="87"/>
      <c r="T1752" s="88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U1752" s="20" t="s">
        <v>82</v>
      </c>
    </row>
    <row r="1753" spans="1:47" s="2" customFormat="1" ht="12">
      <c r="A1753" s="41"/>
      <c r="B1753" s="42"/>
      <c r="C1753" s="43"/>
      <c r="D1753" s="227" t="s">
        <v>493</v>
      </c>
      <c r="E1753" s="43"/>
      <c r="F1753" s="253" t="s">
        <v>697</v>
      </c>
      <c r="G1753" s="43"/>
      <c r="H1753" s="254">
        <v>0</v>
      </c>
      <c r="I1753" s="43"/>
      <c r="J1753" s="43"/>
      <c r="K1753" s="43"/>
      <c r="L1753" s="47"/>
      <c r="M1753" s="223"/>
      <c r="N1753" s="224"/>
      <c r="O1753" s="87"/>
      <c r="P1753" s="87"/>
      <c r="Q1753" s="87"/>
      <c r="R1753" s="87"/>
      <c r="S1753" s="87"/>
      <c r="T1753" s="88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U1753" s="20" t="s">
        <v>82</v>
      </c>
    </row>
    <row r="1754" spans="1:47" s="2" customFormat="1" ht="12">
      <c r="A1754" s="41"/>
      <c r="B1754" s="42"/>
      <c r="C1754" s="43"/>
      <c r="D1754" s="227" t="s">
        <v>493</v>
      </c>
      <c r="E1754" s="43"/>
      <c r="F1754" s="253" t="s">
        <v>698</v>
      </c>
      <c r="G1754" s="43"/>
      <c r="H1754" s="254">
        <v>82.96</v>
      </c>
      <c r="I1754" s="43"/>
      <c r="J1754" s="43"/>
      <c r="K1754" s="43"/>
      <c r="L1754" s="47"/>
      <c r="M1754" s="223"/>
      <c r="N1754" s="224"/>
      <c r="O1754" s="87"/>
      <c r="P1754" s="87"/>
      <c r="Q1754" s="87"/>
      <c r="R1754" s="87"/>
      <c r="S1754" s="87"/>
      <c r="T1754" s="88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U1754" s="20" t="s">
        <v>82</v>
      </c>
    </row>
    <row r="1755" spans="1:47" s="2" customFormat="1" ht="12">
      <c r="A1755" s="41"/>
      <c r="B1755" s="42"/>
      <c r="C1755" s="43"/>
      <c r="D1755" s="227" t="s">
        <v>493</v>
      </c>
      <c r="E1755" s="43"/>
      <c r="F1755" s="253" t="s">
        <v>690</v>
      </c>
      <c r="G1755" s="43"/>
      <c r="H1755" s="254">
        <v>10.64</v>
      </c>
      <c r="I1755" s="43"/>
      <c r="J1755" s="43"/>
      <c r="K1755" s="43"/>
      <c r="L1755" s="47"/>
      <c r="M1755" s="223"/>
      <c r="N1755" s="224"/>
      <c r="O1755" s="87"/>
      <c r="P1755" s="87"/>
      <c r="Q1755" s="87"/>
      <c r="R1755" s="87"/>
      <c r="S1755" s="87"/>
      <c r="T1755" s="88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U1755" s="20" t="s">
        <v>82</v>
      </c>
    </row>
    <row r="1756" spans="1:47" s="2" customFormat="1" ht="12">
      <c r="A1756" s="41"/>
      <c r="B1756" s="42"/>
      <c r="C1756" s="43"/>
      <c r="D1756" s="227" t="s">
        <v>493</v>
      </c>
      <c r="E1756" s="43"/>
      <c r="F1756" s="253" t="s">
        <v>685</v>
      </c>
      <c r="G1756" s="43"/>
      <c r="H1756" s="254">
        <v>1.2</v>
      </c>
      <c r="I1756" s="43"/>
      <c r="J1756" s="43"/>
      <c r="K1756" s="43"/>
      <c r="L1756" s="47"/>
      <c r="M1756" s="223"/>
      <c r="N1756" s="224"/>
      <c r="O1756" s="87"/>
      <c r="P1756" s="87"/>
      <c r="Q1756" s="87"/>
      <c r="R1756" s="87"/>
      <c r="S1756" s="87"/>
      <c r="T1756" s="88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U1756" s="20" t="s">
        <v>82</v>
      </c>
    </row>
    <row r="1757" spans="1:47" s="2" customFormat="1" ht="12">
      <c r="A1757" s="41"/>
      <c r="B1757" s="42"/>
      <c r="C1757" s="43"/>
      <c r="D1757" s="227" t="s">
        <v>493</v>
      </c>
      <c r="E1757" s="43"/>
      <c r="F1757" s="253" t="s">
        <v>691</v>
      </c>
      <c r="G1757" s="43"/>
      <c r="H1757" s="254">
        <v>33.2</v>
      </c>
      <c r="I1757" s="43"/>
      <c r="J1757" s="43"/>
      <c r="K1757" s="43"/>
      <c r="L1757" s="47"/>
      <c r="M1757" s="223"/>
      <c r="N1757" s="224"/>
      <c r="O1757" s="87"/>
      <c r="P1757" s="87"/>
      <c r="Q1757" s="87"/>
      <c r="R1757" s="87"/>
      <c r="S1757" s="87"/>
      <c r="T1757" s="88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U1757" s="20" t="s">
        <v>82</v>
      </c>
    </row>
    <row r="1758" spans="1:47" s="2" customFormat="1" ht="12">
      <c r="A1758" s="41"/>
      <c r="B1758" s="42"/>
      <c r="C1758" s="43"/>
      <c r="D1758" s="227" t="s">
        <v>493</v>
      </c>
      <c r="E1758" s="43"/>
      <c r="F1758" s="253" t="s">
        <v>692</v>
      </c>
      <c r="G1758" s="43"/>
      <c r="H1758" s="254">
        <v>33.38</v>
      </c>
      <c r="I1758" s="43"/>
      <c r="J1758" s="43"/>
      <c r="K1758" s="43"/>
      <c r="L1758" s="47"/>
      <c r="M1758" s="223"/>
      <c r="N1758" s="224"/>
      <c r="O1758" s="87"/>
      <c r="P1758" s="87"/>
      <c r="Q1758" s="87"/>
      <c r="R1758" s="87"/>
      <c r="S1758" s="87"/>
      <c r="T1758" s="88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U1758" s="20" t="s">
        <v>82</v>
      </c>
    </row>
    <row r="1759" spans="1:47" s="2" customFormat="1" ht="12">
      <c r="A1759" s="41"/>
      <c r="B1759" s="42"/>
      <c r="C1759" s="43"/>
      <c r="D1759" s="227" t="s">
        <v>493</v>
      </c>
      <c r="E1759" s="43"/>
      <c r="F1759" s="253" t="s">
        <v>693</v>
      </c>
      <c r="G1759" s="43"/>
      <c r="H1759" s="254">
        <v>33.2</v>
      </c>
      <c r="I1759" s="43"/>
      <c r="J1759" s="43"/>
      <c r="K1759" s="43"/>
      <c r="L1759" s="47"/>
      <c r="M1759" s="223"/>
      <c r="N1759" s="224"/>
      <c r="O1759" s="87"/>
      <c r="P1759" s="87"/>
      <c r="Q1759" s="87"/>
      <c r="R1759" s="87"/>
      <c r="S1759" s="87"/>
      <c r="T1759" s="88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U1759" s="20" t="s">
        <v>82</v>
      </c>
    </row>
    <row r="1760" spans="1:47" s="2" customFormat="1" ht="12">
      <c r="A1760" s="41"/>
      <c r="B1760" s="42"/>
      <c r="C1760" s="43"/>
      <c r="D1760" s="227" t="s">
        <v>493</v>
      </c>
      <c r="E1760" s="43"/>
      <c r="F1760" s="253" t="s">
        <v>694</v>
      </c>
      <c r="G1760" s="43"/>
      <c r="H1760" s="254">
        <v>32.84</v>
      </c>
      <c r="I1760" s="43"/>
      <c r="J1760" s="43"/>
      <c r="K1760" s="43"/>
      <c r="L1760" s="47"/>
      <c r="M1760" s="223"/>
      <c r="N1760" s="224"/>
      <c r="O1760" s="87"/>
      <c r="P1760" s="87"/>
      <c r="Q1760" s="87"/>
      <c r="R1760" s="87"/>
      <c r="S1760" s="87"/>
      <c r="T1760" s="88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U1760" s="20" t="s">
        <v>82</v>
      </c>
    </row>
    <row r="1761" spans="1:47" s="2" customFormat="1" ht="12">
      <c r="A1761" s="41"/>
      <c r="B1761" s="42"/>
      <c r="C1761" s="43"/>
      <c r="D1761" s="227" t="s">
        <v>493</v>
      </c>
      <c r="E1761" s="43"/>
      <c r="F1761" s="253" t="s">
        <v>695</v>
      </c>
      <c r="G1761" s="43"/>
      <c r="H1761" s="254">
        <v>11.05</v>
      </c>
      <c r="I1761" s="43"/>
      <c r="J1761" s="43"/>
      <c r="K1761" s="43"/>
      <c r="L1761" s="47"/>
      <c r="M1761" s="223"/>
      <c r="N1761" s="224"/>
      <c r="O1761" s="87"/>
      <c r="P1761" s="87"/>
      <c r="Q1761" s="87"/>
      <c r="R1761" s="87"/>
      <c r="S1761" s="87"/>
      <c r="T1761" s="88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U1761" s="20" t="s">
        <v>82</v>
      </c>
    </row>
    <row r="1762" spans="1:47" s="2" customFormat="1" ht="12">
      <c r="A1762" s="41"/>
      <c r="B1762" s="42"/>
      <c r="C1762" s="43"/>
      <c r="D1762" s="227" t="s">
        <v>493</v>
      </c>
      <c r="E1762" s="43"/>
      <c r="F1762" s="253" t="s">
        <v>502</v>
      </c>
      <c r="G1762" s="43"/>
      <c r="H1762" s="254">
        <v>238.47</v>
      </c>
      <c r="I1762" s="43"/>
      <c r="J1762" s="43"/>
      <c r="K1762" s="43"/>
      <c r="L1762" s="47"/>
      <c r="M1762" s="223"/>
      <c r="N1762" s="224"/>
      <c r="O1762" s="87"/>
      <c r="P1762" s="87"/>
      <c r="Q1762" s="87"/>
      <c r="R1762" s="87"/>
      <c r="S1762" s="87"/>
      <c r="T1762" s="88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U1762" s="20" t="s">
        <v>82</v>
      </c>
    </row>
    <row r="1763" spans="1:47" s="2" customFormat="1" ht="12">
      <c r="A1763" s="41"/>
      <c r="B1763" s="42"/>
      <c r="C1763" s="43"/>
      <c r="D1763" s="227" t="s">
        <v>493</v>
      </c>
      <c r="E1763" s="43"/>
      <c r="F1763" s="252" t="s">
        <v>699</v>
      </c>
      <c r="G1763" s="43"/>
      <c r="H1763" s="43"/>
      <c r="I1763" s="43"/>
      <c r="J1763" s="43"/>
      <c r="K1763" s="43"/>
      <c r="L1763" s="47"/>
      <c r="M1763" s="223"/>
      <c r="N1763" s="224"/>
      <c r="O1763" s="87"/>
      <c r="P1763" s="87"/>
      <c r="Q1763" s="87"/>
      <c r="R1763" s="87"/>
      <c r="S1763" s="87"/>
      <c r="T1763" s="88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U1763" s="20" t="s">
        <v>82</v>
      </c>
    </row>
    <row r="1764" spans="1:47" s="2" customFormat="1" ht="12">
      <c r="A1764" s="41"/>
      <c r="B1764" s="42"/>
      <c r="C1764" s="43"/>
      <c r="D1764" s="227" t="s">
        <v>493</v>
      </c>
      <c r="E1764" s="43"/>
      <c r="F1764" s="253" t="s">
        <v>697</v>
      </c>
      <c r="G1764" s="43"/>
      <c r="H1764" s="254">
        <v>0</v>
      </c>
      <c r="I1764" s="43"/>
      <c r="J1764" s="43"/>
      <c r="K1764" s="43"/>
      <c r="L1764" s="47"/>
      <c r="M1764" s="223"/>
      <c r="N1764" s="224"/>
      <c r="O1764" s="87"/>
      <c r="P1764" s="87"/>
      <c r="Q1764" s="87"/>
      <c r="R1764" s="87"/>
      <c r="S1764" s="87"/>
      <c r="T1764" s="88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U1764" s="20" t="s">
        <v>82</v>
      </c>
    </row>
    <row r="1765" spans="1:47" s="2" customFormat="1" ht="12">
      <c r="A1765" s="41"/>
      <c r="B1765" s="42"/>
      <c r="C1765" s="43"/>
      <c r="D1765" s="227" t="s">
        <v>493</v>
      </c>
      <c r="E1765" s="43"/>
      <c r="F1765" s="253" t="s">
        <v>681</v>
      </c>
      <c r="G1765" s="43"/>
      <c r="H1765" s="254">
        <v>4.06</v>
      </c>
      <c r="I1765" s="43"/>
      <c r="J1765" s="43"/>
      <c r="K1765" s="43"/>
      <c r="L1765" s="47"/>
      <c r="M1765" s="223"/>
      <c r="N1765" s="224"/>
      <c r="O1765" s="87"/>
      <c r="P1765" s="87"/>
      <c r="Q1765" s="87"/>
      <c r="R1765" s="87"/>
      <c r="S1765" s="87"/>
      <c r="T1765" s="88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U1765" s="20" t="s">
        <v>82</v>
      </c>
    </row>
    <row r="1766" spans="1:47" s="2" customFormat="1" ht="12">
      <c r="A1766" s="41"/>
      <c r="B1766" s="42"/>
      <c r="C1766" s="43"/>
      <c r="D1766" s="227" t="s">
        <v>493</v>
      </c>
      <c r="E1766" s="43"/>
      <c r="F1766" s="253" t="s">
        <v>682</v>
      </c>
      <c r="G1766" s="43"/>
      <c r="H1766" s="254">
        <v>1.14</v>
      </c>
      <c r="I1766" s="43"/>
      <c r="J1766" s="43"/>
      <c r="K1766" s="43"/>
      <c r="L1766" s="47"/>
      <c r="M1766" s="223"/>
      <c r="N1766" s="224"/>
      <c r="O1766" s="87"/>
      <c r="P1766" s="87"/>
      <c r="Q1766" s="87"/>
      <c r="R1766" s="87"/>
      <c r="S1766" s="87"/>
      <c r="T1766" s="88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U1766" s="20" t="s">
        <v>82</v>
      </c>
    </row>
    <row r="1767" spans="1:47" s="2" customFormat="1" ht="12">
      <c r="A1767" s="41"/>
      <c r="B1767" s="42"/>
      <c r="C1767" s="43"/>
      <c r="D1767" s="227" t="s">
        <v>493</v>
      </c>
      <c r="E1767" s="43"/>
      <c r="F1767" s="253" t="s">
        <v>682</v>
      </c>
      <c r="G1767" s="43"/>
      <c r="H1767" s="254">
        <v>1.14</v>
      </c>
      <c r="I1767" s="43"/>
      <c r="J1767" s="43"/>
      <c r="K1767" s="43"/>
      <c r="L1767" s="47"/>
      <c r="M1767" s="223"/>
      <c r="N1767" s="224"/>
      <c r="O1767" s="87"/>
      <c r="P1767" s="87"/>
      <c r="Q1767" s="87"/>
      <c r="R1767" s="87"/>
      <c r="S1767" s="87"/>
      <c r="T1767" s="88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U1767" s="20" t="s">
        <v>82</v>
      </c>
    </row>
    <row r="1768" spans="1:47" s="2" customFormat="1" ht="12">
      <c r="A1768" s="41"/>
      <c r="B1768" s="42"/>
      <c r="C1768" s="43"/>
      <c r="D1768" s="227" t="s">
        <v>493</v>
      </c>
      <c r="E1768" s="43"/>
      <c r="F1768" s="253" t="s">
        <v>682</v>
      </c>
      <c r="G1768" s="43"/>
      <c r="H1768" s="254">
        <v>1.14</v>
      </c>
      <c r="I1768" s="43"/>
      <c r="J1768" s="43"/>
      <c r="K1768" s="43"/>
      <c r="L1768" s="47"/>
      <c r="M1768" s="223"/>
      <c r="N1768" s="224"/>
      <c r="O1768" s="87"/>
      <c r="P1768" s="87"/>
      <c r="Q1768" s="87"/>
      <c r="R1768" s="87"/>
      <c r="S1768" s="87"/>
      <c r="T1768" s="88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U1768" s="20" t="s">
        <v>82</v>
      </c>
    </row>
    <row r="1769" spans="1:47" s="2" customFormat="1" ht="12">
      <c r="A1769" s="41"/>
      <c r="B1769" s="42"/>
      <c r="C1769" s="43"/>
      <c r="D1769" s="227" t="s">
        <v>493</v>
      </c>
      <c r="E1769" s="43"/>
      <c r="F1769" s="253" t="s">
        <v>683</v>
      </c>
      <c r="G1769" s="43"/>
      <c r="H1769" s="254">
        <v>5.7</v>
      </c>
      <c r="I1769" s="43"/>
      <c r="J1769" s="43"/>
      <c r="K1769" s="43"/>
      <c r="L1769" s="47"/>
      <c r="M1769" s="223"/>
      <c r="N1769" s="224"/>
      <c r="O1769" s="87"/>
      <c r="P1769" s="87"/>
      <c r="Q1769" s="87"/>
      <c r="R1769" s="87"/>
      <c r="S1769" s="87"/>
      <c r="T1769" s="88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U1769" s="20" t="s">
        <v>82</v>
      </c>
    </row>
    <row r="1770" spans="1:47" s="2" customFormat="1" ht="12">
      <c r="A1770" s="41"/>
      <c r="B1770" s="42"/>
      <c r="C1770" s="43"/>
      <c r="D1770" s="227" t="s">
        <v>493</v>
      </c>
      <c r="E1770" s="43"/>
      <c r="F1770" s="253" t="s">
        <v>684</v>
      </c>
      <c r="G1770" s="43"/>
      <c r="H1770" s="254">
        <v>3.73</v>
      </c>
      <c r="I1770" s="43"/>
      <c r="J1770" s="43"/>
      <c r="K1770" s="43"/>
      <c r="L1770" s="47"/>
      <c r="M1770" s="223"/>
      <c r="N1770" s="224"/>
      <c r="O1770" s="87"/>
      <c r="P1770" s="87"/>
      <c r="Q1770" s="87"/>
      <c r="R1770" s="87"/>
      <c r="S1770" s="87"/>
      <c r="T1770" s="88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U1770" s="20" t="s">
        <v>82</v>
      </c>
    </row>
    <row r="1771" spans="1:47" s="2" customFormat="1" ht="12">
      <c r="A1771" s="41"/>
      <c r="B1771" s="42"/>
      <c r="C1771" s="43"/>
      <c r="D1771" s="227" t="s">
        <v>493</v>
      </c>
      <c r="E1771" s="43"/>
      <c r="F1771" s="253" t="s">
        <v>685</v>
      </c>
      <c r="G1771" s="43"/>
      <c r="H1771" s="254">
        <v>1.2</v>
      </c>
      <c r="I1771" s="43"/>
      <c r="J1771" s="43"/>
      <c r="K1771" s="43"/>
      <c r="L1771" s="47"/>
      <c r="M1771" s="223"/>
      <c r="N1771" s="224"/>
      <c r="O1771" s="87"/>
      <c r="P1771" s="87"/>
      <c r="Q1771" s="87"/>
      <c r="R1771" s="87"/>
      <c r="S1771" s="87"/>
      <c r="T1771" s="88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U1771" s="20" t="s">
        <v>82</v>
      </c>
    </row>
    <row r="1772" spans="1:47" s="2" customFormat="1" ht="12">
      <c r="A1772" s="41"/>
      <c r="B1772" s="42"/>
      <c r="C1772" s="43"/>
      <c r="D1772" s="227" t="s">
        <v>493</v>
      </c>
      <c r="E1772" s="43"/>
      <c r="F1772" s="253" t="s">
        <v>686</v>
      </c>
      <c r="G1772" s="43"/>
      <c r="H1772" s="254">
        <v>1.25</v>
      </c>
      <c r="I1772" s="43"/>
      <c r="J1772" s="43"/>
      <c r="K1772" s="43"/>
      <c r="L1772" s="47"/>
      <c r="M1772" s="223"/>
      <c r="N1772" s="224"/>
      <c r="O1772" s="87"/>
      <c r="P1772" s="87"/>
      <c r="Q1772" s="87"/>
      <c r="R1772" s="87"/>
      <c r="S1772" s="87"/>
      <c r="T1772" s="88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U1772" s="20" t="s">
        <v>82</v>
      </c>
    </row>
    <row r="1773" spans="1:47" s="2" customFormat="1" ht="12">
      <c r="A1773" s="41"/>
      <c r="B1773" s="42"/>
      <c r="C1773" s="43"/>
      <c r="D1773" s="227" t="s">
        <v>493</v>
      </c>
      <c r="E1773" s="43"/>
      <c r="F1773" s="253" t="s">
        <v>681</v>
      </c>
      <c r="G1773" s="43"/>
      <c r="H1773" s="254">
        <v>4.06</v>
      </c>
      <c r="I1773" s="43"/>
      <c r="J1773" s="43"/>
      <c r="K1773" s="43"/>
      <c r="L1773" s="47"/>
      <c r="M1773" s="223"/>
      <c r="N1773" s="224"/>
      <c r="O1773" s="87"/>
      <c r="P1773" s="87"/>
      <c r="Q1773" s="87"/>
      <c r="R1773" s="87"/>
      <c r="S1773" s="87"/>
      <c r="T1773" s="88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U1773" s="20" t="s">
        <v>82</v>
      </c>
    </row>
    <row r="1774" spans="1:47" s="2" customFormat="1" ht="12">
      <c r="A1774" s="41"/>
      <c r="B1774" s="42"/>
      <c r="C1774" s="43"/>
      <c r="D1774" s="227" t="s">
        <v>493</v>
      </c>
      <c r="E1774" s="43"/>
      <c r="F1774" s="253" t="s">
        <v>687</v>
      </c>
      <c r="G1774" s="43"/>
      <c r="H1774" s="254">
        <v>2.28</v>
      </c>
      <c r="I1774" s="43"/>
      <c r="J1774" s="43"/>
      <c r="K1774" s="43"/>
      <c r="L1774" s="47"/>
      <c r="M1774" s="223"/>
      <c r="N1774" s="224"/>
      <c r="O1774" s="87"/>
      <c r="P1774" s="87"/>
      <c r="Q1774" s="87"/>
      <c r="R1774" s="87"/>
      <c r="S1774" s="87"/>
      <c r="T1774" s="88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U1774" s="20" t="s">
        <v>82</v>
      </c>
    </row>
    <row r="1775" spans="1:47" s="2" customFormat="1" ht="12">
      <c r="A1775" s="41"/>
      <c r="B1775" s="42"/>
      <c r="C1775" s="43"/>
      <c r="D1775" s="227" t="s">
        <v>493</v>
      </c>
      <c r="E1775" s="43"/>
      <c r="F1775" s="253" t="s">
        <v>682</v>
      </c>
      <c r="G1775" s="43"/>
      <c r="H1775" s="254">
        <v>1.14</v>
      </c>
      <c r="I1775" s="43"/>
      <c r="J1775" s="43"/>
      <c r="K1775" s="43"/>
      <c r="L1775" s="47"/>
      <c r="M1775" s="223"/>
      <c r="N1775" s="224"/>
      <c r="O1775" s="87"/>
      <c r="P1775" s="87"/>
      <c r="Q1775" s="87"/>
      <c r="R1775" s="87"/>
      <c r="S1775" s="87"/>
      <c r="T1775" s="88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U1775" s="20" t="s">
        <v>82</v>
      </c>
    </row>
    <row r="1776" spans="1:47" s="2" customFormat="1" ht="12">
      <c r="A1776" s="41"/>
      <c r="B1776" s="42"/>
      <c r="C1776" s="43"/>
      <c r="D1776" s="227" t="s">
        <v>493</v>
      </c>
      <c r="E1776" s="43"/>
      <c r="F1776" s="253" t="s">
        <v>700</v>
      </c>
      <c r="G1776" s="43"/>
      <c r="H1776" s="254">
        <v>18.6</v>
      </c>
      <c r="I1776" s="43"/>
      <c r="J1776" s="43"/>
      <c r="K1776" s="43"/>
      <c r="L1776" s="47"/>
      <c r="M1776" s="223"/>
      <c r="N1776" s="224"/>
      <c r="O1776" s="87"/>
      <c r="P1776" s="87"/>
      <c r="Q1776" s="87"/>
      <c r="R1776" s="87"/>
      <c r="S1776" s="87"/>
      <c r="T1776" s="88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U1776" s="20" t="s">
        <v>82</v>
      </c>
    </row>
    <row r="1777" spans="1:47" s="2" customFormat="1" ht="12">
      <c r="A1777" s="41"/>
      <c r="B1777" s="42"/>
      <c r="C1777" s="43"/>
      <c r="D1777" s="227" t="s">
        <v>493</v>
      </c>
      <c r="E1777" s="43"/>
      <c r="F1777" s="253" t="s">
        <v>502</v>
      </c>
      <c r="G1777" s="43"/>
      <c r="H1777" s="254">
        <v>45.44</v>
      </c>
      <c r="I1777" s="43"/>
      <c r="J1777" s="43"/>
      <c r="K1777" s="43"/>
      <c r="L1777" s="47"/>
      <c r="M1777" s="223"/>
      <c r="N1777" s="224"/>
      <c r="O1777" s="87"/>
      <c r="P1777" s="87"/>
      <c r="Q1777" s="87"/>
      <c r="R1777" s="87"/>
      <c r="S1777" s="87"/>
      <c r="T1777" s="88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U1777" s="20" t="s">
        <v>82</v>
      </c>
    </row>
    <row r="1778" spans="1:47" s="2" customFormat="1" ht="12">
      <c r="A1778" s="41"/>
      <c r="B1778" s="42"/>
      <c r="C1778" s="43"/>
      <c r="D1778" s="227" t="s">
        <v>493</v>
      </c>
      <c r="E1778" s="43"/>
      <c r="F1778" s="252" t="s">
        <v>701</v>
      </c>
      <c r="G1778" s="43"/>
      <c r="H1778" s="43"/>
      <c r="I1778" s="43"/>
      <c r="J1778" s="43"/>
      <c r="K1778" s="43"/>
      <c r="L1778" s="47"/>
      <c r="M1778" s="223"/>
      <c r="N1778" s="224"/>
      <c r="O1778" s="87"/>
      <c r="P1778" s="87"/>
      <c r="Q1778" s="87"/>
      <c r="R1778" s="87"/>
      <c r="S1778" s="87"/>
      <c r="T1778" s="88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U1778" s="20" t="s">
        <v>82</v>
      </c>
    </row>
    <row r="1779" spans="1:47" s="2" customFormat="1" ht="12">
      <c r="A1779" s="41"/>
      <c r="B1779" s="42"/>
      <c r="C1779" s="43"/>
      <c r="D1779" s="227" t="s">
        <v>493</v>
      </c>
      <c r="E1779" s="43"/>
      <c r="F1779" s="253" t="s">
        <v>697</v>
      </c>
      <c r="G1779" s="43"/>
      <c r="H1779" s="254">
        <v>0</v>
      </c>
      <c r="I1779" s="43"/>
      <c r="J1779" s="43"/>
      <c r="K1779" s="43"/>
      <c r="L1779" s="47"/>
      <c r="M1779" s="223"/>
      <c r="N1779" s="224"/>
      <c r="O1779" s="87"/>
      <c r="P1779" s="87"/>
      <c r="Q1779" s="87"/>
      <c r="R1779" s="87"/>
      <c r="S1779" s="87"/>
      <c r="T1779" s="88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U1779" s="20" t="s">
        <v>82</v>
      </c>
    </row>
    <row r="1780" spans="1:47" s="2" customFormat="1" ht="12">
      <c r="A1780" s="41"/>
      <c r="B1780" s="42"/>
      <c r="C1780" s="43"/>
      <c r="D1780" s="227" t="s">
        <v>493</v>
      </c>
      <c r="E1780" s="43"/>
      <c r="F1780" s="253" t="s">
        <v>369</v>
      </c>
      <c r="G1780" s="43"/>
      <c r="H1780" s="254">
        <v>60.67</v>
      </c>
      <c r="I1780" s="43"/>
      <c r="J1780" s="43"/>
      <c r="K1780" s="43"/>
      <c r="L1780" s="47"/>
      <c r="M1780" s="223"/>
      <c r="N1780" s="224"/>
      <c r="O1780" s="87"/>
      <c r="P1780" s="87"/>
      <c r="Q1780" s="87"/>
      <c r="R1780" s="87"/>
      <c r="S1780" s="87"/>
      <c r="T1780" s="88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U1780" s="20" t="s">
        <v>82</v>
      </c>
    </row>
    <row r="1781" spans="1:47" s="2" customFormat="1" ht="12">
      <c r="A1781" s="41"/>
      <c r="B1781" s="42"/>
      <c r="C1781" s="43"/>
      <c r="D1781" s="227" t="s">
        <v>493</v>
      </c>
      <c r="E1781" s="43"/>
      <c r="F1781" s="252" t="s">
        <v>703</v>
      </c>
      <c r="G1781" s="43"/>
      <c r="H1781" s="43"/>
      <c r="I1781" s="43"/>
      <c r="J1781" s="43"/>
      <c r="K1781" s="43"/>
      <c r="L1781" s="47"/>
      <c r="M1781" s="223"/>
      <c r="N1781" s="224"/>
      <c r="O1781" s="87"/>
      <c r="P1781" s="87"/>
      <c r="Q1781" s="87"/>
      <c r="R1781" s="87"/>
      <c r="S1781" s="87"/>
      <c r="T1781" s="88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U1781" s="20" t="s">
        <v>82</v>
      </c>
    </row>
    <row r="1782" spans="1:47" s="2" customFormat="1" ht="12">
      <c r="A1782" s="41"/>
      <c r="B1782" s="42"/>
      <c r="C1782" s="43"/>
      <c r="D1782" s="227" t="s">
        <v>493</v>
      </c>
      <c r="E1782" s="43"/>
      <c r="F1782" s="253" t="s">
        <v>704</v>
      </c>
      <c r="G1782" s="43"/>
      <c r="H1782" s="254">
        <v>0</v>
      </c>
      <c r="I1782" s="43"/>
      <c r="J1782" s="43"/>
      <c r="K1782" s="43"/>
      <c r="L1782" s="47"/>
      <c r="M1782" s="223"/>
      <c r="N1782" s="224"/>
      <c r="O1782" s="87"/>
      <c r="P1782" s="87"/>
      <c r="Q1782" s="87"/>
      <c r="R1782" s="87"/>
      <c r="S1782" s="87"/>
      <c r="T1782" s="88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U1782" s="20" t="s">
        <v>82</v>
      </c>
    </row>
    <row r="1783" spans="1:47" s="2" customFormat="1" ht="12">
      <c r="A1783" s="41"/>
      <c r="B1783" s="42"/>
      <c r="C1783" s="43"/>
      <c r="D1783" s="227" t="s">
        <v>493</v>
      </c>
      <c r="E1783" s="43"/>
      <c r="F1783" s="253" t="s">
        <v>705</v>
      </c>
      <c r="G1783" s="43"/>
      <c r="H1783" s="254">
        <v>4.36</v>
      </c>
      <c r="I1783" s="43"/>
      <c r="J1783" s="43"/>
      <c r="K1783" s="43"/>
      <c r="L1783" s="47"/>
      <c r="M1783" s="223"/>
      <c r="N1783" s="224"/>
      <c r="O1783" s="87"/>
      <c r="P1783" s="87"/>
      <c r="Q1783" s="87"/>
      <c r="R1783" s="87"/>
      <c r="S1783" s="87"/>
      <c r="T1783" s="88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U1783" s="20" t="s">
        <v>82</v>
      </c>
    </row>
    <row r="1784" spans="1:47" s="2" customFormat="1" ht="12">
      <c r="A1784" s="41"/>
      <c r="B1784" s="42"/>
      <c r="C1784" s="43"/>
      <c r="D1784" s="227" t="s">
        <v>493</v>
      </c>
      <c r="E1784" s="43"/>
      <c r="F1784" s="253" t="s">
        <v>706</v>
      </c>
      <c r="G1784" s="43"/>
      <c r="H1784" s="254">
        <v>16.66</v>
      </c>
      <c r="I1784" s="43"/>
      <c r="J1784" s="43"/>
      <c r="K1784" s="43"/>
      <c r="L1784" s="47"/>
      <c r="M1784" s="223"/>
      <c r="N1784" s="224"/>
      <c r="O1784" s="87"/>
      <c r="P1784" s="87"/>
      <c r="Q1784" s="87"/>
      <c r="R1784" s="87"/>
      <c r="S1784" s="87"/>
      <c r="T1784" s="88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U1784" s="20" t="s">
        <v>82</v>
      </c>
    </row>
    <row r="1785" spans="1:47" s="2" customFormat="1" ht="12">
      <c r="A1785" s="41"/>
      <c r="B1785" s="42"/>
      <c r="C1785" s="43"/>
      <c r="D1785" s="227" t="s">
        <v>493</v>
      </c>
      <c r="E1785" s="43"/>
      <c r="F1785" s="253" t="s">
        <v>707</v>
      </c>
      <c r="G1785" s="43"/>
      <c r="H1785" s="254">
        <v>13.7</v>
      </c>
      <c r="I1785" s="43"/>
      <c r="J1785" s="43"/>
      <c r="K1785" s="43"/>
      <c r="L1785" s="47"/>
      <c r="M1785" s="223"/>
      <c r="N1785" s="224"/>
      <c r="O1785" s="87"/>
      <c r="P1785" s="87"/>
      <c r="Q1785" s="87"/>
      <c r="R1785" s="87"/>
      <c r="S1785" s="87"/>
      <c r="T1785" s="88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U1785" s="20" t="s">
        <v>82</v>
      </c>
    </row>
    <row r="1786" spans="1:47" s="2" customFormat="1" ht="12">
      <c r="A1786" s="41"/>
      <c r="B1786" s="42"/>
      <c r="C1786" s="43"/>
      <c r="D1786" s="227" t="s">
        <v>493</v>
      </c>
      <c r="E1786" s="43"/>
      <c r="F1786" s="253" t="s">
        <v>502</v>
      </c>
      <c r="G1786" s="43"/>
      <c r="H1786" s="254">
        <v>34.72</v>
      </c>
      <c r="I1786" s="43"/>
      <c r="J1786" s="43"/>
      <c r="K1786" s="43"/>
      <c r="L1786" s="47"/>
      <c r="M1786" s="223"/>
      <c r="N1786" s="224"/>
      <c r="O1786" s="87"/>
      <c r="P1786" s="87"/>
      <c r="Q1786" s="87"/>
      <c r="R1786" s="87"/>
      <c r="S1786" s="87"/>
      <c r="T1786" s="88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U1786" s="20" t="s">
        <v>82</v>
      </c>
    </row>
    <row r="1787" spans="1:65" s="2" customFormat="1" ht="16.5" customHeight="1">
      <c r="A1787" s="41"/>
      <c r="B1787" s="42"/>
      <c r="C1787" s="266" t="s">
        <v>1457</v>
      </c>
      <c r="D1787" s="266" t="s">
        <v>560</v>
      </c>
      <c r="E1787" s="267" t="s">
        <v>1458</v>
      </c>
      <c r="F1787" s="268" t="s">
        <v>1459</v>
      </c>
      <c r="G1787" s="269" t="s">
        <v>356</v>
      </c>
      <c r="H1787" s="270">
        <v>791.604</v>
      </c>
      <c r="I1787" s="271"/>
      <c r="J1787" s="272">
        <f>ROUND(I1787*H1787,2)</f>
        <v>0</v>
      </c>
      <c r="K1787" s="268" t="s">
        <v>166</v>
      </c>
      <c r="L1787" s="273"/>
      <c r="M1787" s="274" t="s">
        <v>19</v>
      </c>
      <c r="N1787" s="275" t="s">
        <v>43</v>
      </c>
      <c r="O1787" s="87"/>
      <c r="P1787" s="216">
        <f>O1787*H1787</f>
        <v>0</v>
      </c>
      <c r="Q1787" s="216">
        <v>0.00019</v>
      </c>
      <c r="R1787" s="216">
        <f>Q1787*H1787</f>
        <v>0.15040476000000003</v>
      </c>
      <c r="S1787" s="216">
        <v>0</v>
      </c>
      <c r="T1787" s="217">
        <f>S1787*H1787</f>
        <v>0</v>
      </c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R1787" s="218" t="s">
        <v>776</v>
      </c>
      <c r="AT1787" s="218" t="s">
        <v>560</v>
      </c>
      <c r="AU1787" s="218" t="s">
        <v>82</v>
      </c>
      <c r="AY1787" s="20" t="s">
        <v>155</v>
      </c>
      <c r="BE1787" s="219">
        <f>IF(N1787="základní",J1787,0)</f>
        <v>0</v>
      </c>
      <c r="BF1787" s="219">
        <f>IF(N1787="snížená",J1787,0)</f>
        <v>0</v>
      </c>
      <c r="BG1787" s="219">
        <f>IF(N1787="zákl. přenesená",J1787,0)</f>
        <v>0</v>
      </c>
      <c r="BH1787" s="219">
        <f>IF(N1787="sníž. přenesená",J1787,0)</f>
        <v>0</v>
      </c>
      <c r="BI1787" s="219">
        <f>IF(N1787="nulová",J1787,0)</f>
        <v>0</v>
      </c>
      <c r="BJ1787" s="20" t="s">
        <v>80</v>
      </c>
      <c r="BK1787" s="219">
        <f>ROUND(I1787*H1787,2)</f>
        <v>0</v>
      </c>
      <c r="BL1787" s="20" t="s">
        <v>196</v>
      </c>
      <c r="BM1787" s="218" t="s">
        <v>1460</v>
      </c>
    </row>
    <row r="1788" spans="1:51" s="14" customFormat="1" ht="12">
      <c r="A1788" s="14"/>
      <c r="B1788" s="236"/>
      <c r="C1788" s="237"/>
      <c r="D1788" s="227" t="s">
        <v>176</v>
      </c>
      <c r="E1788" s="237"/>
      <c r="F1788" s="239" t="s">
        <v>1461</v>
      </c>
      <c r="G1788" s="237"/>
      <c r="H1788" s="240">
        <v>791.604</v>
      </c>
      <c r="I1788" s="241"/>
      <c r="J1788" s="237"/>
      <c r="K1788" s="237"/>
      <c r="L1788" s="242"/>
      <c r="M1788" s="243"/>
      <c r="N1788" s="244"/>
      <c r="O1788" s="244"/>
      <c r="P1788" s="244"/>
      <c r="Q1788" s="244"/>
      <c r="R1788" s="244"/>
      <c r="S1788" s="244"/>
      <c r="T1788" s="245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46" t="s">
        <v>176</v>
      </c>
      <c r="AU1788" s="246" t="s">
        <v>82</v>
      </c>
      <c r="AV1788" s="14" t="s">
        <v>82</v>
      </c>
      <c r="AW1788" s="14" t="s">
        <v>4</v>
      </c>
      <c r="AX1788" s="14" t="s">
        <v>80</v>
      </c>
      <c r="AY1788" s="246" t="s">
        <v>155</v>
      </c>
    </row>
    <row r="1789" spans="1:65" s="2" customFormat="1" ht="37.8" customHeight="1">
      <c r="A1789" s="41"/>
      <c r="B1789" s="42"/>
      <c r="C1789" s="207" t="s">
        <v>1462</v>
      </c>
      <c r="D1789" s="207" t="s">
        <v>162</v>
      </c>
      <c r="E1789" s="208" t="s">
        <v>1463</v>
      </c>
      <c r="F1789" s="209" t="s">
        <v>1464</v>
      </c>
      <c r="G1789" s="210" t="s">
        <v>518</v>
      </c>
      <c r="H1789" s="211">
        <v>86.881</v>
      </c>
      <c r="I1789" s="212"/>
      <c r="J1789" s="213">
        <f>ROUND(I1789*H1789,2)</f>
        <v>0</v>
      </c>
      <c r="K1789" s="209" t="s">
        <v>166</v>
      </c>
      <c r="L1789" s="47"/>
      <c r="M1789" s="214" t="s">
        <v>19</v>
      </c>
      <c r="N1789" s="215" t="s">
        <v>43</v>
      </c>
      <c r="O1789" s="87"/>
      <c r="P1789" s="216">
        <f>O1789*H1789</f>
        <v>0</v>
      </c>
      <c r="Q1789" s="216">
        <v>0</v>
      </c>
      <c r="R1789" s="216">
        <f>Q1789*H1789</f>
        <v>0</v>
      </c>
      <c r="S1789" s="216">
        <v>0</v>
      </c>
      <c r="T1789" s="217">
        <f>S1789*H1789</f>
        <v>0</v>
      </c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R1789" s="218" t="s">
        <v>196</v>
      </c>
      <c r="AT1789" s="218" t="s">
        <v>162</v>
      </c>
      <c r="AU1789" s="218" t="s">
        <v>82</v>
      </c>
      <c r="AY1789" s="20" t="s">
        <v>155</v>
      </c>
      <c r="BE1789" s="219">
        <f>IF(N1789="základní",J1789,0)</f>
        <v>0</v>
      </c>
      <c r="BF1789" s="219">
        <f>IF(N1789="snížená",J1789,0)</f>
        <v>0</v>
      </c>
      <c r="BG1789" s="219">
        <f>IF(N1789="zákl. přenesená",J1789,0)</f>
        <v>0</v>
      </c>
      <c r="BH1789" s="219">
        <f>IF(N1789="sníž. přenesená",J1789,0)</f>
        <v>0</v>
      </c>
      <c r="BI1789" s="219">
        <f>IF(N1789="nulová",J1789,0)</f>
        <v>0</v>
      </c>
      <c r="BJ1789" s="20" t="s">
        <v>80</v>
      </c>
      <c r="BK1789" s="219">
        <f>ROUND(I1789*H1789,2)</f>
        <v>0</v>
      </c>
      <c r="BL1789" s="20" t="s">
        <v>196</v>
      </c>
      <c r="BM1789" s="218" t="s">
        <v>1465</v>
      </c>
    </row>
    <row r="1790" spans="1:47" s="2" customFormat="1" ht="12">
      <c r="A1790" s="41"/>
      <c r="B1790" s="42"/>
      <c r="C1790" s="43"/>
      <c r="D1790" s="220" t="s">
        <v>169</v>
      </c>
      <c r="E1790" s="43"/>
      <c r="F1790" s="221" t="s">
        <v>1466</v>
      </c>
      <c r="G1790" s="43"/>
      <c r="H1790" s="43"/>
      <c r="I1790" s="222"/>
      <c r="J1790" s="43"/>
      <c r="K1790" s="43"/>
      <c r="L1790" s="47"/>
      <c r="M1790" s="223"/>
      <c r="N1790" s="224"/>
      <c r="O1790" s="87"/>
      <c r="P1790" s="87"/>
      <c r="Q1790" s="87"/>
      <c r="R1790" s="87"/>
      <c r="S1790" s="87"/>
      <c r="T1790" s="88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T1790" s="20" t="s">
        <v>169</v>
      </c>
      <c r="AU1790" s="20" t="s">
        <v>82</v>
      </c>
    </row>
    <row r="1791" spans="1:63" s="12" customFormat="1" ht="22.8" customHeight="1">
      <c r="A1791" s="12"/>
      <c r="B1791" s="191"/>
      <c r="C1791" s="192"/>
      <c r="D1791" s="193" t="s">
        <v>71</v>
      </c>
      <c r="E1791" s="205" t="s">
        <v>1467</v>
      </c>
      <c r="F1791" s="205" t="s">
        <v>1468</v>
      </c>
      <c r="G1791" s="192"/>
      <c r="H1791" s="192"/>
      <c r="I1791" s="195"/>
      <c r="J1791" s="206">
        <f>BK1791</f>
        <v>0</v>
      </c>
      <c r="K1791" s="192"/>
      <c r="L1791" s="197"/>
      <c r="M1791" s="198"/>
      <c r="N1791" s="199"/>
      <c r="O1791" s="199"/>
      <c r="P1791" s="200">
        <f>SUM(P1792:P1839)</f>
        <v>0</v>
      </c>
      <c r="Q1791" s="199"/>
      <c r="R1791" s="200">
        <f>SUM(R1792:R1839)</f>
        <v>0.7091160000000001</v>
      </c>
      <c r="S1791" s="199"/>
      <c r="T1791" s="201">
        <f>SUM(T1792:T1839)</f>
        <v>0</v>
      </c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R1791" s="202" t="s">
        <v>82</v>
      </c>
      <c r="AT1791" s="203" t="s">
        <v>71</v>
      </c>
      <c r="AU1791" s="203" t="s">
        <v>80</v>
      </c>
      <c r="AY1791" s="202" t="s">
        <v>155</v>
      </c>
      <c r="BK1791" s="204">
        <f>SUM(BK1792:BK1839)</f>
        <v>0</v>
      </c>
    </row>
    <row r="1792" spans="1:65" s="2" customFormat="1" ht="16.5" customHeight="1">
      <c r="A1792" s="41"/>
      <c r="B1792" s="42"/>
      <c r="C1792" s="207" t="s">
        <v>80</v>
      </c>
      <c r="D1792" s="207" t="s">
        <v>162</v>
      </c>
      <c r="E1792" s="208" t="s">
        <v>1469</v>
      </c>
      <c r="F1792" s="209" t="s">
        <v>1470</v>
      </c>
      <c r="G1792" s="210" t="s">
        <v>653</v>
      </c>
      <c r="H1792" s="211">
        <v>111.77</v>
      </c>
      <c r="I1792" s="212"/>
      <c r="J1792" s="213">
        <f>ROUND(I1792*H1792,2)</f>
        <v>0</v>
      </c>
      <c r="K1792" s="209" t="s">
        <v>19</v>
      </c>
      <c r="L1792" s="47"/>
      <c r="M1792" s="214" t="s">
        <v>19</v>
      </c>
      <c r="N1792" s="215" t="s">
        <v>43</v>
      </c>
      <c r="O1792" s="87"/>
      <c r="P1792" s="216">
        <f>O1792*H1792</f>
        <v>0</v>
      </c>
      <c r="Q1792" s="216">
        <v>0.00184</v>
      </c>
      <c r="R1792" s="216">
        <f>Q1792*H1792</f>
        <v>0.2056568</v>
      </c>
      <c r="S1792" s="216">
        <v>0</v>
      </c>
      <c r="T1792" s="217">
        <f>S1792*H1792</f>
        <v>0</v>
      </c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R1792" s="218" t="s">
        <v>196</v>
      </c>
      <c r="AT1792" s="218" t="s">
        <v>162</v>
      </c>
      <c r="AU1792" s="218" t="s">
        <v>82</v>
      </c>
      <c r="AY1792" s="20" t="s">
        <v>155</v>
      </c>
      <c r="BE1792" s="219">
        <f>IF(N1792="základní",J1792,0)</f>
        <v>0</v>
      </c>
      <c r="BF1792" s="219">
        <f>IF(N1792="snížená",J1792,0)</f>
        <v>0</v>
      </c>
      <c r="BG1792" s="219">
        <f>IF(N1792="zákl. přenesená",J1792,0)</f>
        <v>0</v>
      </c>
      <c r="BH1792" s="219">
        <f>IF(N1792="sníž. přenesená",J1792,0)</f>
        <v>0</v>
      </c>
      <c r="BI1792" s="219">
        <f>IF(N1792="nulová",J1792,0)</f>
        <v>0</v>
      </c>
      <c r="BJ1792" s="20" t="s">
        <v>80</v>
      </c>
      <c r="BK1792" s="219">
        <f>ROUND(I1792*H1792,2)</f>
        <v>0</v>
      </c>
      <c r="BL1792" s="20" t="s">
        <v>196</v>
      </c>
      <c r="BM1792" s="218" t="s">
        <v>1471</v>
      </c>
    </row>
    <row r="1793" spans="1:51" s="13" customFormat="1" ht="12">
      <c r="A1793" s="13"/>
      <c r="B1793" s="225"/>
      <c r="C1793" s="226"/>
      <c r="D1793" s="227" t="s">
        <v>176</v>
      </c>
      <c r="E1793" s="228" t="s">
        <v>19</v>
      </c>
      <c r="F1793" s="229" t="s">
        <v>1472</v>
      </c>
      <c r="G1793" s="226"/>
      <c r="H1793" s="228" t="s">
        <v>19</v>
      </c>
      <c r="I1793" s="230"/>
      <c r="J1793" s="226"/>
      <c r="K1793" s="226"/>
      <c r="L1793" s="231"/>
      <c r="M1793" s="232"/>
      <c r="N1793" s="233"/>
      <c r="O1793" s="233"/>
      <c r="P1793" s="233"/>
      <c r="Q1793" s="233"/>
      <c r="R1793" s="233"/>
      <c r="S1793" s="233"/>
      <c r="T1793" s="234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5" t="s">
        <v>176</v>
      </c>
      <c r="AU1793" s="235" t="s">
        <v>82</v>
      </c>
      <c r="AV1793" s="13" t="s">
        <v>80</v>
      </c>
      <c r="AW1793" s="13" t="s">
        <v>34</v>
      </c>
      <c r="AX1793" s="13" t="s">
        <v>72</v>
      </c>
      <c r="AY1793" s="235" t="s">
        <v>155</v>
      </c>
    </row>
    <row r="1794" spans="1:51" s="13" customFormat="1" ht="12">
      <c r="A1794" s="13"/>
      <c r="B1794" s="225"/>
      <c r="C1794" s="226"/>
      <c r="D1794" s="227" t="s">
        <v>176</v>
      </c>
      <c r="E1794" s="228" t="s">
        <v>19</v>
      </c>
      <c r="F1794" s="229" t="s">
        <v>1473</v>
      </c>
      <c r="G1794" s="226"/>
      <c r="H1794" s="228" t="s">
        <v>19</v>
      </c>
      <c r="I1794" s="230"/>
      <c r="J1794" s="226"/>
      <c r="K1794" s="226"/>
      <c r="L1794" s="231"/>
      <c r="M1794" s="232"/>
      <c r="N1794" s="233"/>
      <c r="O1794" s="233"/>
      <c r="P1794" s="233"/>
      <c r="Q1794" s="233"/>
      <c r="R1794" s="233"/>
      <c r="S1794" s="233"/>
      <c r="T1794" s="234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35" t="s">
        <v>176</v>
      </c>
      <c r="AU1794" s="235" t="s">
        <v>82</v>
      </c>
      <c r="AV1794" s="13" t="s">
        <v>80</v>
      </c>
      <c r="AW1794" s="13" t="s">
        <v>34</v>
      </c>
      <c r="AX1794" s="13" t="s">
        <v>72</v>
      </c>
      <c r="AY1794" s="235" t="s">
        <v>155</v>
      </c>
    </row>
    <row r="1795" spans="1:51" s="14" customFormat="1" ht="12">
      <c r="A1795" s="14"/>
      <c r="B1795" s="236"/>
      <c r="C1795" s="237"/>
      <c r="D1795" s="227" t="s">
        <v>176</v>
      </c>
      <c r="E1795" s="238" t="s">
        <v>19</v>
      </c>
      <c r="F1795" s="239" t="s">
        <v>1474</v>
      </c>
      <c r="G1795" s="237"/>
      <c r="H1795" s="240">
        <v>111.77</v>
      </c>
      <c r="I1795" s="241"/>
      <c r="J1795" s="237"/>
      <c r="K1795" s="237"/>
      <c r="L1795" s="242"/>
      <c r="M1795" s="243"/>
      <c r="N1795" s="244"/>
      <c r="O1795" s="244"/>
      <c r="P1795" s="244"/>
      <c r="Q1795" s="244"/>
      <c r="R1795" s="244"/>
      <c r="S1795" s="244"/>
      <c r="T1795" s="245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46" t="s">
        <v>176</v>
      </c>
      <c r="AU1795" s="246" t="s">
        <v>82</v>
      </c>
      <c r="AV1795" s="14" t="s">
        <v>82</v>
      </c>
      <c r="AW1795" s="14" t="s">
        <v>34</v>
      </c>
      <c r="AX1795" s="14" t="s">
        <v>80</v>
      </c>
      <c r="AY1795" s="246" t="s">
        <v>155</v>
      </c>
    </row>
    <row r="1796" spans="1:65" s="2" customFormat="1" ht="16.5" customHeight="1">
      <c r="A1796" s="41"/>
      <c r="B1796" s="42"/>
      <c r="C1796" s="207" t="s">
        <v>1475</v>
      </c>
      <c r="D1796" s="207" t="s">
        <v>162</v>
      </c>
      <c r="E1796" s="208" t="s">
        <v>1476</v>
      </c>
      <c r="F1796" s="209" t="s">
        <v>1477</v>
      </c>
      <c r="G1796" s="210" t="s">
        <v>356</v>
      </c>
      <c r="H1796" s="211">
        <v>17.36</v>
      </c>
      <c r="I1796" s="212"/>
      <c r="J1796" s="213">
        <f>ROUND(I1796*H1796,2)</f>
        <v>0</v>
      </c>
      <c r="K1796" s="209" t="s">
        <v>166</v>
      </c>
      <c r="L1796" s="47"/>
      <c r="M1796" s="214" t="s">
        <v>19</v>
      </c>
      <c r="N1796" s="215" t="s">
        <v>43</v>
      </c>
      <c r="O1796" s="87"/>
      <c r="P1796" s="216">
        <f>O1796*H1796</f>
        <v>0</v>
      </c>
      <c r="Q1796" s="216">
        <v>0</v>
      </c>
      <c r="R1796" s="216">
        <f>Q1796*H1796</f>
        <v>0</v>
      </c>
      <c r="S1796" s="216">
        <v>0</v>
      </c>
      <c r="T1796" s="217">
        <f>S1796*H1796</f>
        <v>0</v>
      </c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R1796" s="218" t="s">
        <v>196</v>
      </c>
      <c r="AT1796" s="218" t="s">
        <v>162</v>
      </c>
      <c r="AU1796" s="218" t="s">
        <v>82</v>
      </c>
      <c r="AY1796" s="20" t="s">
        <v>155</v>
      </c>
      <c r="BE1796" s="219">
        <f>IF(N1796="základní",J1796,0)</f>
        <v>0</v>
      </c>
      <c r="BF1796" s="219">
        <f>IF(N1796="snížená",J1796,0)</f>
        <v>0</v>
      </c>
      <c r="BG1796" s="219">
        <f>IF(N1796="zákl. přenesená",J1796,0)</f>
        <v>0</v>
      </c>
      <c r="BH1796" s="219">
        <f>IF(N1796="sníž. přenesená",J1796,0)</f>
        <v>0</v>
      </c>
      <c r="BI1796" s="219">
        <f>IF(N1796="nulová",J1796,0)</f>
        <v>0</v>
      </c>
      <c r="BJ1796" s="20" t="s">
        <v>80</v>
      </c>
      <c r="BK1796" s="219">
        <f>ROUND(I1796*H1796,2)</f>
        <v>0</v>
      </c>
      <c r="BL1796" s="20" t="s">
        <v>196</v>
      </c>
      <c r="BM1796" s="218" t="s">
        <v>1478</v>
      </c>
    </row>
    <row r="1797" spans="1:47" s="2" customFormat="1" ht="12">
      <c r="A1797" s="41"/>
      <c r="B1797" s="42"/>
      <c r="C1797" s="43"/>
      <c r="D1797" s="220" t="s">
        <v>169</v>
      </c>
      <c r="E1797" s="43"/>
      <c r="F1797" s="221" t="s">
        <v>1479</v>
      </c>
      <c r="G1797" s="43"/>
      <c r="H1797" s="43"/>
      <c r="I1797" s="222"/>
      <c r="J1797" s="43"/>
      <c r="K1797" s="43"/>
      <c r="L1797" s="47"/>
      <c r="M1797" s="223"/>
      <c r="N1797" s="224"/>
      <c r="O1797" s="87"/>
      <c r="P1797" s="87"/>
      <c r="Q1797" s="87"/>
      <c r="R1797" s="87"/>
      <c r="S1797" s="87"/>
      <c r="T1797" s="88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T1797" s="20" t="s">
        <v>169</v>
      </c>
      <c r="AU1797" s="20" t="s">
        <v>82</v>
      </c>
    </row>
    <row r="1798" spans="1:51" s="13" customFormat="1" ht="12">
      <c r="A1798" s="13"/>
      <c r="B1798" s="225"/>
      <c r="C1798" s="226"/>
      <c r="D1798" s="227" t="s">
        <v>176</v>
      </c>
      <c r="E1798" s="228" t="s">
        <v>19</v>
      </c>
      <c r="F1798" s="229" t="s">
        <v>939</v>
      </c>
      <c r="G1798" s="226"/>
      <c r="H1798" s="228" t="s">
        <v>19</v>
      </c>
      <c r="I1798" s="230"/>
      <c r="J1798" s="226"/>
      <c r="K1798" s="226"/>
      <c r="L1798" s="231"/>
      <c r="M1798" s="232"/>
      <c r="N1798" s="233"/>
      <c r="O1798" s="233"/>
      <c r="P1798" s="233"/>
      <c r="Q1798" s="233"/>
      <c r="R1798" s="233"/>
      <c r="S1798" s="233"/>
      <c r="T1798" s="234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35" t="s">
        <v>176</v>
      </c>
      <c r="AU1798" s="235" t="s">
        <v>82</v>
      </c>
      <c r="AV1798" s="13" t="s">
        <v>80</v>
      </c>
      <c r="AW1798" s="13" t="s">
        <v>34</v>
      </c>
      <c r="AX1798" s="13" t="s">
        <v>72</v>
      </c>
      <c r="AY1798" s="235" t="s">
        <v>155</v>
      </c>
    </row>
    <row r="1799" spans="1:51" s="14" customFormat="1" ht="12">
      <c r="A1799" s="14"/>
      <c r="B1799" s="236"/>
      <c r="C1799" s="237"/>
      <c r="D1799" s="227" t="s">
        <v>176</v>
      </c>
      <c r="E1799" s="238" t="s">
        <v>19</v>
      </c>
      <c r="F1799" s="239" t="s">
        <v>940</v>
      </c>
      <c r="G1799" s="237"/>
      <c r="H1799" s="240">
        <v>9.8</v>
      </c>
      <c r="I1799" s="241"/>
      <c r="J1799" s="237"/>
      <c r="K1799" s="237"/>
      <c r="L1799" s="242"/>
      <c r="M1799" s="243"/>
      <c r="N1799" s="244"/>
      <c r="O1799" s="244"/>
      <c r="P1799" s="244"/>
      <c r="Q1799" s="244"/>
      <c r="R1799" s="244"/>
      <c r="S1799" s="244"/>
      <c r="T1799" s="245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46" t="s">
        <v>176</v>
      </c>
      <c r="AU1799" s="246" t="s">
        <v>82</v>
      </c>
      <c r="AV1799" s="14" t="s">
        <v>82</v>
      </c>
      <c r="AW1799" s="14" t="s">
        <v>34</v>
      </c>
      <c r="AX1799" s="14" t="s">
        <v>72</v>
      </c>
      <c r="AY1799" s="246" t="s">
        <v>155</v>
      </c>
    </row>
    <row r="1800" spans="1:51" s="14" customFormat="1" ht="12">
      <c r="A1800" s="14"/>
      <c r="B1800" s="236"/>
      <c r="C1800" s="237"/>
      <c r="D1800" s="227" t="s">
        <v>176</v>
      </c>
      <c r="E1800" s="238" t="s">
        <v>19</v>
      </c>
      <c r="F1800" s="239" t="s">
        <v>941</v>
      </c>
      <c r="G1800" s="237"/>
      <c r="H1800" s="240">
        <v>7.56</v>
      </c>
      <c r="I1800" s="241"/>
      <c r="J1800" s="237"/>
      <c r="K1800" s="237"/>
      <c r="L1800" s="242"/>
      <c r="M1800" s="243"/>
      <c r="N1800" s="244"/>
      <c r="O1800" s="244"/>
      <c r="P1800" s="244"/>
      <c r="Q1800" s="244"/>
      <c r="R1800" s="244"/>
      <c r="S1800" s="244"/>
      <c r="T1800" s="245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46" t="s">
        <v>176</v>
      </c>
      <c r="AU1800" s="246" t="s">
        <v>82</v>
      </c>
      <c r="AV1800" s="14" t="s">
        <v>82</v>
      </c>
      <c r="AW1800" s="14" t="s">
        <v>34</v>
      </c>
      <c r="AX1800" s="14" t="s">
        <v>72</v>
      </c>
      <c r="AY1800" s="246" t="s">
        <v>155</v>
      </c>
    </row>
    <row r="1801" spans="1:51" s="15" customFormat="1" ht="12">
      <c r="A1801" s="15"/>
      <c r="B1801" s="255"/>
      <c r="C1801" s="256"/>
      <c r="D1801" s="227" t="s">
        <v>176</v>
      </c>
      <c r="E1801" s="257" t="s">
        <v>19</v>
      </c>
      <c r="F1801" s="258" t="s">
        <v>502</v>
      </c>
      <c r="G1801" s="256"/>
      <c r="H1801" s="259">
        <v>17.36</v>
      </c>
      <c r="I1801" s="260"/>
      <c r="J1801" s="256"/>
      <c r="K1801" s="256"/>
      <c r="L1801" s="261"/>
      <c r="M1801" s="262"/>
      <c r="N1801" s="263"/>
      <c r="O1801" s="263"/>
      <c r="P1801" s="263"/>
      <c r="Q1801" s="263"/>
      <c r="R1801" s="263"/>
      <c r="S1801" s="263"/>
      <c r="T1801" s="264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T1801" s="265" t="s">
        <v>176</v>
      </c>
      <c r="AU1801" s="265" t="s">
        <v>82</v>
      </c>
      <c r="AV1801" s="15" t="s">
        <v>252</v>
      </c>
      <c r="AW1801" s="15" t="s">
        <v>34</v>
      </c>
      <c r="AX1801" s="15" t="s">
        <v>80</v>
      </c>
      <c r="AY1801" s="265" t="s">
        <v>155</v>
      </c>
    </row>
    <row r="1802" spans="1:65" s="2" customFormat="1" ht="16.5" customHeight="1">
      <c r="A1802" s="41"/>
      <c r="B1802" s="42"/>
      <c r="C1802" s="266" t="s">
        <v>1480</v>
      </c>
      <c r="D1802" s="266" t="s">
        <v>560</v>
      </c>
      <c r="E1802" s="267" t="s">
        <v>1481</v>
      </c>
      <c r="F1802" s="268" t="s">
        <v>1482</v>
      </c>
      <c r="G1802" s="269" t="s">
        <v>518</v>
      </c>
      <c r="H1802" s="270">
        <v>0.083</v>
      </c>
      <c r="I1802" s="271"/>
      <c r="J1802" s="272">
        <f>ROUND(I1802*H1802,2)</f>
        <v>0</v>
      </c>
      <c r="K1802" s="268" t="s">
        <v>166</v>
      </c>
      <c r="L1802" s="273"/>
      <c r="M1802" s="274" t="s">
        <v>19</v>
      </c>
      <c r="N1802" s="275" t="s">
        <v>43</v>
      </c>
      <c r="O1802" s="87"/>
      <c r="P1802" s="216">
        <f>O1802*H1802</f>
        <v>0</v>
      </c>
      <c r="Q1802" s="216">
        <v>1</v>
      </c>
      <c r="R1802" s="216">
        <f>Q1802*H1802</f>
        <v>0.083</v>
      </c>
      <c r="S1802" s="216">
        <v>0</v>
      </c>
      <c r="T1802" s="217">
        <f>S1802*H1802</f>
        <v>0</v>
      </c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R1802" s="218" t="s">
        <v>776</v>
      </c>
      <c r="AT1802" s="218" t="s">
        <v>560</v>
      </c>
      <c r="AU1802" s="218" t="s">
        <v>82</v>
      </c>
      <c r="AY1802" s="20" t="s">
        <v>155</v>
      </c>
      <c r="BE1802" s="219">
        <f>IF(N1802="základní",J1802,0)</f>
        <v>0</v>
      </c>
      <c r="BF1802" s="219">
        <f>IF(N1802="snížená",J1802,0)</f>
        <v>0</v>
      </c>
      <c r="BG1802" s="219">
        <f>IF(N1802="zákl. přenesená",J1802,0)</f>
        <v>0</v>
      </c>
      <c r="BH1802" s="219">
        <f>IF(N1802="sníž. přenesená",J1802,0)</f>
        <v>0</v>
      </c>
      <c r="BI1802" s="219">
        <f>IF(N1802="nulová",J1802,0)</f>
        <v>0</v>
      </c>
      <c r="BJ1802" s="20" t="s">
        <v>80</v>
      </c>
      <c r="BK1802" s="219">
        <f>ROUND(I1802*H1802,2)</f>
        <v>0</v>
      </c>
      <c r="BL1802" s="20" t="s">
        <v>196</v>
      </c>
      <c r="BM1802" s="218" t="s">
        <v>1483</v>
      </c>
    </row>
    <row r="1803" spans="1:51" s="14" customFormat="1" ht="12">
      <c r="A1803" s="14"/>
      <c r="B1803" s="236"/>
      <c r="C1803" s="237"/>
      <c r="D1803" s="227" t="s">
        <v>176</v>
      </c>
      <c r="E1803" s="237"/>
      <c r="F1803" s="239" t="s">
        <v>1484</v>
      </c>
      <c r="G1803" s="237"/>
      <c r="H1803" s="240">
        <v>0.083</v>
      </c>
      <c r="I1803" s="241"/>
      <c r="J1803" s="237"/>
      <c r="K1803" s="237"/>
      <c r="L1803" s="242"/>
      <c r="M1803" s="243"/>
      <c r="N1803" s="244"/>
      <c r="O1803" s="244"/>
      <c r="P1803" s="244"/>
      <c r="Q1803" s="244"/>
      <c r="R1803" s="244"/>
      <c r="S1803" s="244"/>
      <c r="T1803" s="245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46" t="s">
        <v>176</v>
      </c>
      <c r="AU1803" s="246" t="s">
        <v>82</v>
      </c>
      <c r="AV1803" s="14" t="s">
        <v>82</v>
      </c>
      <c r="AW1803" s="14" t="s">
        <v>4</v>
      </c>
      <c r="AX1803" s="14" t="s">
        <v>80</v>
      </c>
      <c r="AY1803" s="246" t="s">
        <v>155</v>
      </c>
    </row>
    <row r="1804" spans="1:65" s="2" customFormat="1" ht="16.5" customHeight="1">
      <c r="A1804" s="41"/>
      <c r="B1804" s="42"/>
      <c r="C1804" s="207" t="s">
        <v>82</v>
      </c>
      <c r="D1804" s="207" t="s">
        <v>162</v>
      </c>
      <c r="E1804" s="208" t="s">
        <v>1485</v>
      </c>
      <c r="F1804" s="209" t="s">
        <v>1486</v>
      </c>
      <c r="G1804" s="210" t="s">
        <v>653</v>
      </c>
      <c r="H1804" s="211">
        <v>9.6</v>
      </c>
      <c r="I1804" s="212"/>
      <c r="J1804" s="213">
        <f>ROUND(I1804*H1804,2)</f>
        <v>0</v>
      </c>
      <c r="K1804" s="209" t="s">
        <v>19</v>
      </c>
      <c r="L1804" s="47"/>
      <c r="M1804" s="214" t="s">
        <v>19</v>
      </c>
      <c r="N1804" s="215" t="s">
        <v>43</v>
      </c>
      <c r="O1804" s="87"/>
      <c r="P1804" s="216">
        <f>O1804*H1804</f>
        <v>0</v>
      </c>
      <c r="Q1804" s="216">
        <v>0.00135</v>
      </c>
      <c r="R1804" s="216">
        <f>Q1804*H1804</f>
        <v>0.012960000000000001</v>
      </c>
      <c r="S1804" s="216">
        <v>0</v>
      </c>
      <c r="T1804" s="217">
        <f>S1804*H1804</f>
        <v>0</v>
      </c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R1804" s="218" t="s">
        <v>196</v>
      </c>
      <c r="AT1804" s="218" t="s">
        <v>162</v>
      </c>
      <c r="AU1804" s="218" t="s">
        <v>82</v>
      </c>
      <c r="AY1804" s="20" t="s">
        <v>155</v>
      </c>
      <c r="BE1804" s="219">
        <f>IF(N1804="základní",J1804,0)</f>
        <v>0</v>
      </c>
      <c r="BF1804" s="219">
        <f>IF(N1804="snížená",J1804,0)</f>
        <v>0</v>
      </c>
      <c r="BG1804" s="219">
        <f>IF(N1804="zákl. přenesená",J1804,0)</f>
        <v>0</v>
      </c>
      <c r="BH1804" s="219">
        <f>IF(N1804="sníž. přenesená",J1804,0)</f>
        <v>0</v>
      </c>
      <c r="BI1804" s="219">
        <f>IF(N1804="nulová",J1804,0)</f>
        <v>0</v>
      </c>
      <c r="BJ1804" s="20" t="s">
        <v>80</v>
      </c>
      <c r="BK1804" s="219">
        <f>ROUND(I1804*H1804,2)</f>
        <v>0</v>
      </c>
      <c r="BL1804" s="20" t="s">
        <v>196</v>
      </c>
      <c r="BM1804" s="218" t="s">
        <v>1487</v>
      </c>
    </row>
    <row r="1805" spans="1:51" s="13" customFormat="1" ht="12">
      <c r="A1805" s="13"/>
      <c r="B1805" s="225"/>
      <c r="C1805" s="226"/>
      <c r="D1805" s="227" t="s">
        <v>176</v>
      </c>
      <c r="E1805" s="228" t="s">
        <v>19</v>
      </c>
      <c r="F1805" s="229" t="s">
        <v>1472</v>
      </c>
      <c r="G1805" s="226"/>
      <c r="H1805" s="228" t="s">
        <v>19</v>
      </c>
      <c r="I1805" s="230"/>
      <c r="J1805" s="226"/>
      <c r="K1805" s="226"/>
      <c r="L1805" s="231"/>
      <c r="M1805" s="232"/>
      <c r="N1805" s="233"/>
      <c r="O1805" s="233"/>
      <c r="P1805" s="233"/>
      <c r="Q1805" s="233"/>
      <c r="R1805" s="233"/>
      <c r="S1805" s="233"/>
      <c r="T1805" s="234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5" t="s">
        <v>176</v>
      </c>
      <c r="AU1805" s="235" t="s">
        <v>82</v>
      </c>
      <c r="AV1805" s="13" t="s">
        <v>80</v>
      </c>
      <c r="AW1805" s="13" t="s">
        <v>34</v>
      </c>
      <c r="AX1805" s="13" t="s">
        <v>72</v>
      </c>
      <c r="AY1805" s="235" t="s">
        <v>155</v>
      </c>
    </row>
    <row r="1806" spans="1:51" s="13" customFormat="1" ht="12">
      <c r="A1806" s="13"/>
      <c r="B1806" s="225"/>
      <c r="C1806" s="226"/>
      <c r="D1806" s="227" t="s">
        <v>176</v>
      </c>
      <c r="E1806" s="228" t="s">
        <v>19</v>
      </c>
      <c r="F1806" s="229" t="s">
        <v>1488</v>
      </c>
      <c r="G1806" s="226"/>
      <c r="H1806" s="228" t="s">
        <v>19</v>
      </c>
      <c r="I1806" s="230"/>
      <c r="J1806" s="226"/>
      <c r="K1806" s="226"/>
      <c r="L1806" s="231"/>
      <c r="M1806" s="232"/>
      <c r="N1806" s="233"/>
      <c r="O1806" s="233"/>
      <c r="P1806" s="233"/>
      <c r="Q1806" s="233"/>
      <c r="R1806" s="233"/>
      <c r="S1806" s="233"/>
      <c r="T1806" s="234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35" t="s">
        <v>176</v>
      </c>
      <c r="AU1806" s="235" t="s">
        <v>82</v>
      </c>
      <c r="AV1806" s="13" t="s">
        <v>80</v>
      </c>
      <c r="AW1806" s="13" t="s">
        <v>34</v>
      </c>
      <c r="AX1806" s="13" t="s">
        <v>72</v>
      </c>
      <c r="AY1806" s="235" t="s">
        <v>155</v>
      </c>
    </row>
    <row r="1807" spans="1:51" s="14" customFormat="1" ht="12">
      <c r="A1807" s="14"/>
      <c r="B1807" s="236"/>
      <c r="C1807" s="237"/>
      <c r="D1807" s="227" t="s">
        <v>176</v>
      </c>
      <c r="E1807" s="238" t="s">
        <v>19</v>
      </c>
      <c r="F1807" s="239" t="s">
        <v>1489</v>
      </c>
      <c r="G1807" s="237"/>
      <c r="H1807" s="240">
        <v>9.6</v>
      </c>
      <c r="I1807" s="241"/>
      <c r="J1807" s="237"/>
      <c r="K1807" s="237"/>
      <c r="L1807" s="242"/>
      <c r="M1807" s="243"/>
      <c r="N1807" s="244"/>
      <c r="O1807" s="244"/>
      <c r="P1807" s="244"/>
      <c r="Q1807" s="244"/>
      <c r="R1807" s="244"/>
      <c r="S1807" s="244"/>
      <c r="T1807" s="245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46" t="s">
        <v>176</v>
      </c>
      <c r="AU1807" s="246" t="s">
        <v>82</v>
      </c>
      <c r="AV1807" s="14" t="s">
        <v>82</v>
      </c>
      <c r="AW1807" s="14" t="s">
        <v>34</v>
      </c>
      <c r="AX1807" s="14" t="s">
        <v>80</v>
      </c>
      <c r="AY1807" s="246" t="s">
        <v>155</v>
      </c>
    </row>
    <row r="1808" spans="1:65" s="2" customFormat="1" ht="24.15" customHeight="1">
      <c r="A1808" s="41"/>
      <c r="B1808" s="42"/>
      <c r="C1808" s="207" t="s">
        <v>186</v>
      </c>
      <c r="D1808" s="207" t="s">
        <v>162</v>
      </c>
      <c r="E1808" s="208" t="s">
        <v>1490</v>
      </c>
      <c r="F1808" s="209" t="s">
        <v>1491</v>
      </c>
      <c r="G1808" s="210" t="s">
        <v>653</v>
      </c>
      <c r="H1808" s="211">
        <v>5.5</v>
      </c>
      <c r="I1808" s="212"/>
      <c r="J1808" s="213">
        <f>ROUND(I1808*H1808,2)</f>
        <v>0</v>
      </c>
      <c r="K1808" s="209" t="s">
        <v>166</v>
      </c>
      <c r="L1808" s="47"/>
      <c r="M1808" s="214" t="s">
        <v>19</v>
      </c>
      <c r="N1808" s="215" t="s">
        <v>43</v>
      </c>
      <c r="O1808" s="87"/>
      <c r="P1808" s="216">
        <f>O1808*H1808</f>
        <v>0</v>
      </c>
      <c r="Q1808" s="216">
        <v>0.00038</v>
      </c>
      <c r="R1808" s="216">
        <f>Q1808*H1808</f>
        <v>0.0020900000000000003</v>
      </c>
      <c r="S1808" s="216">
        <v>0</v>
      </c>
      <c r="T1808" s="217">
        <f>S1808*H1808</f>
        <v>0</v>
      </c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R1808" s="218" t="s">
        <v>196</v>
      </c>
      <c r="AT1808" s="218" t="s">
        <v>162</v>
      </c>
      <c r="AU1808" s="218" t="s">
        <v>82</v>
      </c>
      <c r="AY1808" s="20" t="s">
        <v>155</v>
      </c>
      <c r="BE1808" s="219">
        <f>IF(N1808="základní",J1808,0)</f>
        <v>0</v>
      </c>
      <c r="BF1808" s="219">
        <f>IF(N1808="snížená",J1808,0)</f>
        <v>0</v>
      </c>
      <c r="BG1808" s="219">
        <f>IF(N1808="zákl. přenesená",J1808,0)</f>
        <v>0</v>
      </c>
      <c r="BH1808" s="219">
        <f>IF(N1808="sníž. přenesená",J1808,0)</f>
        <v>0</v>
      </c>
      <c r="BI1808" s="219">
        <f>IF(N1808="nulová",J1808,0)</f>
        <v>0</v>
      </c>
      <c r="BJ1808" s="20" t="s">
        <v>80</v>
      </c>
      <c r="BK1808" s="219">
        <f>ROUND(I1808*H1808,2)</f>
        <v>0</v>
      </c>
      <c r="BL1808" s="20" t="s">
        <v>196</v>
      </c>
      <c r="BM1808" s="218" t="s">
        <v>1492</v>
      </c>
    </row>
    <row r="1809" spans="1:47" s="2" customFormat="1" ht="12">
      <c r="A1809" s="41"/>
      <c r="B1809" s="42"/>
      <c r="C1809" s="43"/>
      <c r="D1809" s="220" t="s">
        <v>169</v>
      </c>
      <c r="E1809" s="43"/>
      <c r="F1809" s="221" t="s">
        <v>1493</v>
      </c>
      <c r="G1809" s="43"/>
      <c r="H1809" s="43"/>
      <c r="I1809" s="222"/>
      <c r="J1809" s="43"/>
      <c r="K1809" s="43"/>
      <c r="L1809" s="47"/>
      <c r="M1809" s="223"/>
      <c r="N1809" s="224"/>
      <c r="O1809" s="87"/>
      <c r="P1809" s="87"/>
      <c r="Q1809" s="87"/>
      <c r="R1809" s="87"/>
      <c r="S1809" s="87"/>
      <c r="T1809" s="88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T1809" s="20" t="s">
        <v>169</v>
      </c>
      <c r="AU1809" s="20" t="s">
        <v>82</v>
      </c>
    </row>
    <row r="1810" spans="1:51" s="13" customFormat="1" ht="12">
      <c r="A1810" s="13"/>
      <c r="B1810" s="225"/>
      <c r="C1810" s="226"/>
      <c r="D1810" s="227" t="s">
        <v>176</v>
      </c>
      <c r="E1810" s="228" t="s">
        <v>19</v>
      </c>
      <c r="F1810" s="229" t="s">
        <v>1494</v>
      </c>
      <c r="G1810" s="226"/>
      <c r="H1810" s="228" t="s">
        <v>19</v>
      </c>
      <c r="I1810" s="230"/>
      <c r="J1810" s="226"/>
      <c r="K1810" s="226"/>
      <c r="L1810" s="231"/>
      <c r="M1810" s="232"/>
      <c r="N1810" s="233"/>
      <c r="O1810" s="233"/>
      <c r="P1810" s="233"/>
      <c r="Q1810" s="233"/>
      <c r="R1810" s="233"/>
      <c r="S1810" s="233"/>
      <c r="T1810" s="234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35" t="s">
        <v>176</v>
      </c>
      <c r="AU1810" s="235" t="s">
        <v>82</v>
      </c>
      <c r="AV1810" s="13" t="s">
        <v>80</v>
      </c>
      <c r="AW1810" s="13" t="s">
        <v>34</v>
      </c>
      <c r="AX1810" s="13" t="s">
        <v>72</v>
      </c>
      <c r="AY1810" s="235" t="s">
        <v>155</v>
      </c>
    </row>
    <row r="1811" spans="1:51" s="13" customFormat="1" ht="12">
      <c r="A1811" s="13"/>
      <c r="B1811" s="225"/>
      <c r="C1811" s="226"/>
      <c r="D1811" s="227" t="s">
        <v>176</v>
      </c>
      <c r="E1811" s="228" t="s">
        <v>19</v>
      </c>
      <c r="F1811" s="229" t="s">
        <v>1495</v>
      </c>
      <c r="G1811" s="226"/>
      <c r="H1811" s="228" t="s">
        <v>19</v>
      </c>
      <c r="I1811" s="230"/>
      <c r="J1811" s="226"/>
      <c r="K1811" s="226"/>
      <c r="L1811" s="231"/>
      <c r="M1811" s="232"/>
      <c r="N1811" s="233"/>
      <c r="O1811" s="233"/>
      <c r="P1811" s="233"/>
      <c r="Q1811" s="233"/>
      <c r="R1811" s="233"/>
      <c r="S1811" s="233"/>
      <c r="T1811" s="234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5" t="s">
        <v>176</v>
      </c>
      <c r="AU1811" s="235" t="s">
        <v>82</v>
      </c>
      <c r="AV1811" s="13" t="s">
        <v>80</v>
      </c>
      <c r="AW1811" s="13" t="s">
        <v>34</v>
      </c>
      <c r="AX1811" s="13" t="s">
        <v>72</v>
      </c>
      <c r="AY1811" s="235" t="s">
        <v>155</v>
      </c>
    </row>
    <row r="1812" spans="1:51" s="14" customFormat="1" ht="12">
      <c r="A1812" s="14"/>
      <c r="B1812" s="236"/>
      <c r="C1812" s="237"/>
      <c r="D1812" s="227" t="s">
        <v>176</v>
      </c>
      <c r="E1812" s="238" t="s">
        <v>19</v>
      </c>
      <c r="F1812" s="239" t="s">
        <v>1496</v>
      </c>
      <c r="G1812" s="237"/>
      <c r="H1812" s="240">
        <v>5.5</v>
      </c>
      <c r="I1812" s="241"/>
      <c r="J1812" s="237"/>
      <c r="K1812" s="237"/>
      <c r="L1812" s="242"/>
      <c r="M1812" s="243"/>
      <c r="N1812" s="244"/>
      <c r="O1812" s="244"/>
      <c r="P1812" s="244"/>
      <c r="Q1812" s="244"/>
      <c r="R1812" s="244"/>
      <c r="S1812" s="244"/>
      <c r="T1812" s="245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46" t="s">
        <v>176</v>
      </c>
      <c r="AU1812" s="246" t="s">
        <v>82</v>
      </c>
      <c r="AV1812" s="14" t="s">
        <v>82</v>
      </c>
      <c r="AW1812" s="14" t="s">
        <v>34</v>
      </c>
      <c r="AX1812" s="14" t="s">
        <v>80</v>
      </c>
      <c r="AY1812" s="246" t="s">
        <v>155</v>
      </c>
    </row>
    <row r="1813" spans="1:65" s="2" customFormat="1" ht="21.75" customHeight="1">
      <c r="A1813" s="41"/>
      <c r="B1813" s="42"/>
      <c r="C1813" s="207" t="s">
        <v>252</v>
      </c>
      <c r="D1813" s="207" t="s">
        <v>162</v>
      </c>
      <c r="E1813" s="208" t="s">
        <v>1497</v>
      </c>
      <c r="F1813" s="209" t="s">
        <v>1498</v>
      </c>
      <c r="G1813" s="210" t="s">
        <v>653</v>
      </c>
      <c r="H1813" s="211">
        <v>134</v>
      </c>
      <c r="I1813" s="212"/>
      <c r="J1813" s="213">
        <f>ROUND(I1813*H1813,2)</f>
        <v>0</v>
      </c>
      <c r="K1813" s="209" t="s">
        <v>166</v>
      </c>
      <c r="L1813" s="47"/>
      <c r="M1813" s="214" t="s">
        <v>19</v>
      </c>
      <c r="N1813" s="215" t="s">
        <v>43</v>
      </c>
      <c r="O1813" s="87"/>
      <c r="P1813" s="216">
        <f>O1813*H1813</f>
        <v>0</v>
      </c>
      <c r="Q1813" s="216">
        <v>0.0009</v>
      </c>
      <c r="R1813" s="216">
        <f>Q1813*H1813</f>
        <v>0.1206</v>
      </c>
      <c r="S1813" s="216">
        <v>0</v>
      </c>
      <c r="T1813" s="217">
        <f>S1813*H1813</f>
        <v>0</v>
      </c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R1813" s="218" t="s">
        <v>196</v>
      </c>
      <c r="AT1813" s="218" t="s">
        <v>162</v>
      </c>
      <c r="AU1813" s="218" t="s">
        <v>82</v>
      </c>
      <c r="AY1813" s="20" t="s">
        <v>155</v>
      </c>
      <c r="BE1813" s="219">
        <f>IF(N1813="základní",J1813,0)</f>
        <v>0</v>
      </c>
      <c r="BF1813" s="219">
        <f>IF(N1813="snížená",J1813,0)</f>
        <v>0</v>
      </c>
      <c r="BG1813" s="219">
        <f>IF(N1813="zákl. přenesená",J1813,0)</f>
        <v>0</v>
      </c>
      <c r="BH1813" s="219">
        <f>IF(N1813="sníž. přenesená",J1813,0)</f>
        <v>0</v>
      </c>
      <c r="BI1813" s="219">
        <f>IF(N1813="nulová",J1813,0)</f>
        <v>0</v>
      </c>
      <c r="BJ1813" s="20" t="s">
        <v>80</v>
      </c>
      <c r="BK1813" s="219">
        <f>ROUND(I1813*H1813,2)</f>
        <v>0</v>
      </c>
      <c r="BL1813" s="20" t="s">
        <v>196</v>
      </c>
      <c r="BM1813" s="218" t="s">
        <v>1499</v>
      </c>
    </row>
    <row r="1814" spans="1:47" s="2" customFormat="1" ht="12">
      <c r="A1814" s="41"/>
      <c r="B1814" s="42"/>
      <c r="C1814" s="43"/>
      <c r="D1814" s="220" t="s">
        <v>169</v>
      </c>
      <c r="E1814" s="43"/>
      <c r="F1814" s="221" t="s">
        <v>1500</v>
      </c>
      <c r="G1814" s="43"/>
      <c r="H1814" s="43"/>
      <c r="I1814" s="222"/>
      <c r="J1814" s="43"/>
      <c r="K1814" s="43"/>
      <c r="L1814" s="47"/>
      <c r="M1814" s="223"/>
      <c r="N1814" s="224"/>
      <c r="O1814" s="87"/>
      <c r="P1814" s="87"/>
      <c r="Q1814" s="87"/>
      <c r="R1814" s="87"/>
      <c r="S1814" s="87"/>
      <c r="T1814" s="88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T1814" s="20" t="s">
        <v>169</v>
      </c>
      <c r="AU1814" s="20" t="s">
        <v>82</v>
      </c>
    </row>
    <row r="1815" spans="1:51" s="13" customFormat="1" ht="12">
      <c r="A1815" s="13"/>
      <c r="B1815" s="225"/>
      <c r="C1815" s="226"/>
      <c r="D1815" s="227" t="s">
        <v>176</v>
      </c>
      <c r="E1815" s="228" t="s">
        <v>19</v>
      </c>
      <c r="F1815" s="229" t="s">
        <v>1472</v>
      </c>
      <c r="G1815" s="226"/>
      <c r="H1815" s="228" t="s">
        <v>19</v>
      </c>
      <c r="I1815" s="230"/>
      <c r="J1815" s="226"/>
      <c r="K1815" s="226"/>
      <c r="L1815" s="231"/>
      <c r="M1815" s="232"/>
      <c r="N1815" s="233"/>
      <c r="O1815" s="233"/>
      <c r="P1815" s="233"/>
      <c r="Q1815" s="233"/>
      <c r="R1815" s="233"/>
      <c r="S1815" s="233"/>
      <c r="T1815" s="234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35" t="s">
        <v>176</v>
      </c>
      <c r="AU1815" s="235" t="s">
        <v>82</v>
      </c>
      <c r="AV1815" s="13" t="s">
        <v>80</v>
      </c>
      <c r="AW1815" s="13" t="s">
        <v>34</v>
      </c>
      <c r="AX1815" s="13" t="s">
        <v>72</v>
      </c>
      <c r="AY1815" s="235" t="s">
        <v>155</v>
      </c>
    </row>
    <row r="1816" spans="1:51" s="13" customFormat="1" ht="12">
      <c r="A1816" s="13"/>
      <c r="B1816" s="225"/>
      <c r="C1816" s="226"/>
      <c r="D1816" s="227" t="s">
        <v>176</v>
      </c>
      <c r="E1816" s="228" t="s">
        <v>19</v>
      </c>
      <c r="F1816" s="229" t="s">
        <v>1501</v>
      </c>
      <c r="G1816" s="226"/>
      <c r="H1816" s="228" t="s">
        <v>19</v>
      </c>
      <c r="I1816" s="230"/>
      <c r="J1816" s="226"/>
      <c r="K1816" s="226"/>
      <c r="L1816" s="231"/>
      <c r="M1816" s="232"/>
      <c r="N1816" s="233"/>
      <c r="O1816" s="233"/>
      <c r="P1816" s="233"/>
      <c r="Q1816" s="233"/>
      <c r="R1816" s="233"/>
      <c r="S1816" s="233"/>
      <c r="T1816" s="234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35" t="s">
        <v>176</v>
      </c>
      <c r="AU1816" s="235" t="s">
        <v>82</v>
      </c>
      <c r="AV1816" s="13" t="s">
        <v>80</v>
      </c>
      <c r="AW1816" s="13" t="s">
        <v>34</v>
      </c>
      <c r="AX1816" s="13" t="s">
        <v>72</v>
      </c>
      <c r="AY1816" s="235" t="s">
        <v>155</v>
      </c>
    </row>
    <row r="1817" spans="1:51" s="14" customFormat="1" ht="12">
      <c r="A1817" s="14"/>
      <c r="B1817" s="236"/>
      <c r="C1817" s="237"/>
      <c r="D1817" s="227" t="s">
        <v>176</v>
      </c>
      <c r="E1817" s="238" t="s">
        <v>19</v>
      </c>
      <c r="F1817" s="239" t="s">
        <v>1058</v>
      </c>
      <c r="G1817" s="237"/>
      <c r="H1817" s="240">
        <v>134</v>
      </c>
      <c r="I1817" s="241"/>
      <c r="J1817" s="237"/>
      <c r="K1817" s="237"/>
      <c r="L1817" s="242"/>
      <c r="M1817" s="243"/>
      <c r="N1817" s="244"/>
      <c r="O1817" s="244"/>
      <c r="P1817" s="244"/>
      <c r="Q1817" s="244"/>
      <c r="R1817" s="244"/>
      <c r="S1817" s="244"/>
      <c r="T1817" s="245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46" t="s">
        <v>176</v>
      </c>
      <c r="AU1817" s="246" t="s">
        <v>82</v>
      </c>
      <c r="AV1817" s="14" t="s">
        <v>82</v>
      </c>
      <c r="AW1817" s="14" t="s">
        <v>34</v>
      </c>
      <c r="AX1817" s="14" t="s">
        <v>80</v>
      </c>
      <c r="AY1817" s="246" t="s">
        <v>155</v>
      </c>
    </row>
    <row r="1818" spans="1:65" s="2" customFormat="1" ht="21.75" customHeight="1">
      <c r="A1818" s="41"/>
      <c r="B1818" s="42"/>
      <c r="C1818" s="207" t="s">
        <v>158</v>
      </c>
      <c r="D1818" s="207" t="s">
        <v>162</v>
      </c>
      <c r="E1818" s="208" t="s">
        <v>1502</v>
      </c>
      <c r="F1818" s="209" t="s">
        <v>1503</v>
      </c>
      <c r="G1818" s="210" t="s">
        <v>653</v>
      </c>
      <c r="H1818" s="211">
        <v>47.1</v>
      </c>
      <c r="I1818" s="212"/>
      <c r="J1818" s="213">
        <f>ROUND(I1818*H1818,2)</f>
        <v>0</v>
      </c>
      <c r="K1818" s="209" t="s">
        <v>166</v>
      </c>
      <c r="L1818" s="47"/>
      <c r="M1818" s="214" t="s">
        <v>19</v>
      </c>
      <c r="N1818" s="215" t="s">
        <v>43</v>
      </c>
      <c r="O1818" s="87"/>
      <c r="P1818" s="216">
        <f>O1818*H1818</f>
        <v>0</v>
      </c>
      <c r="Q1818" s="216">
        <v>0.0012</v>
      </c>
      <c r="R1818" s="216">
        <f>Q1818*H1818</f>
        <v>0.056519999999999994</v>
      </c>
      <c r="S1818" s="216">
        <v>0</v>
      </c>
      <c r="T1818" s="217">
        <f>S1818*H1818</f>
        <v>0</v>
      </c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R1818" s="218" t="s">
        <v>196</v>
      </c>
      <c r="AT1818" s="218" t="s">
        <v>162</v>
      </c>
      <c r="AU1818" s="218" t="s">
        <v>82</v>
      </c>
      <c r="AY1818" s="20" t="s">
        <v>155</v>
      </c>
      <c r="BE1818" s="219">
        <f>IF(N1818="základní",J1818,0)</f>
        <v>0</v>
      </c>
      <c r="BF1818" s="219">
        <f>IF(N1818="snížená",J1818,0)</f>
        <v>0</v>
      </c>
      <c r="BG1818" s="219">
        <f>IF(N1818="zákl. přenesená",J1818,0)</f>
        <v>0</v>
      </c>
      <c r="BH1818" s="219">
        <f>IF(N1818="sníž. přenesená",J1818,0)</f>
        <v>0</v>
      </c>
      <c r="BI1818" s="219">
        <f>IF(N1818="nulová",J1818,0)</f>
        <v>0</v>
      </c>
      <c r="BJ1818" s="20" t="s">
        <v>80</v>
      </c>
      <c r="BK1818" s="219">
        <f>ROUND(I1818*H1818,2)</f>
        <v>0</v>
      </c>
      <c r="BL1818" s="20" t="s">
        <v>196</v>
      </c>
      <c r="BM1818" s="218" t="s">
        <v>1504</v>
      </c>
    </row>
    <row r="1819" spans="1:47" s="2" customFormat="1" ht="12">
      <c r="A1819" s="41"/>
      <c r="B1819" s="42"/>
      <c r="C1819" s="43"/>
      <c r="D1819" s="220" t="s">
        <v>169</v>
      </c>
      <c r="E1819" s="43"/>
      <c r="F1819" s="221" t="s">
        <v>1505</v>
      </c>
      <c r="G1819" s="43"/>
      <c r="H1819" s="43"/>
      <c r="I1819" s="222"/>
      <c r="J1819" s="43"/>
      <c r="K1819" s="43"/>
      <c r="L1819" s="47"/>
      <c r="M1819" s="223"/>
      <c r="N1819" s="224"/>
      <c r="O1819" s="87"/>
      <c r="P1819" s="87"/>
      <c r="Q1819" s="87"/>
      <c r="R1819" s="87"/>
      <c r="S1819" s="87"/>
      <c r="T1819" s="88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T1819" s="20" t="s">
        <v>169</v>
      </c>
      <c r="AU1819" s="20" t="s">
        <v>82</v>
      </c>
    </row>
    <row r="1820" spans="1:51" s="13" customFormat="1" ht="12">
      <c r="A1820" s="13"/>
      <c r="B1820" s="225"/>
      <c r="C1820" s="226"/>
      <c r="D1820" s="227" t="s">
        <v>176</v>
      </c>
      <c r="E1820" s="228" t="s">
        <v>19</v>
      </c>
      <c r="F1820" s="229" t="s">
        <v>1494</v>
      </c>
      <c r="G1820" s="226"/>
      <c r="H1820" s="228" t="s">
        <v>19</v>
      </c>
      <c r="I1820" s="230"/>
      <c r="J1820" s="226"/>
      <c r="K1820" s="226"/>
      <c r="L1820" s="231"/>
      <c r="M1820" s="232"/>
      <c r="N1820" s="233"/>
      <c r="O1820" s="233"/>
      <c r="P1820" s="233"/>
      <c r="Q1820" s="233"/>
      <c r="R1820" s="233"/>
      <c r="S1820" s="233"/>
      <c r="T1820" s="234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T1820" s="235" t="s">
        <v>176</v>
      </c>
      <c r="AU1820" s="235" t="s">
        <v>82</v>
      </c>
      <c r="AV1820" s="13" t="s">
        <v>80</v>
      </c>
      <c r="AW1820" s="13" t="s">
        <v>34</v>
      </c>
      <c r="AX1820" s="13" t="s">
        <v>72</v>
      </c>
      <c r="AY1820" s="235" t="s">
        <v>155</v>
      </c>
    </row>
    <row r="1821" spans="1:51" s="13" customFormat="1" ht="12">
      <c r="A1821" s="13"/>
      <c r="B1821" s="225"/>
      <c r="C1821" s="226"/>
      <c r="D1821" s="227" t="s">
        <v>176</v>
      </c>
      <c r="E1821" s="228" t="s">
        <v>19</v>
      </c>
      <c r="F1821" s="229" t="s">
        <v>1506</v>
      </c>
      <c r="G1821" s="226"/>
      <c r="H1821" s="228" t="s">
        <v>19</v>
      </c>
      <c r="I1821" s="230"/>
      <c r="J1821" s="226"/>
      <c r="K1821" s="226"/>
      <c r="L1821" s="231"/>
      <c r="M1821" s="232"/>
      <c r="N1821" s="233"/>
      <c r="O1821" s="233"/>
      <c r="P1821" s="233"/>
      <c r="Q1821" s="233"/>
      <c r="R1821" s="233"/>
      <c r="S1821" s="233"/>
      <c r="T1821" s="234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5" t="s">
        <v>176</v>
      </c>
      <c r="AU1821" s="235" t="s">
        <v>82</v>
      </c>
      <c r="AV1821" s="13" t="s">
        <v>80</v>
      </c>
      <c r="AW1821" s="13" t="s">
        <v>34</v>
      </c>
      <c r="AX1821" s="13" t="s">
        <v>72</v>
      </c>
      <c r="AY1821" s="235" t="s">
        <v>155</v>
      </c>
    </row>
    <row r="1822" spans="1:51" s="14" customFormat="1" ht="12">
      <c r="A1822" s="14"/>
      <c r="B1822" s="236"/>
      <c r="C1822" s="237"/>
      <c r="D1822" s="227" t="s">
        <v>176</v>
      </c>
      <c r="E1822" s="238" t="s">
        <v>19</v>
      </c>
      <c r="F1822" s="239" t="s">
        <v>1507</v>
      </c>
      <c r="G1822" s="237"/>
      <c r="H1822" s="240">
        <v>47.1</v>
      </c>
      <c r="I1822" s="241"/>
      <c r="J1822" s="237"/>
      <c r="K1822" s="237"/>
      <c r="L1822" s="242"/>
      <c r="M1822" s="243"/>
      <c r="N1822" s="244"/>
      <c r="O1822" s="244"/>
      <c r="P1822" s="244"/>
      <c r="Q1822" s="244"/>
      <c r="R1822" s="244"/>
      <c r="S1822" s="244"/>
      <c r="T1822" s="245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46" t="s">
        <v>176</v>
      </c>
      <c r="AU1822" s="246" t="s">
        <v>82</v>
      </c>
      <c r="AV1822" s="14" t="s">
        <v>82</v>
      </c>
      <c r="AW1822" s="14" t="s">
        <v>34</v>
      </c>
      <c r="AX1822" s="14" t="s">
        <v>80</v>
      </c>
      <c r="AY1822" s="246" t="s">
        <v>155</v>
      </c>
    </row>
    <row r="1823" spans="1:65" s="2" customFormat="1" ht="21.75" customHeight="1">
      <c r="A1823" s="41"/>
      <c r="B1823" s="42"/>
      <c r="C1823" s="207" t="s">
        <v>522</v>
      </c>
      <c r="D1823" s="207" t="s">
        <v>162</v>
      </c>
      <c r="E1823" s="208" t="s">
        <v>1508</v>
      </c>
      <c r="F1823" s="209" t="s">
        <v>1509</v>
      </c>
      <c r="G1823" s="210" t="s">
        <v>653</v>
      </c>
      <c r="H1823" s="211">
        <v>22.6</v>
      </c>
      <c r="I1823" s="212"/>
      <c r="J1823" s="213">
        <f>ROUND(I1823*H1823,2)</f>
        <v>0</v>
      </c>
      <c r="K1823" s="209" t="s">
        <v>166</v>
      </c>
      <c r="L1823" s="47"/>
      <c r="M1823" s="214" t="s">
        <v>19</v>
      </c>
      <c r="N1823" s="215" t="s">
        <v>43</v>
      </c>
      <c r="O1823" s="87"/>
      <c r="P1823" s="216">
        <f>O1823*H1823</f>
        <v>0</v>
      </c>
      <c r="Q1823" s="216">
        <v>0.00286</v>
      </c>
      <c r="R1823" s="216">
        <f>Q1823*H1823</f>
        <v>0.06463600000000001</v>
      </c>
      <c r="S1823" s="216">
        <v>0</v>
      </c>
      <c r="T1823" s="217">
        <f>S1823*H1823</f>
        <v>0</v>
      </c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R1823" s="218" t="s">
        <v>196</v>
      </c>
      <c r="AT1823" s="218" t="s">
        <v>162</v>
      </c>
      <c r="AU1823" s="218" t="s">
        <v>82</v>
      </c>
      <c r="AY1823" s="20" t="s">
        <v>155</v>
      </c>
      <c r="BE1823" s="219">
        <f>IF(N1823="základní",J1823,0)</f>
        <v>0</v>
      </c>
      <c r="BF1823" s="219">
        <f>IF(N1823="snížená",J1823,0)</f>
        <v>0</v>
      </c>
      <c r="BG1823" s="219">
        <f>IF(N1823="zákl. přenesená",J1823,0)</f>
        <v>0</v>
      </c>
      <c r="BH1823" s="219">
        <f>IF(N1823="sníž. přenesená",J1823,0)</f>
        <v>0</v>
      </c>
      <c r="BI1823" s="219">
        <f>IF(N1823="nulová",J1823,0)</f>
        <v>0</v>
      </c>
      <c r="BJ1823" s="20" t="s">
        <v>80</v>
      </c>
      <c r="BK1823" s="219">
        <f>ROUND(I1823*H1823,2)</f>
        <v>0</v>
      </c>
      <c r="BL1823" s="20" t="s">
        <v>196</v>
      </c>
      <c r="BM1823" s="218" t="s">
        <v>1510</v>
      </c>
    </row>
    <row r="1824" spans="1:47" s="2" customFormat="1" ht="12">
      <c r="A1824" s="41"/>
      <c r="B1824" s="42"/>
      <c r="C1824" s="43"/>
      <c r="D1824" s="220" t="s">
        <v>169</v>
      </c>
      <c r="E1824" s="43"/>
      <c r="F1824" s="221" t="s">
        <v>1511</v>
      </c>
      <c r="G1824" s="43"/>
      <c r="H1824" s="43"/>
      <c r="I1824" s="222"/>
      <c r="J1824" s="43"/>
      <c r="K1824" s="43"/>
      <c r="L1824" s="47"/>
      <c r="M1824" s="223"/>
      <c r="N1824" s="224"/>
      <c r="O1824" s="87"/>
      <c r="P1824" s="87"/>
      <c r="Q1824" s="87"/>
      <c r="R1824" s="87"/>
      <c r="S1824" s="87"/>
      <c r="T1824" s="88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T1824" s="20" t="s">
        <v>169</v>
      </c>
      <c r="AU1824" s="20" t="s">
        <v>82</v>
      </c>
    </row>
    <row r="1825" spans="1:51" s="13" customFormat="1" ht="12">
      <c r="A1825" s="13"/>
      <c r="B1825" s="225"/>
      <c r="C1825" s="226"/>
      <c r="D1825" s="227" t="s">
        <v>176</v>
      </c>
      <c r="E1825" s="228" t="s">
        <v>19</v>
      </c>
      <c r="F1825" s="229" t="s">
        <v>1472</v>
      </c>
      <c r="G1825" s="226"/>
      <c r="H1825" s="228" t="s">
        <v>19</v>
      </c>
      <c r="I1825" s="230"/>
      <c r="J1825" s="226"/>
      <c r="K1825" s="226"/>
      <c r="L1825" s="231"/>
      <c r="M1825" s="232"/>
      <c r="N1825" s="233"/>
      <c r="O1825" s="233"/>
      <c r="P1825" s="233"/>
      <c r="Q1825" s="233"/>
      <c r="R1825" s="233"/>
      <c r="S1825" s="233"/>
      <c r="T1825" s="234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5" t="s">
        <v>176</v>
      </c>
      <c r="AU1825" s="235" t="s">
        <v>82</v>
      </c>
      <c r="AV1825" s="13" t="s">
        <v>80</v>
      </c>
      <c r="AW1825" s="13" t="s">
        <v>34</v>
      </c>
      <c r="AX1825" s="13" t="s">
        <v>72</v>
      </c>
      <c r="AY1825" s="235" t="s">
        <v>155</v>
      </c>
    </row>
    <row r="1826" spans="1:51" s="13" customFormat="1" ht="12">
      <c r="A1826" s="13"/>
      <c r="B1826" s="225"/>
      <c r="C1826" s="226"/>
      <c r="D1826" s="227" t="s">
        <v>176</v>
      </c>
      <c r="E1826" s="228" t="s">
        <v>19</v>
      </c>
      <c r="F1826" s="229" t="s">
        <v>1512</v>
      </c>
      <c r="G1826" s="226"/>
      <c r="H1826" s="228" t="s">
        <v>19</v>
      </c>
      <c r="I1826" s="230"/>
      <c r="J1826" s="226"/>
      <c r="K1826" s="226"/>
      <c r="L1826" s="231"/>
      <c r="M1826" s="232"/>
      <c r="N1826" s="233"/>
      <c r="O1826" s="233"/>
      <c r="P1826" s="233"/>
      <c r="Q1826" s="233"/>
      <c r="R1826" s="233"/>
      <c r="S1826" s="233"/>
      <c r="T1826" s="234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35" t="s">
        <v>176</v>
      </c>
      <c r="AU1826" s="235" t="s">
        <v>82</v>
      </c>
      <c r="AV1826" s="13" t="s">
        <v>80</v>
      </c>
      <c r="AW1826" s="13" t="s">
        <v>34</v>
      </c>
      <c r="AX1826" s="13" t="s">
        <v>72</v>
      </c>
      <c r="AY1826" s="235" t="s">
        <v>155</v>
      </c>
    </row>
    <row r="1827" spans="1:51" s="14" customFormat="1" ht="12">
      <c r="A1827" s="14"/>
      <c r="B1827" s="236"/>
      <c r="C1827" s="237"/>
      <c r="D1827" s="227" t="s">
        <v>176</v>
      </c>
      <c r="E1827" s="238" t="s">
        <v>19</v>
      </c>
      <c r="F1827" s="239" t="s">
        <v>1513</v>
      </c>
      <c r="G1827" s="237"/>
      <c r="H1827" s="240">
        <v>22.6</v>
      </c>
      <c r="I1827" s="241"/>
      <c r="J1827" s="237"/>
      <c r="K1827" s="237"/>
      <c r="L1827" s="242"/>
      <c r="M1827" s="243"/>
      <c r="N1827" s="244"/>
      <c r="O1827" s="244"/>
      <c r="P1827" s="244"/>
      <c r="Q1827" s="244"/>
      <c r="R1827" s="244"/>
      <c r="S1827" s="244"/>
      <c r="T1827" s="245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46" t="s">
        <v>176</v>
      </c>
      <c r="AU1827" s="246" t="s">
        <v>82</v>
      </c>
      <c r="AV1827" s="14" t="s">
        <v>82</v>
      </c>
      <c r="AW1827" s="14" t="s">
        <v>34</v>
      </c>
      <c r="AX1827" s="14" t="s">
        <v>80</v>
      </c>
      <c r="AY1827" s="246" t="s">
        <v>155</v>
      </c>
    </row>
    <row r="1828" spans="1:65" s="2" customFormat="1" ht="21.75" customHeight="1">
      <c r="A1828" s="41"/>
      <c r="B1828" s="42"/>
      <c r="C1828" s="207" t="s">
        <v>1170</v>
      </c>
      <c r="D1828" s="207" t="s">
        <v>162</v>
      </c>
      <c r="E1828" s="208" t="s">
        <v>1514</v>
      </c>
      <c r="F1828" s="209" t="s">
        <v>1515</v>
      </c>
      <c r="G1828" s="210" t="s">
        <v>653</v>
      </c>
      <c r="H1828" s="211">
        <v>11.72</v>
      </c>
      <c r="I1828" s="212"/>
      <c r="J1828" s="213">
        <f>ROUND(I1828*H1828,2)</f>
        <v>0</v>
      </c>
      <c r="K1828" s="209" t="s">
        <v>166</v>
      </c>
      <c r="L1828" s="47"/>
      <c r="M1828" s="214" t="s">
        <v>19</v>
      </c>
      <c r="N1828" s="215" t="s">
        <v>43</v>
      </c>
      <c r="O1828" s="87"/>
      <c r="P1828" s="216">
        <f>O1828*H1828</f>
        <v>0</v>
      </c>
      <c r="Q1828" s="216">
        <v>0.00171</v>
      </c>
      <c r="R1828" s="216">
        <f>Q1828*H1828</f>
        <v>0.0200412</v>
      </c>
      <c r="S1828" s="216">
        <v>0</v>
      </c>
      <c r="T1828" s="217">
        <f>S1828*H1828</f>
        <v>0</v>
      </c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R1828" s="218" t="s">
        <v>196</v>
      </c>
      <c r="AT1828" s="218" t="s">
        <v>162</v>
      </c>
      <c r="AU1828" s="218" t="s">
        <v>82</v>
      </c>
      <c r="AY1828" s="20" t="s">
        <v>155</v>
      </c>
      <c r="BE1828" s="219">
        <f>IF(N1828="základní",J1828,0)</f>
        <v>0</v>
      </c>
      <c r="BF1828" s="219">
        <f>IF(N1828="snížená",J1828,0)</f>
        <v>0</v>
      </c>
      <c r="BG1828" s="219">
        <f>IF(N1828="zákl. přenesená",J1828,0)</f>
        <v>0</v>
      </c>
      <c r="BH1828" s="219">
        <f>IF(N1828="sníž. přenesená",J1828,0)</f>
        <v>0</v>
      </c>
      <c r="BI1828" s="219">
        <f>IF(N1828="nulová",J1828,0)</f>
        <v>0</v>
      </c>
      <c r="BJ1828" s="20" t="s">
        <v>80</v>
      </c>
      <c r="BK1828" s="219">
        <f>ROUND(I1828*H1828,2)</f>
        <v>0</v>
      </c>
      <c r="BL1828" s="20" t="s">
        <v>196</v>
      </c>
      <c r="BM1828" s="218" t="s">
        <v>1516</v>
      </c>
    </row>
    <row r="1829" spans="1:47" s="2" customFormat="1" ht="12">
      <c r="A1829" s="41"/>
      <c r="B1829" s="42"/>
      <c r="C1829" s="43"/>
      <c r="D1829" s="220" t="s">
        <v>169</v>
      </c>
      <c r="E1829" s="43"/>
      <c r="F1829" s="221" t="s">
        <v>1517</v>
      </c>
      <c r="G1829" s="43"/>
      <c r="H1829" s="43"/>
      <c r="I1829" s="222"/>
      <c r="J1829" s="43"/>
      <c r="K1829" s="43"/>
      <c r="L1829" s="47"/>
      <c r="M1829" s="223"/>
      <c r="N1829" s="224"/>
      <c r="O1829" s="87"/>
      <c r="P1829" s="87"/>
      <c r="Q1829" s="87"/>
      <c r="R1829" s="87"/>
      <c r="S1829" s="87"/>
      <c r="T1829" s="88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T1829" s="20" t="s">
        <v>169</v>
      </c>
      <c r="AU1829" s="20" t="s">
        <v>82</v>
      </c>
    </row>
    <row r="1830" spans="1:51" s="13" customFormat="1" ht="12">
      <c r="A1830" s="13"/>
      <c r="B1830" s="225"/>
      <c r="C1830" s="226"/>
      <c r="D1830" s="227" t="s">
        <v>176</v>
      </c>
      <c r="E1830" s="228" t="s">
        <v>19</v>
      </c>
      <c r="F1830" s="229" t="s">
        <v>1472</v>
      </c>
      <c r="G1830" s="226"/>
      <c r="H1830" s="228" t="s">
        <v>19</v>
      </c>
      <c r="I1830" s="230"/>
      <c r="J1830" s="226"/>
      <c r="K1830" s="226"/>
      <c r="L1830" s="231"/>
      <c r="M1830" s="232"/>
      <c r="N1830" s="233"/>
      <c r="O1830" s="233"/>
      <c r="P1830" s="233"/>
      <c r="Q1830" s="233"/>
      <c r="R1830" s="233"/>
      <c r="S1830" s="233"/>
      <c r="T1830" s="234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35" t="s">
        <v>176</v>
      </c>
      <c r="AU1830" s="235" t="s">
        <v>82</v>
      </c>
      <c r="AV1830" s="13" t="s">
        <v>80</v>
      </c>
      <c r="AW1830" s="13" t="s">
        <v>34</v>
      </c>
      <c r="AX1830" s="13" t="s">
        <v>72</v>
      </c>
      <c r="AY1830" s="235" t="s">
        <v>155</v>
      </c>
    </row>
    <row r="1831" spans="1:51" s="13" customFormat="1" ht="12">
      <c r="A1831" s="13"/>
      <c r="B1831" s="225"/>
      <c r="C1831" s="226"/>
      <c r="D1831" s="227" t="s">
        <v>176</v>
      </c>
      <c r="E1831" s="228" t="s">
        <v>19</v>
      </c>
      <c r="F1831" s="229" t="s">
        <v>1518</v>
      </c>
      <c r="G1831" s="226"/>
      <c r="H1831" s="228" t="s">
        <v>19</v>
      </c>
      <c r="I1831" s="230"/>
      <c r="J1831" s="226"/>
      <c r="K1831" s="226"/>
      <c r="L1831" s="231"/>
      <c r="M1831" s="232"/>
      <c r="N1831" s="233"/>
      <c r="O1831" s="233"/>
      <c r="P1831" s="233"/>
      <c r="Q1831" s="233"/>
      <c r="R1831" s="233"/>
      <c r="S1831" s="233"/>
      <c r="T1831" s="234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35" t="s">
        <v>176</v>
      </c>
      <c r="AU1831" s="235" t="s">
        <v>82</v>
      </c>
      <c r="AV1831" s="13" t="s">
        <v>80</v>
      </c>
      <c r="AW1831" s="13" t="s">
        <v>34</v>
      </c>
      <c r="AX1831" s="13" t="s">
        <v>72</v>
      </c>
      <c r="AY1831" s="235" t="s">
        <v>155</v>
      </c>
    </row>
    <row r="1832" spans="1:51" s="14" customFormat="1" ht="12">
      <c r="A1832" s="14"/>
      <c r="B1832" s="236"/>
      <c r="C1832" s="237"/>
      <c r="D1832" s="227" t="s">
        <v>176</v>
      </c>
      <c r="E1832" s="238" t="s">
        <v>19</v>
      </c>
      <c r="F1832" s="239" t="s">
        <v>1519</v>
      </c>
      <c r="G1832" s="237"/>
      <c r="H1832" s="240">
        <v>11.72</v>
      </c>
      <c r="I1832" s="241"/>
      <c r="J1832" s="237"/>
      <c r="K1832" s="237"/>
      <c r="L1832" s="242"/>
      <c r="M1832" s="243"/>
      <c r="N1832" s="244"/>
      <c r="O1832" s="244"/>
      <c r="P1832" s="244"/>
      <c r="Q1832" s="244"/>
      <c r="R1832" s="244"/>
      <c r="S1832" s="244"/>
      <c r="T1832" s="245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T1832" s="246" t="s">
        <v>176</v>
      </c>
      <c r="AU1832" s="246" t="s">
        <v>82</v>
      </c>
      <c r="AV1832" s="14" t="s">
        <v>82</v>
      </c>
      <c r="AW1832" s="14" t="s">
        <v>34</v>
      </c>
      <c r="AX1832" s="14" t="s">
        <v>80</v>
      </c>
      <c r="AY1832" s="246" t="s">
        <v>155</v>
      </c>
    </row>
    <row r="1833" spans="1:65" s="2" customFormat="1" ht="24.15" customHeight="1">
      <c r="A1833" s="41"/>
      <c r="B1833" s="42"/>
      <c r="C1833" s="207" t="s">
        <v>563</v>
      </c>
      <c r="D1833" s="207" t="s">
        <v>162</v>
      </c>
      <c r="E1833" s="208" t="s">
        <v>1520</v>
      </c>
      <c r="F1833" s="209" t="s">
        <v>1521</v>
      </c>
      <c r="G1833" s="210" t="s">
        <v>653</v>
      </c>
      <c r="H1833" s="211">
        <v>64.4</v>
      </c>
      <c r="I1833" s="212"/>
      <c r="J1833" s="213">
        <f>ROUND(I1833*H1833,2)</f>
        <v>0</v>
      </c>
      <c r="K1833" s="209" t="s">
        <v>166</v>
      </c>
      <c r="L1833" s="47"/>
      <c r="M1833" s="214" t="s">
        <v>19</v>
      </c>
      <c r="N1833" s="215" t="s">
        <v>43</v>
      </c>
      <c r="O1833" s="87"/>
      <c r="P1833" s="216">
        <f>O1833*H1833</f>
        <v>0</v>
      </c>
      <c r="Q1833" s="216">
        <v>0.00223</v>
      </c>
      <c r="R1833" s="216">
        <f>Q1833*H1833</f>
        <v>0.14361200000000002</v>
      </c>
      <c r="S1833" s="216">
        <v>0</v>
      </c>
      <c r="T1833" s="217">
        <f>S1833*H1833</f>
        <v>0</v>
      </c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R1833" s="218" t="s">
        <v>196</v>
      </c>
      <c r="AT1833" s="218" t="s">
        <v>162</v>
      </c>
      <c r="AU1833" s="218" t="s">
        <v>82</v>
      </c>
      <c r="AY1833" s="20" t="s">
        <v>155</v>
      </c>
      <c r="BE1833" s="219">
        <f>IF(N1833="základní",J1833,0)</f>
        <v>0</v>
      </c>
      <c r="BF1833" s="219">
        <f>IF(N1833="snížená",J1833,0)</f>
        <v>0</v>
      </c>
      <c r="BG1833" s="219">
        <f>IF(N1833="zákl. přenesená",J1833,0)</f>
        <v>0</v>
      </c>
      <c r="BH1833" s="219">
        <f>IF(N1833="sníž. přenesená",J1833,0)</f>
        <v>0</v>
      </c>
      <c r="BI1833" s="219">
        <f>IF(N1833="nulová",J1833,0)</f>
        <v>0</v>
      </c>
      <c r="BJ1833" s="20" t="s">
        <v>80</v>
      </c>
      <c r="BK1833" s="219">
        <f>ROUND(I1833*H1833,2)</f>
        <v>0</v>
      </c>
      <c r="BL1833" s="20" t="s">
        <v>196</v>
      </c>
      <c r="BM1833" s="218" t="s">
        <v>1522</v>
      </c>
    </row>
    <row r="1834" spans="1:47" s="2" customFormat="1" ht="12">
      <c r="A1834" s="41"/>
      <c r="B1834" s="42"/>
      <c r="C1834" s="43"/>
      <c r="D1834" s="220" t="s">
        <v>169</v>
      </c>
      <c r="E1834" s="43"/>
      <c r="F1834" s="221" t="s">
        <v>1523</v>
      </c>
      <c r="G1834" s="43"/>
      <c r="H1834" s="43"/>
      <c r="I1834" s="222"/>
      <c r="J1834" s="43"/>
      <c r="K1834" s="43"/>
      <c r="L1834" s="47"/>
      <c r="M1834" s="223"/>
      <c r="N1834" s="224"/>
      <c r="O1834" s="87"/>
      <c r="P1834" s="87"/>
      <c r="Q1834" s="87"/>
      <c r="R1834" s="87"/>
      <c r="S1834" s="87"/>
      <c r="T1834" s="88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T1834" s="20" t="s">
        <v>169</v>
      </c>
      <c r="AU1834" s="20" t="s">
        <v>82</v>
      </c>
    </row>
    <row r="1835" spans="1:51" s="13" customFormat="1" ht="12">
      <c r="A1835" s="13"/>
      <c r="B1835" s="225"/>
      <c r="C1835" s="226"/>
      <c r="D1835" s="227" t="s">
        <v>176</v>
      </c>
      <c r="E1835" s="228" t="s">
        <v>19</v>
      </c>
      <c r="F1835" s="229" t="s">
        <v>1472</v>
      </c>
      <c r="G1835" s="226"/>
      <c r="H1835" s="228" t="s">
        <v>19</v>
      </c>
      <c r="I1835" s="230"/>
      <c r="J1835" s="226"/>
      <c r="K1835" s="226"/>
      <c r="L1835" s="231"/>
      <c r="M1835" s="232"/>
      <c r="N1835" s="233"/>
      <c r="O1835" s="233"/>
      <c r="P1835" s="233"/>
      <c r="Q1835" s="233"/>
      <c r="R1835" s="233"/>
      <c r="S1835" s="233"/>
      <c r="T1835" s="234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5" t="s">
        <v>176</v>
      </c>
      <c r="AU1835" s="235" t="s">
        <v>82</v>
      </c>
      <c r="AV1835" s="13" t="s">
        <v>80</v>
      </c>
      <c r="AW1835" s="13" t="s">
        <v>34</v>
      </c>
      <c r="AX1835" s="13" t="s">
        <v>72</v>
      </c>
      <c r="AY1835" s="235" t="s">
        <v>155</v>
      </c>
    </row>
    <row r="1836" spans="1:51" s="13" customFormat="1" ht="12">
      <c r="A1836" s="13"/>
      <c r="B1836" s="225"/>
      <c r="C1836" s="226"/>
      <c r="D1836" s="227" t="s">
        <v>176</v>
      </c>
      <c r="E1836" s="228" t="s">
        <v>19</v>
      </c>
      <c r="F1836" s="229" t="s">
        <v>1524</v>
      </c>
      <c r="G1836" s="226"/>
      <c r="H1836" s="228" t="s">
        <v>19</v>
      </c>
      <c r="I1836" s="230"/>
      <c r="J1836" s="226"/>
      <c r="K1836" s="226"/>
      <c r="L1836" s="231"/>
      <c r="M1836" s="232"/>
      <c r="N1836" s="233"/>
      <c r="O1836" s="233"/>
      <c r="P1836" s="233"/>
      <c r="Q1836" s="233"/>
      <c r="R1836" s="233"/>
      <c r="S1836" s="233"/>
      <c r="T1836" s="234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5" t="s">
        <v>176</v>
      </c>
      <c r="AU1836" s="235" t="s">
        <v>82</v>
      </c>
      <c r="AV1836" s="13" t="s">
        <v>80</v>
      </c>
      <c r="AW1836" s="13" t="s">
        <v>34</v>
      </c>
      <c r="AX1836" s="13" t="s">
        <v>72</v>
      </c>
      <c r="AY1836" s="235" t="s">
        <v>155</v>
      </c>
    </row>
    <row r="1837" spans="1:51" s="14" customFormat="1" ht="12">
      <c r="A1837" s="14"/>
      <c r="B1837" s="236"/>
      <c r="C1837" s="237"/>
      <c r="D1837" s="227" t="s">
        <v>176</v>
      </c>
      <c r="E1837" s="238" t="s">
        <v>19</v>
      </c>
      <c r="F1837" s="239" t="s">
        <v>1525</v>
      </c>
      <c r="G1837" s="237"/>
      <c r="H1837" s="240">
        <v>64.4</v>
      </c>
      <c r="I1837" s="241"/>
      <c r="J1837" s="237"/>
      <c r="K1837" s="237"/>
      <c r="L1837" s="242"/>
      <c r="M1837" s="243"/>
      <c r="N1837" s="244"/>
      <c r="O1837" s="244"/>
      <c r="P1837" s="244"/>
      <c r="Q1837" s="244"/>
      <c r="R1837" s="244"/>
      <c r="S1837" s="244"/>
      <c r="T1837" s="245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46" t="s">
        <v>176</v>
      </c>
      <c r="AU1837" s="246" t="s">
        <v>82</v>
      </c>
      <c r="AV1837" s="14" t="s">
        <v>82</v>
      </c>
      <c r="AW1837" s="14" t="s">
        <v>34</v>
      </c>
      <c r="AX1837" s="14" t="s">
        <v>80</v>
      </c>
      <c r="AY1837" s="246" t="s">
        <v>155</v>
      </c>
    </row>
    <row r="1838" spans="1:65" s="2" customFormat="1" ht="24.15" customHeight="1">
      <c r="A1838" s="41"/>
      <c r="B1838" s="42"/>
      <c r="C1838" s="207" t="s">
        <v>1526</v>
      </c>
      <c r="D1838" s="207" t="s">
        <v>162</v>
      </c>
      <c r="E1838" s="208" t="s">
        <v>1527</v>
      </c>
      <c r="F1838" s="209" t="s">
        <v>1528</v>
      </c>
      <c r="G1838" s="210" t="s">
        <v>518</v>
      </c>
      <c r="H1838" s="211">
        <v>0.709</v>
      </c>
      <c r="I1838" s="212"/>
      <c r="J1838" s="213">
        <f>ROUND(I1838*H1838,2)</f>
        <v>0</v>
      </c>
      <c r="K1838" s="209" t="s">
        <v>166</v>
      </c>
      <c r="L1838" s="47"/>
      <c r="M1838" s="214" t="s">
        <v>19</v>
      </c>
      <c r="N1838" s="215" t="s">
        <v>43</v>
      </c>
      <c r="O1838" s="87"/>
      <c r="P1838" s="216">
        <f>O1838*H1838</f>
        <v>0</v>
      </c>
      <c r="Q1838" s="216">
        <v>0</v>
      </c>
      <c r="R1838" s="216">
        <f>Q1838*H1838</f>
        <v>0</v>
      </c>
      <c r="S1838" s="216">
        <v>0</v>
      </c>
      <c r="T1838" s="217">
        <f>S1838*H1838</f>
        <v>0</v>
      </c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R1838" s="218" t="s">
        <v>196</v>
      </c>
      <c r="AT1838" s="218" t="s">
        <v>162</v>
      </c>
      <c r="AU1838" s="218" t="s">
        <v>82</v>
      </c>
      <c r="AY1838" s="20" t="s">
        <v>155</v>
      </c>
      <c r="BE1838" s="219">
        <f>IF(N1838="základní",J1838,0)</f>
        <v>0</v>
      </c>
      <c r="BF1838" s="219">
        <f>IF(N1838="snížená",J1838,0)</f>
        <v>0</v>
      </c>
      <c r="BG1838" s="219">
        <f>IF(N1838="zákl. přenesená",J1838,0)</f>
        <v>0</v>
      </c>
      <c r="BH1838" s="219">
        <f>IF(N1838="sníž. přenesená",J1838,0)</f>
        <v>0</v>
      </c>
      <c r="BI1838" s="219">
        <f>IF(N1838="nulová",J1838,0)</f>
        <v>0</v>
      </c>
      <c r="BJ1838" s="20" t="s">
        <v>80</v>
      </c>
      <c r="BK1838" s="219">
        <f>ROUND(I1838*H1838,2)</f>
        <v>0</v>
      </c>
      <c r="BL1838" s="20" t="s">
        <v>196</v>
      </c>
      <c r="BM1838" s="218" t="s">
        <v>1529</v>
      </c>
    </row>
    <row r="1839" spans="1:47" s="2" customFormat="1" ht="12">
      <c r="A1839" s="41"/>
      <c r="B1839" s="42"/>
      <c r="C1839" s="43"/>
      <c r="D1839" s="220" t="s">
        <v>169</v>
      </c>
      <c r="E1839" s="43"/>
      <c r="F1839" s="221" t="s">
        <v>1530</v>
      </c>
      <c r="G1839" s="43"/>
      <c r="H1839" s="43"/>
      <c r="I1839" s="222"/>
      <c r="J1839" s="43"/>
      <c r="K1839" s="43"/>
      <c r="L1839" s="47"/>
      <c r="M1839" s="223"/>
      <c r="N1839" s="224"/>
      <c r="O1839" s="87"/>
      <c r="P1839" s="87"/>
      <c r="Q1839" s="87"/>
      <c r="R1839" s="87"/>
      <c r="S1839" s="87"/>
      <c r="T1839" s="88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T1839" s="20" t="s">
        <v>169</v>
      </c>
      <c r="AU1839" s="20" t="s">
        <v>82</v>
      </c>
    </row>
    <row r="1840" spans="1:63" s="12" customFormat="1" ht="22.8" customHeight="1">
      <c r="A1840" s="12"/>
      <c r="B1840" s="191"/>
      <c r="C1840" s="192"/>
      <c r="D1840" s="193" t="s">
        <v>71</v>
      </c>
      <c r="E1840" s="205" t="s">
        <v>1531</v>
      </c>
      <c r="F1840" s="205" t="s">
        <v>1532</v>
      </c>
      <c r="G1840" s="192"/>
      <c r="H1840" s="192"/>
      <c r="I1840" s="195"/>
      <c r="J1840" s="206">
        <f>BK1840</f>
        <v>0</v>
      </c>
      <c r="K1840" s="192"/>
      <c r="L1840" s="197"/>
      <c r="M1840" s="198"/>
      <c r="N1840" s="199"/>
      <c r="O1840" s="199"/>
      <c r="P1840" s="200">
        <f>SUM(P1841:P1994)</f>
        <v>0</v>
      </c>
      <c r="Q1840" s="199"/>
      <c r="R1840" s="200">
        <f>SUM(R1841:R1994)</f>
        <v>6.467747450000001</v>
      </c>
      <c r="S1840" s="199"/>
      <c r="T1840" s="201">
        <f>SUM(T1841:T1994)</f>
        <v>0</v>
      </c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R1840" s="202" t="s">
        <v>82</v>
      </c>
      <c r="AT1840" s="203" t="s">
        <v>71</v>
      </c>
      <c r="AU1840" s="203" t="s">
        <v>80</v>
      </c>
      <c r="AY1840" s="202" t="s">
        <v>155</v>
      </c>
      <c r="BK1840" s="204">
        <f>SUM(BK1841:BK1994)</f>
        <v>0</v>
      </c>
    </row>
    <row r="1841" spans="1:65" s="2" customFormat="1" ht="16.5" customHeight="1">
      <c r="A1841" s="41"/>
      <c r="B1841" s="42"/>
      <c r="C1841" s="207" t="s">
        <v>1533</v>
      </c>
      <c r="D1841" s="207" t="s">
        <v>162</v>
      </c>
      <c r="E1841" s="208" t="s">
        <v>1534</v>
      </c>
      <c r="F1841" s="209" t="s">
        <v>1535</v>
      </c>
      <c r="G1841" s="210" t="s">
        <v>356</v>
      </c>
      <c r="H1841" s="211">
        <v>23.964</v>
      </c>
      <c r="I1841" s="212"/>
      <c r="J1841" s="213">
        <f>ROUND(I1841*H1841,2)</f>
        <v>0</v>
      </c>
      <c r="K1841" s="209" t="s">
        <v>166</v>
      </c>
      <c r="L1841" s="47"/>
      <c r="M1841" s="214" t="s">
        <v>19</v>
      </c>
      <c r="N1841" s="215" t="s">
        <v>43</v>
      </c>
      <c r="O1841" s="87"/>
      <c r="P1841" s="216">
        <f>O1841*H1841</f>
        <v>0</v>
      </c>
      <c r="Q1841" s="216">
        <v>0</v>
      </c>
      <c r="R1841" s="216">
        <f>Q1841*H1841</f>
        <v>0</v>
      </c>
      <c r="S1841" s="216">
        <v>0</v>
      </c>
      <c r="T1841" s="217">
        <f>S1841*H1841</f>
        <v>0</v>
      </c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R1841" s="218" t="s">
        <v>196</v>
      </c>
      <c r="AT1841" s="218" t="s">
        <v>162</v>
      </c>
      <c r="AU1841" s="218" t="s">
        <v>82</v>
      </c>
      <c r="AY1841" s="20" t="s">
        <v>155</v>
      </c>
      <c r="BE1841" s="219">
        <f>IF(N1841="základní",J1841,0)</f>
        <v>0</v>
      </c>
      <c r="BF1841" s="219">
        <f>IF(N1841="snížená",J1841,0)</f>
        <v>0</v>
      </c>
      <c r="BG1841" s="219">
        <f>IF(N1841="zákl. přenesená",J1841,0)</f>
        <v>0</v>
      </c>
      <c r="BH1841" s="219">
        <f>IF(N1841="sníž. přenesená",J1841,0)</f>
        <v>0</v>
      </c>
      <c r="BI1841" s="219">
        <f>IF(N1841="nulová",J1841,0)</f>
        <v>0</v>
      </c>
      <c r="BJ1841" s="20" t="s">
        <v>80</v>
      </c>
      <c r="BK1841" s="219">
        <f>ROUND(I1841*H1841,2)</f>
        <v>0</v>
      </c>
      <c r="BL1841" s="20" t="s">
        <v>196</v>
      </c>
      <c r="BM1841" s="218" t="s">
        <v>1536</v>
      </c>
    </row>
    <row r="1842" spans="1:47" s="2" customFormat="1" ht="12">
      <c r="A1842" s="41"/>
      <c r="B1842" s="42"/>
      <c r="C1842" s="43"/>
      <c r="D1842" s="220" t="s">
        <v>169</v>
      </c>
      <c r="E1842" s="43"/>
      <c r="F1842" s="221" t="s">
        <v>1537</v>
      </c>
      <c r="G1842" s="43"/>
      <c r="H1842" s="43"/>
      <c r="I1842" s="222"/>
      <c r="J1842" s="43"/>
      <c r="K1842" s="43"/>
      <c r="L1842" s="47"/>
      <c r="M1842" s="223"/>
      <c r="N1842" s="224"/>
      <c r="O1842" s="87"/>
      <c r="P1842" s="87"/>
      <c r="Q1842" s="87"/>
      <c r="R1842" s="87"/>
      <c r="S1842" s="87"/>
      <c r="T1842" s="88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T1842" s="20" t="s">
        <v>169</v>
      </c>
      <c r="AU1842" s="20" t="s">
        <v>82</v>
      </c>
    </row>
    <row r="1843" spans="1:51" s="14" customFormat="1" ht="12">
      <c r="A1843" s="14"/>
      <c r="B1843" s="236"/>
      <c r="C1843" s="237"/>
      <c r="D1843" s="227" t="s">
        <v>176</v>
      </c>
      <c r="E1843" s="238" t="s">
        <v>19</v>
      </c>
      <c r="F1843" s="239" t="s">
        <v>404</v>
      </c>
      <c r="G1843" s="237"/>
      <c r="H1843" s="240">
        <v>23.964</v>
      </c>
      <c r="I1843" s="241"/>
      <c r="J1843" s="237"/>
      <c r="K1843" s="237"/>
      <c r="L1843" s="242"/>
      <c r="M1843" s="243"/>
      <c r="N1843" s="244"/>
      <c r="O1843" s="244"/>
      <c r="P1843" s="244"/>
      <c r="Q1843" s="244"/>
      <c r="R1843" s="244"/>
      <c r="S1843" s="244"/>
      <c r="T1843" s="245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46" t="s">
        <v>176</v>
      </c>
      <c r="AU1843" s="246" t="s">
        <v>82</v>
      </c>
      <c r="AV1843" s="14" t="s">
        <v>82</v>
      </c>
      <c r="AW1843" s="14" t="s">
        <v>34</v>
      </c>
      <c r="AX1843" s="14" t="s">
        <v>80</v>
      </c>
      <c r="AY1843" s="246" t="s">
        <v>155</v>
      </c>
    </row>
    <row r="1844" spans="1:47" s="2" customFormat="1" ht="12">
      <c r="A1844" s="41"/>
      <c r="B1844" s="42"/>
      <c r="C1844" s="43"/>
      <c r="D1844" s="227" t="s">
        <v>493</v>
      </c>
      <c r="E1844" s="43"/>
      <c r="F1844" s="252" t="s">
        <v>611</v>
      </c>
      <c r="G1844" s="43"/>
      <c r="H1844" s="43"/>
      <c r="I1844" s="43"/>
      <c r="J1844" s="43"/>
      <c r="K1844" s="43"/>
      <c r="L1844" s="47"/>
      <c r="M1844" s="223"/>
      <c r="N1844" s="224"/>
      <c r="O1844" s="87"/>
      <c r="P1844" s="87"/>
      <c r="Q1844" s="87"/>
      <c r="R1844" s="87"/>
      <c r="S1844" s="87"/>
      <c r="T1844" s="88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U1844" s="20" t="s">
        <v>82</v>
      </c>
    </row>
    <row r="1845" spans="1:47" s="2" customFormat="1" ht="12">
      <c r="A1845" s="41"/>
      <c r="B1845" s="42"/>
      <c r="C1845" s="43"/>
      <c r="D1845" s="227" t="s">
        <v>493</v>
      </c>
      <c r="E1845" s="43"/>
      <c r="F1845" s="253" t="s">
        <v>612</v>
      </c>
      <c r="G1845" s="43"/>
      <c r="H1845" s="254">
        <v>0</v>
      </c>
      <c r="I1845" s="43"/>
      <c r="J1845" s="43"/>
      <c r="K1845" s="43"/>
      <c r="L1845" s="47"/>
      <c r="M1845" s="223"/>
      <c r="N1845" s="224"/>
      <c r="O1845" s="87"/>
      <c r="P1845" s="87"/>
      <c r="Q1845" s="87"/>
      <c r="R1845" s="87"/>
      <c r="S1845" s="87"/>
      <c r="T1845" s="88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U1845" s="20" t="s">
        <v>82</v>
      </c>
    </row>
    <row r="1846" spans="1:47" s="2" customFormat="1" ht="12">
      <c r="A1846" s="41"/>
      <c r="B1846" s="42"/>
      <c r="C1846" s="43"/>
      <c r="D1846" s="227" t="s">
        <v>493</v>
      </c>
      <c r="E1846" s="43"/>
      <c r="F1846" s="253" t="s">
        <v>613</v>
      </c>
      <c r="G1846" s="43"/>
      <c r="H1846" s="254">
        <v>12.48</v>
      </c>
      <c r="I1846" s="43"/>
      <c r="J1846" s="43"/>
      <c r="K1846" s="43"/>
      <c r="L1846" s="47"/>
      <c r="M1846" s="223"/>
      <c r="N1846" s="224"/>
      <c r="O1846" s="87"/>
      <c r="P1846" s="87"/>
      <c r="Q1846" s="87"/>
      <c r="R1846" s="87"/>
      <c r="S1846" s="87"/>
      <c r="T1846" s="88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U1846" s="20" t="s">
        <v>82</v>
      </c>
    </row>
    <row r="1847" spans="1:47" s="2" customFormat="1" ht="12">
      <c r="A1847" s="41"/>
      <c r="B1847" s="42"/>
      <c r="C1847" s="43"/>
      <c r="D1847" s="227" t="s">
        <v>493</v>
      </c>
      <c r="E1847" s="43"/>
      <c r="F1847" s="253" t="s">
        <v>614</v>
      </c>
      <c r="G1847" s="43"/>
      <c r="H1847" s="254">
        <v>7.02</v>
      </c>
      <c r="I1847" s="43"/>
      <c r="J1847" s="43"/>
      <c r="K1847" s="43"/>
      <c r="L1847" s="47"/>
      <c r="M1847" s="223"/>
      <c r="N1847" s="224"/>
      <c r="O1847" s="87"/>
      <c r="P1847" s="87"/>
      <c r="Q1847" s="87"/>
      <c r="R1847" s="87"/>
      <c r="S1847" s="87"/>
      <c r="T1847" s="88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U1847" s="20" t="s">
        <v>82</v>
      </c>
    </row>
    <row r="1848" spans="1:47" s="2" customFormat="1" ht="12">
      <c r="A1848" s="41"/>
      <c r="B1848" s="42"/>
      <c r="C1848" s="43"/>
      <c r="D1848" s="227" t="s">
        <v>493</v>
      </c>
      <c r="E1848" s="43"/>
      <c r="F1848" s="253" t="s">
        <v>615</v>
      </c>
      <c r="G1848" s="43"/>
      <c r="H1848" s="254">
        <v>0.564</v>
      </c>
      <c r="I1848" s="43"/>
      <c r="J1848" s="43"/>
      <c r="K1848" s="43"/>
      <c r="L1848" s="47"/>
      <c r="M1848" s="223"/>
      <c r="N1848" s="224"/>
      <c r="O1848" s="87"/>
      <c r="P1848" s="87"/>
      <c r="Q1848" s="87"/>
      <c r="R1848" s="87"/>
      <c r="S1848" s="87"/>
      <c r="T1848" s="88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U1848" s="20" t="s">
        <v>82</v>
      </c>
    </row>
    <row r="1849" spans="1:47" s="2" customFormat="1" ht="12">
      <c r="A1849" s="41"/>
      <c r="B1849" s="42"/>
      <c r="C1849" s="43"/>
      <c r="D1849" s="227" t="s">
        <v>493</v>
      </c>
      <c r="E1849" s="43"/>
      <c r="F1849" s="253" t="s">
        <v>616</v>
      </c>
      <c r="G1849" s="43"/>
      <c r="H1849" s="254">
        <v>1.02</v>
      </c>
      <c r="I1849" s="43"/>
      <c r="J1849" s="43"/>
      <c r="K1849" s="43"/>
      <c r="L1849" s="47"/>
      <c r="M1849" s="223"/>
      <c r="N1849" s="224"/>
      <c r="O1849" s="87"/>
      <c r="P1849" s="87"/>
      <c r="Q1849" s="87"/>
      <c r="R1849" s="87"/>
      <c r="S1849" s="87"/>
      <c r="T1849" s="88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U1849" s="20" t="s">
        <v>82</v>
      </c>
    </row>
    <row r="1850" spans="1:47" s="2" customFormat="1" ht="12">
      <c r="A1850" s="41"/>
      <c r="B1850" s="42"/>
      <c r="C1850" s="43"/>
      <c r="D1850" s="227" t="s">
        <v>493</v>
      </c>
      <c r="E1850" s="43"/>
      <c r="F1850" s="253" t="s">
        <v>617</v>
      </c>
      <c r="G1850" s="43"/>
      <c r="H1850" s="254">
        <v>2.88</v>
      </c>
      <c r="I1850" s="43"/>
      <c r="J1850" s="43"/>
      <c r="K1850" s="43"/>
      <c r="L1850" s="47"/>
      <c r="M1850" s="223"/>
      <c r="N1850" s="224"/>
      <c r="O1850" s="87"/>
      <c r="P1850" s="87"/>
      <c r="Q1850" s="87"/>
      <c r="R1850" s="87"/>
      <c r="S1850" s="87"/>
      <c r="T1850" s="88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U1850" s="20" t="s">
        <v>82</v>
      </c>
    </row>
    <row r="1851" spans="1:47" s="2" customFormat="1" ht="12">
      <c r="A1851" s="41"/>
      <c r="B1851" s="42"/>
      <c r="C1851" s="43"/>
      <c r="D1851" s="227" t="s">
        <v>493</v>
      </c>
      <c r="E1851" s="43"/>
      <c r="F1851" s="253" t="s">
        <v>502</v>
      </c>
      <c r="G1851" s="43"/>
      <c r="H1851" s="254">
        <v>23.964</v>
      </c>
      <c r="I1851" s="43"/>
      <c r="J1851" s="43"/>
      <c r="K1851" s="43"/>
      <c r="L1851" s="47"/>
      <c r="M1851" s="223"/>
      <c r="N1851" s="224"/>
      <c r="O1851" s="87"/>
      <c r="P1851" s="87"/>
      <c r="Q1851" s="87"/>
      <c r="R1851" s="87"/>
      <c r="S1851" s="87"/>
      <c r="T1851" s="88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U1851" s="20" t="s">
        <v>82</v>
      </c>
    </row>
    <row r="1852" spans="1:65" s="2" customFormat="1" ht="24.15" customHeight="1">
      <c r="A1852" s="41"/>
      <c r="B1852" s="42"/>
      <c r="C1852" s="266" t="s">
        <v>1538</v>
      </c>
      <c r="D1852" s="266" t="s">
        <v>560</v>
      </c>
      <c r="E1852" s="267" t="s">
        <v>1539</v>
      </c>
      <c r="F1852" s="268" t="s">
        <v>1540</v>
      </c>
      <c r="G1852" s="269" t="s">
        <v>356</v>
      </c>
      <c r="H1852" s="270">
        <v>26.624</v>
      </c>
      <c r="I1852" s="271"/>
      <c r="J1852" s="272">
        <f>ROUND(I1852*H1852,2)</f>
        <v>0</v>
      </c>
      <c r="K1852" s="268" t="s">
        <v>166</v>
      </c>
      <c r="L1852" s="273"/>
      <c r="M1852" s="274" t="s">
        <v>19</v>
      </c>
      <c r="N1852" s="275" t="s">
        <v>43</v>
      </c>
      <c r="O1852" s="87"/>
      <c r="P1852" s="216">
        <f>O1852*H1852</f>
        <v>0</v>
      </c>
      <c r="Q1852" s="216">
        <v>0.00013</v>
      </c>
      <c r="R1852" s="216">
        <f>Q1852*H1852</f>
        <v>0.0034611199999999994</v>
      </c>
      <c r="S1852" s="216">
        <v>0</v>
      </c>
      <c r="T1852" s="217">
        <f>S1852*H1852</f>
        <v>0</v>
      </c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R1852" s="218" t="s">
        <v>776</v>
      </c>
      <c r="AT1852" s="218" t="s">
        <v>560</v>
      </c>
      <c r="AU1852" s="218" t="s">
        <v>82</v>
      </c>
      <c r="AY1852" s="20" t="s">
        <v>155</v>
      </c>
      <c r="BE1852" s="219">
        <f>IF(N1852="základní",J1852,0)</f>
        <v>0</v>
      </c>
      <c r="BF1852" s="219">
        <f>IF(N1852="snížená",J1852,0)</f>
        <v>0</v>
      </c>
      <c r="BG1852" s="219">
        <f>IF(N1852="zákl. přenesená",J1852,0)</f>
        <v>0</v>
      </c>
      <c r="BH1852" s="219">
        <f>IF(N1852="sníž. přenesená",J1852,0)</f>
        <v>0</v>
      </c>
      <c r="BI1852" s="219">
        <f>IF(N1852="nulová",J1852,0)</f>
        <v>0</v>
      </c>
      <c r="BJ1852" s="20" t="s">
        <v>80</v>
      </c>
      <c r="BK1852" s="219">
        <f>ROUND(I1852*H1852,2)</f>
        <v>0</v>
      </c>
      <c r="BL1852" s="20" t="s">
        <v>196</v>
      </c>
      <c r="BM1852" s="218" t="s">
        <v>1541</v>
      </c>
    </row>
    <row r="1853" spans="1:51" s="14" customFormat="1" ht="12">
      <c r="A1853" s="14"/>
      <c r="B1853" s="236"/>
      <c r="C1853" s="237"/>
      <c r="D1853" s="227" t="s">
        <v>176</v>
      </c>
      <c r="E1853" s="237"/>
      <c r="F1853" s="239" t="s">
        <v>1542</v>
      </c>
      <c r="G1853" s="237"/>
      <c r="H1853" s="240">
        <v>26.624</v>
      </c>
      <c r="I1853" s="241"/>
      <c r="J1853" s="237"/>
      <c r="K1853" s="237"/>
      <c r="L1853" s="242"/>
      <c r="M1853" s="243"/>
      <c r="N1853" s="244"/>
      <c r="O1853" s="244"/>
      <c r="P1853" s="244"/>
      <c r="Q1853" s="244"/>
      <c r="R1853" s="244"/>
      <c r="S1853" s="244"/>
      <c r="T1853" s="245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46" t="s">
        <v>176</v>
      </c>
      <c r="AU1853" s="246" t="s">
        <v>82</v>
      </c>
      <c r="AV1853" s="14" t="s">
        <v>82</v>
      </c>
      <c r="AW1853" s="14" t="s">
        <v>4</v>
      </c>
      <c r="AX1853" s="14" t="s">
        <v>80</v>
      </c>
      <c r="AY1853" s="246" t="s">
        <v>155</v>
      </c>
    </row>
    <row r="1854" spans="1:65" s="2" customFormat="1" ht="21.75" customHeight="1">
      <c r="A1854" s="41"/>
      <c r="B1854" s="42"/>
      <c r="C1854" s="207" t="s">
        <v>1543</v>
      </c>
      <c r="D1854" s="207" t="s">
        <v>162</v>
      </c>
      <c r="E1854" s="208" t="s">
        <v>1544</v>
      </c>
      <c r="F1854" s="209" t="s">
        <v>1545</v>
      </c>
      <c r="G1854" s="210" t="s">
        <v>721</v>
      </c>
      <c r="H1854" s="211">
        <v>14</v>
      </c>
      <c r="I1854" s="212"/>
      <c r="J1854" s="213">
        <f>ROUND(I1854*H1854,2)</f>
        <v>0</v>
      </c>
      <c r="K1854" s="209" t="s">
        <v>166</v>
      </c>
      <c r="L1854" s="47"/>
      <c r="M1854" s="214" t="s">
        <v>19</v>
      </c>
      <c r="N1854" s="215" t="s">
        <v>43</v>
      </c>
      <c r="O1854" s="87"/>
      <c r="P1854" s="216">
        <f>O1854*H1854</f>
        <v>0</v>
      </c>
      <c r="Q1854" s="216">
        <v>0.00047</v>
      </c>
      <c r="R1854" s="216">
        <f>Q1854*H1854</f>
        <v>0.00658</v>
      </c>
      <c r="S1854" s="216">
        <v>0</v>
      </c>
      <c r="T1854" s="217">
        <f>S1854*H1854</f>
        <v>0</v>
      </c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R1854" s="218" t="s">
        <v>196</v>
      </c>
      <c r="AT1854" s="218" t="s">
        <v>162</v>
      </c>
      <c r="AU1854" s="218" t="s">
        <v>82</v>
      </c>
      <c r="AY1854" s="20" t="s">
        <v>155</v>
      </c>
      <c r="BE1854" s="219">
        <f>IF(N1854="základní",J1854,0)</f>
        <v>0</v>
      </c>
      <c r="BF1854" s="219">
        <f>IF(N1854="snížená",J1854,0)</f>
        <v>0</v>
      </c>
      <c r="BG1854" s="219">
        <f>IF(N1854="zákl. přenesená",J1854,0)</f>
        <v>0</v>
      </c>
      <c r="BH1854" s="219">
        <f>IF(N1854="sníž. přenesená",J1854,0)</f>
        <v>0</v>
      </c>
      <c r="BI1854" s="219">
        <f>IF(N1854="nulová",J1854,0)</f>
        <v>0</v>
      </c>
      <c r="BJ1854" s="20" t="s">
        <v>80</v>
      </c>
      <c r="BK1854" s="219">
        <f>ROUND(I1854*H1854,2)</f>
        <v>0</v>
      </c>
      <c r="BL1854" s="20" t="s">
        <v>196</v>
      </c>
      <c r="BM1854" s="218" t="s">
        <v>1546</v>
      </c>
    </row>
    <row r="1855" spans="1:47" s="2" customFormat="1" ht="12">
      <c r="A1855" s="41"/>
      <c r="B1855" s="42"/>
      <c r="C1855" s="43"/>
      <c r="D1855" s="220" t="s">
        <v>169</v>
      </c>
      <c r="E1855" s="43"/>
      <c r="F1855" s="221" t="s">
        <v>1547</v>
      </c>
      <c r="G1855" s="43"/>
      <c r="H1855" s="43"/>
      <c r="I1855" s="222"/>
      <c r="J1855" s="43"/>
      <c r="K1855" s="43"/>
      <c r="L1855" s="47"/>
      <c r="M1855" s="223"/>
      <c r="N1855" s="224"/>
      <c r="O1855" s="87"/>
      <c r="P1855" s="87"/>
      <c r="Q1855" s="87"/>
      <c r="R1855" s="87"/>
      <c r="S1855" s="87"/>
      <c r="T1855" s="88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T1855" s="20" t="s">
        <v>169</v>
      </c>
      <c r="AU1855" s="20" t="s">
        <v>82</v>
      </c>
    </row>
    <row r="1856" spans="1:51" s="13" customFormat="1" ht="12">
      <c r="A1856" s="13"/>
      <c r="B1856" s="225"/>
      <c r="C1856" s="226"/>
      <c r="D1856" s="227" t="s">
        <v>176</v>
      </c>
      <c r="E1856" s="228" t="s">
        <v>19</v>
      </c>
      <c r="F1856" s="229" t="s">
        <v>1548</v>
      </c>
      <c r="G1856" s="226"/>
      <c r="H1856" s="228" t="s">
        <v>19</v>
      </c>
      <c r="I1856" s="230"/>
      <c r="J1856" s="226"/>
      <c r="K1856" s="226"/>
      <c r="L1856" s="231"/>
      <c r="M1856" s="232"/>
      <c r="N1856" s="233"/>
      <c r="O1856" s="233"/>
      <c r="P1856" s="233"/>
      <c r="Q1856" s="233"/>
      <c r="R1856" s="233"/>
      <c r="S1856" s="233"/>
      <c r="T1856" s="234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5" t="s">
        <v>176</v>
      </c>
      <c r="AU1856" s="235" t="s">
        <v>82</v>
      </c>
      <c r="AV1856" s="13" t="s">
        <v>80</v>
      </c>
      <c r="AW1856" s="13" t="s">
        <v>34</v>
      </c>
      <c r="AX1856" s="13" t="s">
        <v>72</v>
      </c>
      <c r="AY1856" s="235" t="s">
        <v>155</v>
      </c>
    </row>
    <row r="1857" spans="1:51" s="13" customFormat="1" ht="12">
      <c r="A1857" s="13"/>
      <c r="B1857" s="225"/>
      <c r="C1857" s="226"/>
      <c r="D1857" s="227" t="s">
        <v>176</v>
      </c>
      <c r="E1857" s="228" t="s">
        <v>19</v>
      </c>
      <c r="F1857" s="229" t="s">
        <v>1549</v>
      </c>
      <c r="G1857" s="226"/>
      <c r="H1857" s="228" t="s">
        <v>19</v>
      </c>
      <c r="I1857" s="230"/>
      <c r="J1857" s="226"/>
      <c r="K1857" s="226"/>
      <c r="L1857" s="231"/>
      <c r="M1857" s="232"/>
      <c r="N1857" s="233"/>
      <c r="O1857" s="233"/>
      <c r="P1857" s="233"/>
      <c r="Q1857" s="233"/>
      <c r="R1857" s="233"/>
      <c r="S1857" s="233"/>
      <c r="T1857" s="234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5" t="s">
        <v>176</v>
      </c>
      <c r="AU1857" s="235" t="s">
        <v>82</v>
      </c>
      <c r="AV1857" s="13" t="s">
        <v>80</v>
      </c>
      <c r="AW1857" s="13" t="s">
        <v>34</v>
      </c>
      <c r="AX1857" s="13" t="s">
        <v>72</v>
      </c>
      <c r="AY1857" s="235" t="s">
        <v>155</v>
      </c>
    </row>
    <row r="1858" spans="1:51" s="14" customFormat="1" ht="12">
      <c r="A1858" s="14"/>
      <c r="B1858" s="236"/>
      <c r="C1858" s="237"/>
      <c r="D1858" s="227" t="s">
        <v>176</v>
      </c>
      <c r="E1858" s="238" t="s">
        <v>19</v>
      </c>
      <c r="F1858" s="239" t="s">
        <v>82</v>
      </c>
      <c r="G1858" s="237"/>
      <c r="H1858" s="240">
        <v>2</v>
      </c>
      <c r="I1858" s="241"/>
      <c r="J1858" s="237"/>
      <c r="K1858" s="237"/>
      <c r="L1858" s="242"/>
      <c r="M1858" s="243"/>
      <c r="N1858" s="244"/>
      <c r="O1858" s="244"/>
      <c r="P1858" s="244"/>
      <c r="Q1858" s="244"/>
      <c r="R1858" s="244"/>
      <c r="S1858" s="244"/>
      <c r="T1858" s="245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46" t="s">
        <v>176</v>
      </c>
      <c r="AU1858" s="246" t="s">
        <v>82</v>
      </c>
      <c r="AV1858" s="14" t="s">
        <v>82</v>
      </c>
      <c r="AW1858" s="14" t="s">
        <v>34</v>
      </c>
      <c r="AX1858" s="14" t="s">
        <v>72</v>
      </c>
      <c r="AY1858" s="246" t="s">
        <v>155</v>
      </c>
    </row>
    <row r="1859" spans="1:51" s="13" customFormat="1" ht="12">
      <c r="A1859" s="13"/>
      <c r="B1859" s="225"/>
      <c r="C1859" s="226"/>
      <c r="D1859" s="227" t="s">
        <v>176</v>
      </c>
      <c r="E1859" s="228" t="s">
        <v>19</v>
      </c>
      <c r="F1859" s="229" t="s">
        <v>1550</v>
      </c>
      <c r="G1859" s="226"/>
      <c r="H1859" s="228" t="s">
        <v>19</v>
      </c>
      <c r="I1859" s="230"/>
      <c r="J1859" s="226"/>
      <c r="K1859" s="226"/>
      <c r="L1859" s="231"/>
      <c r="M1859" s="232"/>
      <c r="N1859" s="233"/>
      <c r="O1859" s="233"/>
      <c r="P1859" s="233"/>
      <c r="Q1859" s="233"/>
      <c r="R1859" s="233"/>
      <c r="S1859" s="233"/>
      <c r="T1859" s="234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35" t="s">
        <v>176</v>
      </c>
      <c r="AU1859" s="235" t="s">
        <v>82</v>
      </c>
      <c r="AV1859" s="13" t="s">
        <v>80</v>
      </c>
      <c r="AW1859" s="13" t="s">
        <v>34</v>
      </c>
      <c r="AX1859" s="13" t="s">
        <v>72</v>
      </c>
      <c r="AY1859" s="235" t="s">
        <v>155</v>
      </c>
    </row>
    <row r="1860" spans="1:51" s="14" customFormat="1" ht="12">
      <c r="A1860" s="14"/>
      <c r="B1860" s="236"/>
      <c r="C1860" s="237"/>
      <c r="D1860" s="227" t="s">
        <v>176</v>
      </c>
      <c r="E1860" s="238" t="s">
        <v>19</v>
      </c>
      <c r="F1860" s="239" t="s">
        <v>8</v>
      </c>
      <c r="G1860" s="237"/>
      <c r="H1860" s="240">
        <v>12</v>
      </c>
      <c r="I1860" s="241"/>
      <c r="J1860" s="237"/>
      <c r="K1860" s="237"/>
      <c r="L1860" s="242"/>
      <c r="M1860" s="243"/>
      <c r="N1860" s="244"/>
      <c r="O1860" s="244"/>
      <c r="P1860" s="244"/>
      <c r="Q1860" s="244"/>
      <c r="R1860" s="244"/>
      <c r="S1860" s="244"/>
      <c r="T1860" s="245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46" t="s">
        <v>176</v>
      </c>
      <c r="AU1860" s="246" t="s">
        <v>82</v>
      </c>
      <c r="AV1860" s="14" t="s">
        <v>82</v>
      </c>
      <c r="AW1860" s="14" t="s">
        <v>34</v>
      </c>
      <c r="AX1860" s="14" t="s">
        <v>72</v>
      </c>
      <c r="AY1860" s="246" t="s">
        <v>155</v>
      </c>
    </row>
    <row r="1861" spans="1:51" s="15" customFormat="1" ht="12">
      <c r="A1861" s="15"/>
      <c r="B1861" s="255"/>
      <c r="C1861" s="256"/>
      <c r="D1861" s="227" t="s">
        <v>176</v>
      </c>
      <c r="E1861" s="257" t="s">
        <v>19</v>
      </c>
      <c r="F1861" s="258" t="s">
        <v>502</v>
      </c>
      <c r="G1861" s="256"/>
      <c r="H1861" s="259">
        <v>14</v>
      </c>
      <c r="I1861" s="260"/>
      <c r="J1861" s="256"/>
      <c r="K1861" s="256"/>
      <c r="L1861" s="261"/>
      <c r="M1861" s="262"/>
      <c r="N1861" s="263"/>
      <c r="O1861" s="263"/>
      <c r="P1861" s="263"/>
      <c r="Q1861" s="263"/>
      <c r="R1861" s="263"/>
      <c r="S1861" s="263"/>
      <c r="T1861" s="264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T1861" s="265" t="s">
        <v>176</v>
      </c>
      <c r="AU1861" s="265" t="s">
        <v>82</v>
      </c>
      <c r="AV1861" s="15" t="s">
        <v>252</v>
      </c>
      <c r="AW1861" s="15" t="s">
        <v>34</v>
      </c>
      <c r="AX1861" s="15" t="s">
        <v>80</v>
      </c>
      <c r="AY1861" s="265" t="s">
        <v>155</v>
      </c>
    </row>
    <row r="1862" spans="1:65" s="2" customFormat="1" ht="21.75" customHeight="1">
      <c r="A1862" s="41"/>
      <c r="B1862" s="42"/>
      <c r="C1862" s="266" t="s">
        <v>1551</v>
      </c>
      <c r="D1862" s="266" t="s">
        <v>560</v>
      </c>
      <c r="E1862" s="267" t="s">
        <v>1552</v>
      </c>
      <c r="F1862" s="268" t="s">
        <v>1553</v>
      </c>
      <c r="G1862" s="269" t="s">
        <v>721</v>
      </c>
      <c r="H1862" s="270">
        <v>14</v>
      </c>
      <c r="I1862" s="271"/>
      <c r="J1862" s="272">
        <f>ROUND(I1862*H1862,2)</f>
        <v>0</v>
      </c>
      <c r="K1862" s="268" t="s">
        <v>166</v>
      </c>
      <c r="L1862" s="273"/>
      <c r="M1862" s="274" t="s">
        <v>19</v>
      </c>
      <c r="N1862" s="275" t="s">
        <v>43</v>
      </c>
      <c r="O1862" s="87"/>
      <c r="P1862" s="216">
        <f>O1862*H1862</f>
        <v>0</v>
      </c>
      <c r="Q1862" s="216">
        <v>0.016</v>
      </c>
      <c r="R1862" s="216">
        <f>Q1862*H1862</f>
        <v>0.224</v>
      </c>
      <c r="S1862" s="216">
        <v>0</v>
      </c>
      <c r="T1862" s="217">
        <f>S1862*H1862</f>
        <v>0</v>
      </c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R1862" s="218" t="s">
        <v>776</v>
      </c>
      <c r="AT1862" s="218" t="s">
        <v>560</v>
      </c>
      <c r="AU1862" s="218" t="s">
        <v>82</v>
      </c>
      <c r="AY1862" s="20" t="s">
        <v>155</v>
      </c>
      <c r="BE1862" s="219">
        <f>IF(N1862="základní",J1862,0)</f>
        <v>0</v>
      </c>
      <c r="BF1862" s="219">
        <f>IF(N1862="snížená",J1862,0)</f>
        <v>0</v>
      </c>
      <c r="BG1862" s="219">
        <f>IF(N1862="zákl. přenesená",J1862,0)</f>
        <v>0</v>
      </c>
      <c r="BH1862" s="219">
        <f>IF(N1862="sníž. přenesená",J1862,0)</f>
        <v>0</v>
      </c>
      <c r="BI1862" s="219">
        <f>IF(N1862="nulová",J1862,0)</f>
        <v>0</v>
      </c>
      <c r="BJ1862" s="20" t="s">
        <v>80</v>
      </c>
      <c r="BK1862" s="219">
        <f>ROUND(I1862*H1862,2)</f>
        <v>0</v>
      </c>
      <c r="BL1862" s="20" t="s">
        <v>196</v>
      </c>
      <c r="BM1862" s="218" t="s">
        <v>1554</v>
      </c>
    </row>
    <row r="1863" spans="1:65" s="2" customFormat="1" ht="24.15" customHeight="1">
      <c r="A1863" s="41"/>
      <c r="B1863" s="42"/>
      <c r="C1863" s="207" t="s">
        <v>1555</v>
      </c>
      <c r="D1863" s="207" t="s">
        <v>162</v>
      </c>
      <c r="E1863" s="208" t="s">
        <v>1556</v>
      </c>
      <c r="F1863" s="209" t="s">
        <v>1557</v>
      </c>
      <c r="G1863" s="210" t="s">
        <v>721</v>
      </c>
      <c r="H1863" s="211">
        <v>11</v>
      </c>
      <c r="I1863" s="212"/>
      <c r="J1863" s="213">
        <f>ROUND(I1863*H1863,2)</f>
        <v>0</v>
      </c>
      <c r="K1863" s="209" t="s">
        <v>166</v>
      </c>
      <c r="L1863" s="47"/>
      <c r="M1863" s="214" t="s">
        <v>19</v>
      </c>
      <c r="N1863" s="215" t="s">
        <v>43</v>
      </c>
      <c r="O1863" s="87"/>
      <c r="P1863" s="216">
        <f>O1863*H1863</f>
        <v>0</v>
      </c>
      <c r="Q1863" s="216">
        <v>0.00048</v>
      </c>
      <c r="R1863" s="216">
        <f>Q1863*H1863</f>
        <v>0.00528</v>
      </c>
      <c r="S1863" s="216">
        <v>0</v>
      </c>
      <c r="T1863" s="217">
        <f>S1863*H1863</f>
        <v>0</v>
      </c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R1863" s="218" t="s">
        <v>196</v>
      </c>
      <c r="AT1863" s="218" t="s">
        <v>162</v>
      </c>
      <c r="AU1863" s="218" t="s">
        <v>82</v>
      </c>
      <c r="AY1863" s="20" t="s">
        <v>155</v>
      </c>
      <c r="BE1863" s="219">
        <f>IF(N1863="základní",J1863,0)</f>
        <v>0</v>
      </c>
      <c r="BF1863" s="219">
        <f>IF(N1863="snížená",J1863,0)</f>
        <v>0</v>
      </c>
      <c r="BG1863" s="219">
        <f>IF(N1863="zákl. přenesená",J1863,0)</f>
        <v>0</v>
      </c>
      <c r="BH1863" s="219">
        <f>IF(N1863="sníž. přenesená",J1863,0)</f>
        <v>0</v>
      </c>
      <c r="BI1863" s="219">
        <f>IF(N1863="nulová",J1863,0)</f>
        <v>0</v>
      </c>
      <c r="BJ1863" s="20" t="s">
        <v>80</v>
      </c>
      <c r="BK1863" s="219">
        <f>ROUND(I1863*H1863,2)</f>
        <v>0</v>
      </c>
      <c r="BL1863" s="20" t="s">
        <v>196</v>
      </c>
      <c r="BM1863" s="218" t="s">
        <v>1558</v>
      </c>
    </row>
    <row r="1864" spans="1:47" s="2" customFormat="1" ht="12">
      <c r="A1864" s="41"/>
      <c r="B1864" s="42"/>
      <c r="C1864" s="43"/>
      <c r="D1864" s="220" t="s">
        <v>169</v>
      </c>
      <c r="E1864" s="43"/>
      <c r="F1864" s="221" t="s">
        <v>1559</v>
      </c>
      <c r="G1864" s="43"/>
      <c r="H1864" s="43"/>
      <c r="I1864" s="222"/>
      <c r="J1864" s="43"/>
      <c r="K1864" s="43"/>
      <c r="L1864" s="47"/>
      <c r="M1864" s="223"/>
      <c r="N1864" s="224"/>
      <c r="O1864" s="87"/>
      <c r="P1864" s="87"/>
      <c r="Q1864" s="87"/>
      <c r="R1864" s="87"/>
      <c r="S1864" s="87"/>
      <c r="T1864" s="88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T1864" s="20" t="s">
        <v>169</v>
      </c>
      <c r="AU1864" s="20" t="s">
        <v>82</v>
      </c>
    </row>
    <row r="1865" spans="1:51" s="13" customFormat="1" ht="12">
      <c r="A1865" s="13"/>
      <c r="B1865" s="225"/>
      <c r="C1865" s="226"/>
      <c r="D1865" s="227" t="s">
        <v>176</v>
      </c>
      <c r="E1865" s="228" t="s">
        <v>19</v>
      </c>
      <c r="F1865" s="229" t="s">
        <v>1560</v>
      </c>
      <c r="G1865" s="226"/>
      <c r="H1865" s="228" t="s">
        <v>19</v>
      </c>
      <c r="I1865" s="230"/>
      <c r="J1865" s="226"/>
      <c r="K1865" s="226"/>
      <c r="L1865" s="231"/>
      <c r="M1865" s="232"/>
      <c r="N1865" s="233"/>
      <c r="O1865" s="233"/>
      <c r="P1865" s="233"/>
      <c r="Q1865" s="233"/>
      <c r="R1865" s="233"/>
      <c r="S1865" s="233"/>
      <c r="T1865" s="234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5" t="s">
        <v>176</v>
      </c>
      <c r="AU1865" s="235" t="s">
        <v>82</v>
      </c>
      <c r="AV1865" s="13" t="s">
        <v>80</v>
      </c>
      <c r="AW1865" s="13" t="s">
        <v>34</v>
      </c>
      <c r="AX1865" s="13" t="s">
        <v>72</v>
      </c>
      <c r="AY1865" s="235" t="s">
        <v>155</v>
      </c>
    </row>
    <row r="1866" spans="1:51" s="14" customFormat="1" ht="12">
      <c r="A1866" s="14"/>
      <c r="B1866" s="236"/>
      <c r="C1866" s="237"/>
      <c r="D1866" s="227" t="s">
        <v>176</v>
      </c>
      <c r="E1866" s="238" t="s">
        <v>19</v>
      </c>
      <c r="F1866" s="239" t="s">
        <v>277</v>
      </c>
      <c r="G1866" s="237"/>
      <c r="H1866" s="240">
        <v>10</v>
      </c>
      <c r="I1866" s="241"/>
      <c r="J1866" s="237"/>
      <c r="K1866" s="237"/>
      <c r="L1866" s="242"/>
      <c r="M1866" s="243"/>
      <c r="N1866" s="244"/>
      <c r="O1866" s="244"/>
      <c r="P1866" s="244"/>
      <c r="Q1866" s="244"/>
      <c r="R1866" s="244"/>
      <c r="S1866" s="244"/>
      <c r="T1866" s="245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46" t="s">
        <v>176</v>
      </c>
      <c r="AU1866" s="246" t="s">
        <v>82</v>
      </c>
      <c r="AV1866" s="14" t="s">
        <v>82</v>
      </c>
      <c r="AW1866" s="14" t="s">
        <v>34</v>
      </c>
      <c r="AX1866" s="14" t="s">
        <v>72</v>
      </c>
      <c r="AY1866" s="246" t="s">
        <v>155</v>
      </c>
    </row>
    <row r="1867" spans="1:51" s="13" customFormat="1" ht="12">
      <c r="A1867" s="13"/>
      <c r="B1867" s="225"/>
      <c r="C1867" s="226"/>
      <c r="D1867" s="227" t="s">
        <v>176</v>
      </c>
      <c r="E1867" s="228" t="s">
        <v>19</v>
      </c>
      <c r="F1867" s="229" t="s">
        <v>1561</v>
      </c>
      <c r="G1867" s="226"/>
      <c r="H1867" s="228" t="s">
        <v>19</v>
      </c>
      <c r="I1867" s="230"/>
      <c r="J1867" s="226"/>
      <c r="K1867" s="226"/>
      <c r="L1867" s="231"/>
      <c r="M1867" s="232"/>
      <c r="N1867" s="233"/>
      <c r="O1867" s="233"/>
      <c r="P1867" s="233"/>
      <c r="Q1867" s="233"/>
      <c r="R1867" s="233"/>
      <c r="S1867" s="233"/>
      <c r="T1867" s="234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35" t="s">
        <v>176</v>
      </c>
      <c r="AU1867" s="235" t="s">
        <v>82</v>
      </c>
      <c r="AV1867" s="13" t="s">
        <v>80</v>
      </c>
      <c r="AW1867" s="13" t="s">
        <v>34</v>
      </c>
      <c r="AX1867" s="13" t="s">
        <v>72</v>
      </c>
      <c r="AY1867" s="235" t="s">
        <v>155</v>
      </c>
    </row>
    <row r="1868" spans="1:51" s="14" customFormat="1" ht="12">
      <c r="A1868" s="14"/>
      <c r="B1868" s="236"/>
      <c r="C1868" s="237"/>
      <c r="D1868" s="227" t="s">
        <v>176</v>
      </c>
      <c r="E1868" s="238" t="s">
        <v>19</v>
      </c>
      <c r="F1868" s="239" t="s">
        <v>80</v>
      </c>
      <c r="G1868" s="237"/>
      <c r="H1868" s="240">
        <v>1</v>
      </c>
      <c r="I1868" s="241"/>
      <c r="J1868" s="237"/>
      <c r="K1868" s="237"/>
      <c r="L1868" s="242"/>
      <c r="M1868" s="243"/>
      <c r="N1868" s="244"/>
      <c r="O1868" s="244"/>
      <c r="P1868" s="244"/>
      <c r="Q1868" s="244"/>
      <c r="R1868" s="244"/>
      <c r="S1868" s="244"/>
      <c r="T1868" s="245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T1868" s="246" t="s">
        <v>176</v>
      </c>
      <c r="AU1868" s="246" t="s">
        <v>82</v>
      </c>
      <c r="AV1868" s="14" t="s">
        <v>82</v>
      </c>
      <c r="AW1868" s="14" t="s">
        <v>34</v>
      </c>
      <c r="AX1868" s="14" t="s">
        <v>72</v>
      </c>
      <c r="AY1868" s="246" t="s">
        <v>155</v>
      </c>
    </row>
    <row r="1869" spans="1:51" s="15" customFormat="1" ht="12">
      <c r="A1869" s="15"/>
      <c r="B1869" s="255"/>
      <c r="C1869" s="256"/>
      <c r="D1869" s="227" t="s">
        <v>176</v>
      </c>
      <c r="E1869" s="257" t="s">
        <v>19</v>
      </c>
      <c r="F1869" s="258" t="s">
        <v>502</v>
      </c>
      <c r="G1869" s="256"/>
      <c r="H1869" s="259">
        <v>11</v>
      </c>
      <c r="I1869" s="260"/>
      <c r="J1869" s="256"/>
      <c r="K1869" s="256"/>
      <c r="L1869" s="261"/>
      <c r="M1869" s="262"/>
      <c r="N1869" s="263"/>
      <c r="O1869" s="263"/>
      <c r="P1869" s="263"/>
      <c r="Q1869" s="263"/>
      <c r="R1869" s="263"/>
      <c r="S1869" s="263"/>
      <c r="T1869" s="264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T1869" s="265" t="s">
        <v>176</v>
      </c>
      <c r="AU1869" s="265" t="s">
        <v>82</v>
      </c>
      <c r="AV1869" s="15" t="s">
        <v>252</v>
      </c>
      <c r="AW1869" s="15" t="s">
        <v>34</v>
      </c>
      <c r="AX1869" s="15" t="s">
        <v>80</v>
      </c>
      <c r="AY1869" s="265" t="s">
        <v>155</v>
      </c>
    </row>
    <row r="1870" spans="1:65" s="2" customFormat="1" ht="24.15" customHeight="1">
      <c r="A1870" s="41"/>
      <c r="B1870" s="42"/>
      <c r="C1870" s="266" t="s">
        <v>1562</v>
      </c>
      <c r="D1870" s="266" t="s">
        <v>560</v>
      </c>
      <c r="E1870" s="267" t="s">
        <v>1563</v>
      </c>
      <c r="F1870" s="268" t="s">
        <v>1564</v>
      </c>
      <c r="G1870" s="269" t="s">
        <v>721</v>
      </c>
      <c r="H1870" s="270">
        <v>11</v>
      </c>
      <c r="I1870" s="271"/>
      <c r="J1870" s="272">
        <f>ROUND(I1870*H1870,2)</f>
        <v>0</v>
      </c>
      <c r="K1870" s="268" t="s">
        <v>166</v>
      </c>
      <c r="L1870" s="273"/>
      <c r="M1870" s="274" t="s">
        <v>19</v>
      </c>
      <c r="N1870" s="275" t="s">
        <v>43</v>
      </c>
      <c r="O1870" s="87"/>
      <c r="P1870" s="216">
        <f>O1870*H1870</f>
        <v>0</v>
      </c>
      <c r="Q1870" s="216">
        <v>0.035</v>
      </c>
      <c r="R1870" s="216">
        <f>Q1870*H1870</f>
        <v>0.385</v>
      </c>
      <c r="S1870" s="216">
        <v>0</v>
      </c>
      <c r="T1870" s="217">
        <f>S1870*H1870</f>
        <v>0</v>
      </c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R1870" s="218" t="s">
        <v>776</v>
      </c>
      <c r="AT1870" s="218" t="s">
        <v>560</v>
      </c>
      <c r="AU1870" s="218" t="s">
        <v>82</v>
      </c>
      <c r="AY1870" s="20" t="s">
        <v>155</v>
      </c>
      <c r="BE1870" s="219">
        <f>IF(N1870="základní",J1870,0)</f>
        <v>0</v>
      </c>
      <c r="BF1870" s="219">
        <f>IF(N1870="snížená",J1870,0)</f>
        <v>0</v>
      </c>
      <c r="BG1870" s="219">
        <f>IF(N1870="zákl. přenesená",J1870,0)</f>
        <v>0</v>
      </c>
      <c r="BH1870" s="219">
        <f>IF(N1870="sníž. přenesená",J1870,0)</f>
        <v>0</v>
      </c>
      <c r="BI1870" s="219">
        <f>IF(N1870="nulová",J1870,0)</f>
        <v>0</v>
      </c>
      <c r="BJ1870" s="20" t="s">
        <v>80</v>
      </c>
      <c r="BK1870" s="219">
        <f>ROUND(I1870*H1870,2)</f>
        <v>0</v>
      </c>
      <c r="BL1870" s="20" t="s">
        <v>196</v>
      </c>
      <c r="BM1870" s="218" t="s">
        <v>1565</v>
      </c>
    </row>
    <row r="1871" spans="1:65" s="2" customFormat="1" ht="21.75" customHeight="1">
      <c r="A1871" s="41"/>
      <c r="B1871" s="42"/>
      <c r="C1871" s="207" t="s">
        <v>1566</v>
      </c>
      <c r="D1871" s="207" t="s">
        <v>162</v>
      </c>
      <c r="E1871" s="208" t="s">
        <v>1567</v>
      </c>
      <c r="F1871" s="209" t="s">
        <v>1568</v>
      </c>
      <c r="G1871" s="210" t="s">
        <v>721</v>
      </c>
      <c r="H1871" s="211">
        <v>1</v>
      </c>
      <c r="I1871" s="212"/>
      <c r="J1871" s="213">
        <f>ROUND(I1871*H1871,2)</f>
        <v>0</v>
      </c>
      <c r="K1871" s="209" t="s">
        <v>166</v>
      </c>
      <c r="L1871" s="47"/>
      <c r="M1871" s="214" t="s">
        <v>19</v>
      </c>
      <c r="N1871" s="215" t="s">
        <v>43</v>
      </c>
      <c r="O1871" s="87"/>
      <c r="P1871" s="216">
        <f>O1871*H1871</f>
        <v>0</v>
      </c>
      <c r="Q1871" s="216">
        <v>0.00047</v>
      </c>
      <c r="R1871" s="216">
        <f>Q1871*H1871</f>
        <v>0.00047</v>
      </c>
      <c r="S1871" s="216">
        <v>0</v>
      </c>
      <c r="T1871" s="217">
        <f>S1871*H1871</f>
        <v>0</v>
      </c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R1871" s="218" t="s">
        <v>196</v>
      </c>
      <c r="AT1871" s="218" t="s">
        <v>162</v>
      </c>
      <c r="AU1871" s="218" t="s">
        <v>82</v>
      </c>
      <c r="AY1871" s="20" t="s">
        <v>155</v>
      </c>
      <c r="BE1871" s="219">
        <f>IF(N1871="základní",J1871,0)</f>
        <v>0</v>
      </c>
      <c r="BF1871" s="219">
        <f>IF(N1871="snížená",J1871,0)</f>
        <v>0</v>
      </c>
      <c r="BG1871" s="219">
        <f>IF(N1871="zákl. přenesená",J1871,0)</f>
        <v>0</v>
      </c>
      <c r="BH1871" s="219">
        <f>IF(N1871="sníž. přenesená",J1871,0)</f>
        <v>0</v>
      </c>
      <c r="BI1871" s="219">
        <f>IF(N1871="nulová",J1871,0)</f>
        <v>0</v>
      </c>
      <c r="BJ1871" s="20" t="s">
        <v>80</v>
      </c>
      <c r="BK1871" s="219">
        <f>ROUND(I1871*H1871,2)</f>
        <v>0</v>
      </c>
      <c r="BL1871" s="20" t="s">
        <v>196</v>
      </c>
      <c r="BM1871" s="218" t="s">
        <v>1569</v>
      </c>
    </row>
    <row r="1872" spans="1:47" s="2" customFormat="1" ht="12">
      <c r="A1872" s="41"/>
      <c r="B1872" s="42"/>
      <c r="C1872" s="43"/>
      <c r="D1872" s="220" t="s">
        <v>169</v>
      </c>
      <c r="E1872" s="43"/>
      <c r="F1872" s="221" t="s">
        <v>1570</v>
      </c>
      <c r="G1872" s="43"/>
      <c r="H1872" s="43"/>
      <c r="I1872" s="222"/>
      <c r="J1872" s="43"/>
      <c r="K1872" s="43"/>
      <c r="L1872" s="47"/>
      <c r="M1872" s="223"/>
      <c r="N1872" s="224"/>
      <c r="O1872" s="87"/>
      <c r="P1872" s="87"/>
      <c r="Q1872" s="87"/>
      <c r="R1872" s="87"/>
      <c r="S1872" s="87"/>
      <c r="T1872" s="88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T1872" s="20" t="s">
        <v>169</v>
      </c>
      <c r="AU1872" s="20" t="s">
        <v>82</v>
      </c>
    </row>
    <row r="1873" spans="1:51" s="13" customFormat="1" ht="12">
      <c r="A1873" s="13"/>
      <c r="B1873" s="225"/>
      <c r="C1873" s="226"/>
      <c r="D1873" s="227" t="s">
        <v>176</v>
      </c>
      <c r="E1873" s="228" t="s">
        <v>19</v>
      </c>
      <c r="F1873" s="229" t="s">
        <v>1561</v>
      </c>
      <c r="G1873" s="226"/>
      <c r="H1873" s="228" t="s">
        <v>19</v>
      </c>
      <c r="I1873" s="230"/>
      <c r="J1873" s="226"/>
      <c r="K1873" s="226"/>
      <c r="L1873" s="231"/>
      <c r="M1873" s="232"/>
      <c r="N1873" s="233"/>
      <c r="O1873" s="233"/>
      <c r="P1873" s="233"/>
      <c r="Q1873" s="233"/>
      <c r="R1873" s="233"/>
      <c r="S1873" s="233"/>
      <c r="T1873" s="234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5" t="s">
        <v>176</v>
      </c>
      <c r="AU1873" s="235" t="s">
        <v>82</v>
      </c>
      <c r="AV1873" s="13" t="s">
        <v>80</v>
      </c>
      <c r="AW1873" s="13" t="s">
        <v>34</v>
      </c>
      <c r="AX1873" s="13" t="s">
        <v>72</v>
      </c>
      <c r="AY1873" s="235" t="s">
        <v>155</v>
      </c>
    </row>
    <row r="1874" spans="1:51" s="14" customFormat="1" ht="12">
      <c r="A1874" s="14"/>
      <c r="B1874" s="236"/>
      <c r="C1874" s="237"/>
      <c r="D1874" s="227" t="s">
        <v>176</v>
      </c>
      <c r="E1874" s="238" t="s">
        <v>19</v>
      </c>
      <c r="F1874" s="239" t="s">
        <v>80</v>
      </c>
      <c r="G1874" s="237"/>
      <c r="H1874" s="240">
        <v>1</v>
      </c>
      <c r="I1874" s="241"/>
      <c r="J1874" s="237"/>
      <c r="K1874" s="237"/>
      <c r="L1874" s="242"/>
      <c r="M1874" s="243"/>
      <c r="N1874" s="244"/>
      <c r="O1874" s="244"/>
      <c r="P1874" s="244"/>
      <c r="Q1874" s="244"/>
      <c r="R1874" s="244"/>
      <c r="S1874" s="244"/>
      <c r="T1874" s="245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46" t="s">
        <v>176</v>
      </c>
      <c r="AU1874" s="246" t="s">
        <v>82</v>
      </c>
      <c r="AV1874" s="14" t="s">
        <v>82</v>
      </c>
      <c r="AW1874" s="14" t="s">
        <v>34</v>
      </c>
      <c r="AX1874" s="14" t="s">
        <v>80</v>
      </c>
      <c r="AY1874" s="246" t="s">
        <v>155</v>
      </c>
    </row>
    <row r="1875" spans="1:65" s="2" customFormat="1" ht="21.75" customHeight="1">
      <c r="A1875" s="41"/>
      <c r="B1875" s="42"/>
      <c r="C1875" s="266" t="s">
        <v>1571</v>
      </c>
      <c r="D1875" s="266" t="s">
        <v>560</v>
      </c>
      <c r="E1875" s="267" t="s">
        <v>1572</v>
      </c>
      <c r="F1875" s="268" t="s">
        <v>1573</v>
      </c>
      <c r="G1875" s="269" t="s">
        <v>721</v>
      </c>
      <c r="H1875" s="270">
        <v>1</v>
      </c>
      <c r="I1875" s="271"/>
      <c r="J1875" s="272">
        <f>ROUND(I1875*H1875,2)</f>
        <v>0</v>
      </c>
      <c r="K1875" s="268" t="s">
        <v>166</v>
      </c>
      <c r="L1875" s="273"/>
      <c r="M1875" s="274" t="s">
        <v>19</v>
      </c>
      <c r="N1875" s="275" t="s">
        <v>43</v>
      </c>
      <c r="O1875" s="87"/>
      <c r="P1875" s="216">
        <f>O1875*H1875</f>
        <v>0</v>
      </c>
      <c r="Q1875" s="216">
        <v>0.043</v>
      </c>
      <c r="R1875" s="216">
        <f>Q1875*H1875</f>
        <v>0.043</v>
      </c>
      <c r="S1875" s="216">
        <v>0</v>
      </c>
      <c r="T1875" s="217">
        <f>S1875*H1875</f>
        <v>0</v>
      </c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R1875" s="218" t="s">
        <v>776</v>
      </c>
      <c r="AT1875" s="218" t="s">
        <v>560</v>
      </c>
      <c r="AU1875" s="218" t="s">
        <v>82</v>
      </c>
      <c r="AY1875" s="20" t="s">
        <v>155</v>
      </c>
      <c r="BE1875" s="219">
        <f>IF(N1875="základní",J1875,0)</f>
        <v>0</v>
      </c>
      <c r="BF1875" s="219">
        <f>IF(N1875="snížená",J1875,0)</f>
        <v>0</v>
      </c>
      <c r="BG1875" s="219">
        <f>IF(N1875="zákl. přenesená",J1875,0)</f>
        <v>0</v>
      </c>
      <c r="BH1875" s="219">
        <f>IF(N1875="sníž. přenesená",J1875,0)</f>
        <v>0</v>
      </c>
      <c r="BI1875" s="219">
        <f>IF(N1875="nulová",J1875,0)</f>
        <v>0</v>
      </c>
      <c r="BJ1875" s="20" t="s">
        <v>80</v>
      </c>
      <c r="BK1875" s="219">
        <f>ROUND(I1875*H1875,2)</f>
        <v>0</v>
      </c>
      <c r="BL1875" s="20" t="s">
        <v>196</v>
      </c>
      <c r="BM1875" s="218" t="s">
        <v>1574</v>
      </c>
    </row>
    <row r="1876" spans="1:65" s="2" customFormat="1" ht="24.15" customHeight="1">
      <c r="A1876" s="41"/>
      <c r="B1876" s="42"/>
      <c r="C1876" s="207" t="s">
        <v>1575</v>
      </c>
      <c r="D1876" s="207" t="s">
        <v>162</v>
      </c>
      <c r="E1876" s="208" t="s">
        <v>1576</v>
      </c>
      <c r="F1876" s="209" t="s">
        <v>1577</v>
      </c>
      <c r="G1876" s="210" t="s">
        <v>356</v>
      </c>
      <c r="H1876" s="211">
        <v>23.4</v>
      </c>
      <c r="I1876" s="212"/>
      <c r="J1876" s="213">
        <f>ROUND(I1876*H1876,2)</f>
        <v>0</v>
      </c>
      <c r="K1876" s="209" t="s">
        <v>166</v>
      </c>
      <c r="L1876" s="47"/>
      <c r="M1876" s="214" t="s">
        <v>19</v>
      </c>
      <c r="N1876" s="215" t="s">
        <v>43</v>
      </c>
      <c r="O1876" s="87"/>
      <c r="P1876" s="216">
        <f>O1876*H1876</f>
        <v>0</v>
      </c>
      <c r="Q1876" s="216">
        <v>0.00027</v>
      </c>
      <c r="R1876" s="216">
        <f>Q1876*H1876</f>
        <v>0.006318</v>
      </c>
      <c r="S1876" s="216">
        <v>0</v>
      </c>
      <c r="T1876" s="217">
        <f>S1876*H1876</f>
        <v>0</v>
      </c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R1876" s="218" t="s">
        <v>196</v>
      </c>
      <c r="AT1876" s="218" t="s">
        <v>162</v>
      </c>
      <c r="AU1876" s="218" t="s">
        <v>82</v>
      </c>
      <c r="AY1876" s="20" t="s">
        <v>155</v>
      </c>
      <c r="BE1876" s="219">
        <f>IF(N1876="základní",J1876,0)</f>
        <v>0</v>
      </c>
      <c r="BF1876" s="219">
        <f>IF(N1876="snížená",J1876,0)</f>
        <v>0</v>
      </c>
      <c r="BG1876" s="219">
        <f>IF(N1876="zákl. přenesená",J1876,0)</f>
        <v>0</v>
      </c>
      <c r="BH1876" s="219">
        <f>IF(N1876="sníž. přenesená",J1876,0)</f>
        <v>0</v>
      </c>
      <c r="BI1876" s="219">
        <f>IF(N1876="nulová",J1876,0)</f>
        <v>0</v>
      </c>
      <c r="BJ1876" s="20" t="s">
        <v>80</v>
      </c>
      <c r="BK1876" s="219">
        <f>ROUND(I1876*H1876,2)</f>
        <v>0</v>
      </c>
      <c r="BL1876" s="20" t="s">
        <v>196</v>
      </c>
      <c r="BM1876" s="218" t="s">
        <v>1578</v>
      </c>
    </row>
    <row r="1877" spans="1:47" s="2" customFormat="1" ht="12">
      <c r="A1877" s="41"/>
      <c r="B1877" s="42"/>
      <c r="C1877" s="43"/>
      <c r="D1877" s="220" t="s">
        <v>169</v>
      </c>
      <c r="E1877" s="43"/>
      <c r="F1877" s="221" t="s">
        <v>1579</v>
      </c>
      <c r="G1877" s="43"/>
      <c r="H1877" s="43"/>
      <c r="I1877" s="222"/>
      <c r="J1877" s="43"/>
      <c r="K1877" s="43"/>
      <c r="L1877" s="47"/>
      <c r="M1877" s="223"/>
      <c r="N1877" s="224"/>
      <c r="O1877" s="87"/>
      <c r="P1877" s="87"/>
      <c r="Q1877" s="87"/>
      <c r="R1877" s="87"/>
      <c r="S1877" s="87"/>
      <c r="T1877" s="88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T1877" s="20" t="s">
        <v>169</v>
      </c>
      <c r="AU1877" s="20" t="s">
        <v>82</v>
      </c>
    </row>
    <row r="1878" spans="1:65" s="2" customFormat="1" ht="21.75" customHeight="1">
      <c r="A1878" s="41"/>
      <c r="B1878" s="42"/>
      <c r="C1878" s="266" t="s">
        <v>1580</v>
      </c>
      <c r="D1878" s="266" t="s">
        <v>560</v>
      </c>
      <c r="E1878" s="267" t="s">
        <v>1581</v>
      </c>
      <c r="F1878" s="268" t="s">
        <v>1582</v>
      </c>
      <c r="G1878" s="269" t="s">
        <v>356</v>
      </c>
      <c r="H1878" s="270">
        <v>23.4</v>
      </c>
      <c r="I1878" s="271"/>
      <c r="J1878" s="272">
        <f>ROUND(I1878*H1878,2)</f>
        <v>0</v>
      </c>
      <c r="K1878" s="268" t="s">
        <v>19</v>
      </c>
      <c r="L1878" s="273"/>
      <c r="M1878" s="274" t="s">
        <v>19</v>
      </c>
      <c r="N1878" s="275" t="s">
        <v>43</v>
      </c>
      <c r="O1878" s="87"/>
      <c r="P1878" s="216">
        <f>O1878*H1878</f>
        <v>0</v>
      </c>
      <c r="Q1878" s="216">
        <v>0.03519</v>
      </c>
      <c r="R1878" s="216">
        <f>Q1878*H1878</f>
        <v>0.8234459999999999</v>
      </c>
      <c r="S1878" s="216">
        <v>0</v>
      </c>
      <c r="T1878" s="217">
        <f>S1878*H1878</f>
        <v>0</v>
      </c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R1878" s="218" t="s">
        <v>776</v>
      </c>
      <c r="AT1878" s="218" t="s">
        <v>560</v>
      </c>
      <c r="AU1878" s="218" t="s">
        <v>82</v>
      </c>
      <c r="AY1878" s="20" t="s">
        <v>155</v>
      </c>
      <c r="BE1878" s="219">
        <f>IF(N1878="základní",J1878,0)</f>
        <v>0</v>
      </c>
      <c r="BF1878" s="219">
        <f>IF(N1878="snížená",J1878,0)</f>
        <v>0</v>
      </c>
      <c r="BG1878" s="219">
        <f>IF(N1878="zákl. přenesená",J1878,0)</f>
        <v>0</v>
      </c>
      <c r="BH1878" s="219">
        <f>IF(N1878="sníž. přenesená",J1878,0)</f>
        <v>0</v>
      </c>
      <c r="BI1878" s="219">
        <f>IF(N1878="nulová",J1878,0)</f>
        <v>0</v>
      </c>
      <c r="BJ1878" s="20" t="s">
        <v>80</v>
      </c>
      <c r="BK1878" s="219">
        <f>ROUND(I1878*H1878,2)</f>
        <v>0</v>
      </c>
      <c r="BL1878" s="20" t="s">
        <v>196</v>
      </c>
      <c r="BM1878" s="218" t="s">
        <v>1583</v>
      </c>
    </row>
    <row r="1879" spans="1:51" s="13" customFormat="1" ht="12">
      <c r="A1879" s="13"/>
      <c r="B1879" s="225"/>
      <c r="C1879" s="226"/>
      <c r="D1879" s="227" t="s">
        <v>176</v>
      </c>
      <c r="E1879" s="228" t="s">
        <v>19</v>
      </c>
      <c r="F1879" s="229" t="s">
        <v>1584</v>
      </c>
      <c r="G1879" s="226"/>
      <c r="H1879" s="228" t="s">
        <v>19</v>
      </c>
      <c r="I1879" s="230"/>
      <c r="J1879" s="226"/>
      <c r="K1879" s="226"/>
      <c r="L1879" s="231"/>
      <c r="M1879" s="232"/>
      <c r="N1879" s="233"/>
      <c r="O1879" s="233"/>
      <c r="P1879" s="233"/>
      <c r="Q1879" s="233"/>
      <c r="R1879" s="233"/>
      <c r="S1879" s="233"/>
      <c r="T1879" s="234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35" t="s">
        <v>176</v>
      </c>
      <c r="AU1879" s="235" t="s">
        <v>82</v>
      </c>
      <c r="AV1879" s="13" t="s">
        <v>80</v>
      </c>
      <c r="AW1879" s="13" t="s">
        <v>34</v>
      </c>
      <c r="AX1879" s="13" t="s">
        <v>72</v>
      </c>
      <c r="AY1879" s="235" t="s">
        <v>155</v>
      </c>
    </row>
    <row r="1880" spans="1:51" s="14" customFormat="1" ht="12">
      <c r="A1880" s="14"/>
      <c r="B1880" s="236"/>
      <c r="C1880" s="237"/>
      <c r="D1880" s="227" t="s">
        <v>176</v>
      </c>
      <c r="E1880" s="238" t="s">
        <v>19</v>
      </c>
      <c r="F1880" s="239" t="s">
        <v>1585</v>
      </c>
      <c r="G1880" s="237"/>
      <c r="H1880" s="240">
        <v>23.4</v>
      </c>
      <c r="I1880" s="241"/>
      <c r="J1880" s="237"/>
      <c r="K1880" s="237"/>
      <c r="L1880" s="242"/>
      <c r="M1880" s="243"/>
      <c r="N1880" s="244"/>
      <c r="O1880" s="244"/>
      <c r="P1880" s="244"/>
      <c r="Q1880" s="244"/>
      <c r="R1880" s="244"/>
      <c r="S1880" s="244"/>
      <c r="T1880" s="245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46" t="s">
        <v>176</v>
      </c>
      <c r="AU1880" s="246" t="s">
        <v>82</v>
      </c>
      <c r="AV1880" s="14" t="s">
        <v>82</v>
      </c>
      <c r="AW1880" s="14" t="s">
        <v>34</v>
      </c>
      <c r="AX1880" s="14" t="s">
        <v>80</v>
      </c>
      <c r="AY1880" s="246" t="s">
        <v>155</v>
      </c>
    </row>
    <row r="1881" spans="1:65" s="2" customFormat="1" ht="24.15" customHeight="1">
      <c r="A1881" s="41"/>
      <c r="B1881" s="42"/>
      <c r="C1881" s="207" t="s">
        <v>1586</v>
      </c>
      <c r="D1881" s="207" t="s">
        <v>162</v>
      </c>
      <c r="E1881" s="208" t="s">
        <v>1587</v>
      </c>
      <c r="F1881" s="209" t="s">
        <v>1588</v>
      </c>
      <c r="G1881" s="210" t="s">
        <v>721</v>
      </c>
      <c r="H1881" s="211">
        <v>12</v>
      </c>
      <c r="I1881" s="212"/>
      <c r="J1881" s="213">
        <f>ROUND(I1881*H1881,2)</f>
        <v>0</v>
      </c>
      <c r="K1881" s="209" t="s">
        <v>166</v>
      </c>
      <c r="L1881" s="47"/>
      <c r="M1881" s="214" t="s">
        <v>19</v>
      </c>
      <c r="N1881" s="215" t="s">
        <v>43</v>
      </c>
      <c r="O1881" s="87"/>
      <c r="P1881" s="216">
        <f>O1881*H1881</f>
        <v>0</v>
      </c>
      <c r="Q1881" s="216">
        <v>0.00026</v>
      </c>
      <c r="R1881" s="216">
        <f>Q1881*H1881</f>
        <v>0.0031199999999999995</v>
      </c>
      <c r="S1881" s="216">
        <v>0</v>
      </c>
      <c r="T1881" s="217">
        <f>S1881*H1881</f>
        <v>0</v>
      </c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R1881" s="218" t="s">
        <v>196</v>
      </c>
      <c r="AT1881" s="218" t="s">
        <v>162</v>
      </c>
      <c r="AU1881" s="218" t="s">
        <v>82</v>
      </c>
      <c r="AY1881" s="20" t="s">
        <v>155</v>
      </c>
      <c r="BE1881" s="219">
        <f>IF(N1881="základní",J1881,0)</f>
        <v>0</v>
      </c>
      <c r="BF1881" s="219">
        <f>IF(N1881="snížená",J1881,0)</f>
        <v>0</v>
      </c>
      <c r="BG1881" s="219">
        <f>IF(N1881="zákl. přenesená",J1881,0)</f>
        <v>0</v>
      </c>
      <c r="BH1881" s="219">
        <f>IF(N1881="sníž. přenesená",J1881,0)</f>
        <v>0</v>
      </c>
      <c r="BI1881" s="219">
        <f>IF(N1881="nulová",J1881,0)</f>
        <v>0</v>
      </c>
      <c r="BJ1881" s="20" t="s">
        <v>80</v>
      </c>
      <c r="BK1881" s="219">
        <f>ROUND(I1881*H1881,2)</f>
        <v>0</v>
      </c>
      <c r="BL1881" s="20" t="s">
        <v>196</v>
      </c>
      <c r="BM1881" s="218" t="s">
        <v>1589</v>
      </c>
    </row>
    <row r="1882" spans="1:47" s="2" customFormat="1" ht="12">
      <c r="A1882" s="41"/>
      <c r="B1882" s="42"/>
      <c r="C1882" s="43"/>
      <c r="D1882" s="220" t="s">
        <v>169</v>
      </c>
      <c r="E1882" s="43"/>
      <c r="F1882" s="221" t="s">
        <v>1590</v>
      </c>
      <c r="G1882" s="43"/>
      <c r="H1882" s="43"/>
      <c r="I1882" s="222"/>
      <c r="J1882" s="43"/>
      <c r="K1882" s="43"/>
      <c r="L1882" s="47"/>
      <c r="M1882" s="223"/>
      <c r="N1882" s="224"/>
      <c r="O1882" s="87"/>
      <c r="P1882" s="87"/>
      <c r="Q1882" s="87"/>
      <c r="R1882" s="87"/>
      <c r="S1882" s="87"/>
      <c r="T1882" s="88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T1882" s="20" t="s">
        <v>169</v>
      </c>
      <c r="AU1882" s="20" t="s">
        <v>82</v>
      </c>
    </row>
    <row r="1883" spans="1:51" s="13" customFormat="1" ht="12">
      <c r="A1883" s="13"/>
      <c r="B1883" s="225"/>
      <c r="C1883" s="226"/>
      <c r="D1883" s="227" t="s">
        <v>176</v>
      </c>
      <c r="E1883" s="228" t="s">
        <v>19</v>
      </c>
      <c r="F1883" s="229" t="s">
        <v>1591</v>
      </c>
      <c r="G1883" s="226"/>
      <c r="H1883" s="228" t="s">
        <v>19</v>
      </c>
      <c r="I1883" s="230"/>
      <c r="J1883" s="226"/>
      <c r="K1883" s="226"/>
      <c r="L1883" s="231"/>
      <c r="M1883" s="232"/>
      <c r="N1883" s="233"/>
      <c r="O1883" s="233"/>
      <c r="P1883" s="233"/>
      <c r="Q1883" s="233"/>
      <c r="R1883" s="233"/>
      <c r="S1883" s="233"/>
      <c r="T1883" s="234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35" t="s">
        <v>176</v>
      </c>
      <c r="AU1883" s="235" t="s">
        <v>82</v>
      </c>
      <c r="AV1883" s="13" t="s">
        <v>80</v>
      </c>
      <c r="AW1883" s="13" t="s">
        <v>34</v>
      </c>
      <c r="AX1883" s="13" t="s">
        <v>72</v>
      </c>
      <c r="AY1883" s="235" t="s">
        <v>155</v>
      </c>
    </row>
    <row r="1884" spans="1:51" s="14" customFormat="1" ht="12">
      <c r="A1884" s="14"/>
      <c r="B1884" s="236"/>
      <c r="C1884" s="237"/>
      <c r="D1884" s="227" t="s">
        <v>176</v>
      </c>
      <c r="E1884" s="238" t="s">
        <v>19</v>
      </c>
      <c r="F1884" s="239" t="s">
        <v>252</v>
      </c>
      <c r="G1884" s="237"/>
      <c r="H1884" s="240">
        <v>4</v>
      </c>
      <c r="I1884" s="241"/>
      <c r="J1884" s="237"/>
      <c r="K1884" s="237"/>
      <c r="L1884" s="242"/>
      <c r="M1884" s="243"/>
      <c r="N1884" s="244"/>
      <c r="O1884" s="244"/>
      <c r="P1884" s="244"/>
      <c r="Q1884" s="244"/>
      <c r="R1884" s="244"/>
      <c r="S1884" s="244"/>
      <c r="T1884" s="245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46" t="s">
        <v>176</v>
      </c>
      <c r="AU1884" s="246" t="s">
        <v>82</v>
      </c>
      <c r="AV1884" s="14" t="s">
        <v>82</v>
      </c>
      <c r="AW1884" s="14" t="s">
        <v>34</v>
      </c>
      <c r="AX1884" s="14" t="s">
        <v>72</v>
      </c>
      <c r="AY1884" s="246" t="s">
        <v>155</v>
      </c>
    </row>
    <row r="1885" spans="1:51" s="13" customFormat="1" ht="12">
      <c r="A1885" s="13"/>
      <c r="B1885" s="225"/>
      <c r="C1885" s="226"/>
      <c r="D1885" s="227" t="s">
        <v>176</v>
      </c>
      <c r="E1885" s="228" t="s">
        <v>19</v>
      </c>
      <c r="F1885" s="229" t="s">
        <v>1592</v>
      </c>
      <c r="G1885" s="226"/>
      <c r="H1885" s="228" t="s">
        <v>19</v>
      </c>
      <c r="I1885" s="230"/>
      <c r="J1885" s="226"/>
      <c r="K1885" s="226"/>
      <c r="L1885" s="231"/>
      <c r="M1885" s="232"/>
      <c r="N1885" s="233"/>
      <c r="O1885" s="233"/>
      <c r="P1885" s="233"/>
      <c r="Q1885" s="233"/>
      <c r="R1885" s="233"/>
      <c r="S1885" s="233"/>
      <c r="T1885" s="234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35" t="s">
        <v>176</v>
      </c>
      <c r="AU1885" s="235" t="s">
        <v>82</v>
      </c>
      <c r="AV1885" s="13" t="s">
        <v>80</v>
      </c>
      <c r="AW1885" s="13" t="s">
        <v>34</v>
      </c>
      <c r="AX1885" s="13" t="s">
        <v>72</v>
      </c>
      <c r="AY1885" s="235" t="s">
        <v>155</v>
      </c>
    </row>
    <row r="1886" spans="1:51" s="14" customFormat="1" ht="12">
      <c r="A1886" s="14"/>
      <c r="B1886" s="236"/>
      <c r="C1886" s="237"/>
      <c r="D1886" s="227" t="s">
        <v>176</v>
      </c>
      <c r="E1886" s="238" t="s">
        <v>19</v>
      </c>
      <c r="F1886" s="239" t="s">
        <v>563</v>
      </c>
      <c r="G1886" s="237"/>
      <c r="H1886" s="240">
        <v>8</v>
      </c>
      <c r="I1886" s="241"/>
      <c r="J1886" s="237"/>
      <c r="K1886" s="237"/>
      <c r="L1886" s="242"/>
      <c r="M1886" s="243"/>
      <c r="N1886" s="244"/>
      <c r="O1886" s="244"/>
      <c r="P1886" s="244"/>
      <c r="Q1886" s="244"/>
      <c r="R1886" s="244"/>
      <c r="S1886" s="244"/>
      <c r="T1886" s="245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46" t="s">
        <v>176</v>
      </c>
      <c r="AU1886" s="246" t="s">
        <v>82</v>
      </c>
      <c r="AV1886" s="14" t="s">
        <v>82</v>
      </c>
      <c r="AW1886" s="14" t="s">
        <v>34</v>
      </c>
      <c r="AX1886" s="14" t="s">
        <v>72</v>
      </c>
      <c r="AY1886" s="246" t="s">
        <v>155</v>
      </c>
    </row>
    <row r="1887" spans="1:51" s="15" customFormat="1" ht="12">
      <c r="A1887" s="15"/>
      <c r="B1887" s="255"/>
      <c r="C1887" s="256"/>
      <c r="D1887" s="227" t="s">
        <v>176</v>
      </c>
      <c r="E1887" s="257" t="s">
        <v>19</v>
      </c>
      <c r="F1887" s="258" t="s">
        <v>502</v>
      </c>
      <c r="G1887" s="256"/>
      <c r="H1887" s="259">
        <v>12</v>
      </c>
      <c r="I1887" s="260"/>
      <c r="J1887" s="256"/>
      <c r="K1887" s="256"/>
      <c r="L1887" s="261"/>
      <c r="M1887" s="262"/>
      <c r="N1887" s="263"/>
      <c r="O1887" s="263"/>
      <c r="P1887" s="263"/>
      <c r="Q1887" s="263"/>
      <c r="R1887" s="263"/>
      <c r="S1887" s="263"/>
      <c r="T1887" s="264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T1887" s="265" t="s">
        <v>176</v>
      </c>
      <c r="AU1887" s="265" t="s">
        <v>82</v>
      </c>
      <c r="AV1887" s="15" t="s">
        <v>252</v>
      </c>
      <c r="AW1887" s="15" t="s">
        <v>34</v>
      </c>
      <c r="AX1887" s="15" t="s">
        <v>80</v>
      </c>
      <c r="AY1887" s="265" t="s">
        <v>155</v>
      </c>
    </row>
    <row r="1888" spans="1:65" s="2" customFormat="1" ht="16.5" customHeight="1">
      <c r="A1888" s="41"/>
      <c r="B1888" s="42"/>
      <c r="C1888" s="266" t="s">
        <v>1593</v>
      </c>
      <c r="D1888" s="266" t="s">
        <v>560</v>
      </c>
      <c r="E1888" s="267" t="s">
        <v>1594</v>
      </c>
      <c r="F1888" s="268" t="s">
        <v>1595</v>
      </c>
      <c r="G1888" s="269" t="s">
        <v>356</v>
      </c>
      <c r="H1888" s="270">
        <v>55.973</v>
      </c>
      <c r="I1888" s="271"/>
      <c r="J1888" s="272">
        <f>ROUND(I1888*H1888,2)</f>
        <v>0</v>
      </c>
      <c r="K1888" s="268" t="s">
        <v>19</v>
      </c>
      <c r="L1888" s="273"/>
      <c r="M1888" s="274" t="s">
        <v>19</v>
      </c>
      <c r="N1888" s="275" t="s">
        <v>43</v>
      </c>
      <c r="O1888" s="87"/>
      <c r="P1888" s="216">
        <f>O1888*H1888</f>
        <v>0</v>
      </c>
      <c r="Q1888" s="216">
        <v>0.03333</v>
      </c>
      <c r="R1888" s="216">
        <f>Q1888*H1888</f>
        <v>1.86558009</v>
      </c>
      <c r="S1888" s="216">
        <v>0</v>
      </c>
      <c r="T1888" s="217">
        <f>S1888*H1888</f>
        <v>0</v>
      </c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R1888" s="218" t="s">
        <v>776</v>
      </c>
      <c r="AT1888" s="218" t="s">
        <v>560</v>
      </c>
      <c r="AU1888" s="218" t="s">
        <v>82</v>
      </c>
      <c r="AY1888" s="20" t="s">
        <v>155</v>
      </c>
      <c r="BE1888" s="219">
        <f>IF(N1888="základní",J1888,0)</f>
        <v>0</v>
      </c>
      <c r="BF1888" s="219">
        <f>IF(N1888="snížená",J1888,0)</f>
        <v>0</v>
      </c>
      <c r="BG1888" s="219">
        <f>IF(N1888="zákl. přenesená",J1888,0)</f>
        <v>0</v>
      </c>
      <c r="BH1888" s="219">
        <f>IF(N1888="sníž. přenesená",J1888,0)</f>
        <v>0</v>
      </c>
      <c r="BI1888" s="219">
        <f>IF(N1888="nulová",J1888,0)</f>
        <v>0</v>
      </c>
      <c r="BJ1888" s="20" t="s">
        <v>80</v>
      </c>
      <c r="BK1888" s="219">
        <f>ROUND(I1888*H1888,2)</f>
        <v>0</v>
      </c>
      <c r="BL1888" s="20" t="s">
        <v>196</v>
      </c>
      <c r="BM1888" s="218" t="s">
        <v>1596</v>
      </c>
    </row>
    <row r="1889" spans="1:51" s="13" customFormat="1" ht="12">
      <c r="A1889" s="13"/>
      <c r="B1889" s="225"/>
      <c r="C1889" s="226"/>
      <c r="D1889" s="227" t="s">
        <v>176</v>
      </c>
      <c r="E1889" s="228" t="s">
        <v>19</v>
      </c>
      <c r="F1889" s="229" t="s">
        <v>1591</v>
      </c>
      <c r="G1889" s="226"/>
      <c r="H1889" s="228" t="s">
        <v>19</v>
      </c>
      <c r="I1889" s="230"/>
      <c r="J1889" s="226"/>
      <c r="K1889" s="226"/>
      <c r="L1889" s="231"/>
      <c r="M1889" s="232"/>
      <c r="N1889" s="233"/>
      <c r="O1889" s="233"/>
      <c r="P1889" s="233"/>
      <c r="Q1889" s="233"/>
      <c r="R1889" s="233"/>
      <c r="S1889" s="233"/>
      <c r="T1889" s="234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35" t="s">
        <v>176</v>
      </c>
      <c r="AU1889" s="235" t="s">
        <v>82</v>
      </c>
      <c r="AV1889" s="13" t="s">
        <v>80</v>
      </c>
      <c r="AW1889" s="13" t="s">
        <v>34</v>
      </c>
      <c r="AX1889" s="13" t="s">
        <v>72</v>
      </c>
      <c r="AY1889" s="235" t="s">
        <v>155</v>
      </c>
    </row>
    <row r="1890" spans="1:51" s="14" customFormat="1" ht="12">
      <c r="A1890" s="14"/>
      <c r="B1890" s="236"/>
      <c r="C1890" s="237"/>
      <c r="D1890" s="227" t="s">
        <v>176</v>
      </c>
      <c r="E1890" s="238" t="s">
        <v>19</v>
      </c>
      <c r="F1890" s="239" t="s">
        <v>1597</v>
      </c>
      <c r="G1890" s="237"/>
      <c r="H1890" s="240">
        <v>8.32</v>
      </c>
      <c r="I1890" s="241"/>
      <c r="J1890" s="237"/>
      <c r="K1890" s="237"/>
      <c r="L1890" s="242"/>
      <c r="M1890" s="243"/>
      <c r="N1890" s="244"/>
      <c r="O1890" s="244"/>
      <c r="P1890" s="244"/>
      <c r="Q1890" s="244"/>
      <c r="R1890" s="244"/>
      <c r="S1890" s="244"/>
      <c r="T1890" s="245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T1890" s="246" t="s">
        <v>176</v>
      </c>
      <c r="AU1890" s="246" t="s">
        <v>82</v>
      </c>
      <c r="AV1890" s="14" t="s">
        <v>82</v>
      </c>
      <c r="AW1890" s="14" t="s">
        <v>34</v>
      </c>
      <c r="AX1890" s="14" t="s">
        <v>72</v>
      </c>
      <c r="AY1890" s="246" t="s">
        <v>155</v>
      </c>
    </row>
    <row r="1891" spans="1:51" s="13" customFormat="1" ht="12">
      <c r="A1891" s="13"/>
      <c r="B1891" s="225"/>
      <c r="C1891" s="226"/>
      <c r="D1891" s="227" t="s">
        <v>176</v>
      </c>
      <c r="E1891" s="228" t="s">
        <v>19</v>
      </c>
      <c r="F1891" s="229" t="s">
        <v>1592</v>
      </c>
      <c r="G1891" s="226"/>
      <c r="H1891" s="228" t="s">
        <v>19</v>
      </c>
      <c r="I1891" s="230"/>
      <c r="J1891" s="226"/>
      <c r="K1891" s="226"/>
      <c r="L1891" s="231"/>
      <c r="M1891" s="232"/>
      <c r="N1891" s="233"/>
      <c r="O1891" s="233"/>
      <c r="P1891" s="233"/>
      <c r="Q1891" s="233"/>
      <c r="R1891" s="233"/>
      <c r="S1891" s="233"/>
      <c r="T1891" s="234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35" t="s">
        <v>176</v>
      </c>
      <c r="AU1891" s="235" t="s">
        <v>82</v>
      </c>
      <c r="AV1891" s="13" t="s">
        <v>80</v>
      </c>
      <c r="AW1891" s="13" t="s">
        <v>34</v>
      </c>
      <c r="AX1891" s="13" t="s">
        <v>72</v>
      </c>
      <c r="AY1891" s="235" t="s">
        <v>155</v>
      </c>
    </row>
    <row r="1892" spans="1:51" s="14" customFormat="1" ht="12">
      <c r="A1892" s="14"/>
      <c r="B1892" s="236"/>
      <c r="C1892" s="237"/>
      <c r="D1892" s="227" t="s">
        <v>176</v>
      </c>
      <c r="E1892" s="238" t="s">
        <v>19</v>
      </c>
      <c r="F1892" s="239" t="s">
        <v>1598</v>
      </c>
      <c r="G1892" s="237"/>
      <c r="H1892" s="240">
        <v>18.72</v>
      </c>
      <c r="I1892" s="241"/>
      <c r="J1892" s="237"/>
      <c r="K1892" s="237"/>
      <c r="L1892" s="242"/>
      <c r="M1892" s="243"/>
      <c r="N1892" s="244"/>
      <c r="O1892" s="244"/>
      <c r="P1892" s="244"/>
      <c r="Q1892" s="244"/>
      <c r="R1892" s="244"/>
      <c r="S1892" s="244"/>
      <c r="T1892" s="245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46" t="s">
        <v>176</v>
      </c>
      <c r="AU1892" s="246" t="s">
        <v>82</v>
      </c>
      <c r="AV1892" s="14" t="s">
        <v>82</v>
      </c>
      <c r="AW1892" s="14" t="s">
        <v>34</v>
      </c>
      <c r="AX1892" s="14" t="s">
        <v>72</v>
      </c>
      <c r="AY1892" s="246" t="s">
        <v>155</v>
      </c>
    </row>
    <row r="1893" spans="1:51" s="15" customFormat="1" ht="12">
      <c r="A1893" s="15"/>
      <c r="B1893" s="255"/>
      <c r="C1893" s="256"/>
      <c r="D1893" s="227" t="s">
        <v>176</v>
      </c>
      <c r="E1893" s="257" t="s">
        <v>19</v>
      </c>
      <c r="F1893" s="258" t="s">
        <v>502</v>
      </c>
      <c r="G1893" s="256"/>
      <c r="H1893" s="259">
        <v>27.04</v>
      </c>
      <c r="I1893" s="260"/>
      <c r="J1893" s="256"/>
      <c r="K1893" s="256"/>
      <c r="L1893" s="261"/>
      <c r="M1893" s="262"/>
      <c r="N1893" s="263"/>
      <c r="O1893" s="263"/>
      <c r="P1893" s="263"/>
      <c r="Q1893" s="263"/>
      <c r="R1893" s="263"/>
      <c r="S1893" s="263"/>
      <c r="T1893" s="264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T1893" s="265" t="s">
        <v>176</v>
      </c>
      <c r="AU1893" s="265" t="s">
        <v>82</v>
      </c>
      <c r="AV1893" s="15" t="s">
        <v>252</v>
      </c>
      <c r="AW1893" s="15" t="s">
        <v>34</v>
      </c>
      <c r="AX1893" s="15" t="s">
        <v>80</v>
      </c>
      <c r="AY1893" s="265" t="s">
        <v>155</v>
      </c>
    </row>
    <row r="1894" spans="1:51" s="14" customFormat="1" ht="12">
      <c r="A1894" s="14"/>
      <c r="B1894" s="236"/>
      <c r="C1894" s="237"/>
      <c r="D1894" s="227" t="s">
        <v>176</v>
      </c>
      <c r="E1894" s="237"/>
      <c r="F1894" s="239" t="s">
        <v>1599</v>
      </c>
      <c r="G1894" s="237"/>
      <c r="H1894" s="240">
        <v>55.973</v>
      </c>
      <c r="I1894" s="241"/>
      <c r="J1894" s="237"/>
      <c r="K1894" s="237"/>
      <c r="L1894" s="242"/>
      <c r="M1894" s="243"/>
      <c r="N1894" s="244"/>
      <c r="O1894" s="244"/>
      <c r="P1894" s="244"/>
      <c r="Q1894" s="244"/>
      <c r="R1894" s="244"/>
      <c r="S1894" s="244"/>
      <c r="T1894" s="245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46" t="s">
        <v>176</v>
      </c>
      <c r="AU1894" s="246" t="s">
        <v>82</v>
      </c>
      <c r="AV1894" s="14" t="s">
        <v>82</v>
      </c>
      <c r="AW1894" s="14" t="s">
        <v>4</v>
      </c>
      <c r="AX1894" s="14" t="s">
        <v>80</v>
      </c>
      <c r="AY1894" s="246" t="s">
        <v>155</v>
      </c>
    </row>
    <row r="1895" spans="1:65" s="2" customFormat="1" ht="24.15" customHeight="1">
      <c r="A1895" s="41"/>
      <c r="B1895" s="42"/>
      <c r="C1895" s="207" t="s">
        <v>1600</v>
      </c>
      <c r="D1895" s="207" t="s">
        <v>162</v>
      </c>
      <c r="E1895" s="208" t="s">
        <v>1601</v>
      </c>
      <c r="F1895" s="209" t="s">
        <v>1602</v>
      </c>
      <c r="G1895" s="210" t="s">
        <v>721</v>
      </c>
      <c r="H1895" s="211">
        <v>24</v>
      </c>
      <c r="I1895" s="212"/>
      <c r="J1895" s="213">
        <f>ROUND(I1895*H1895,2)</f>
        <v>0</v>
      </c>
      <c r="K1895" s="209" t="s">
        <v>166</v>
      </c>
      <c r="L1895" s="47"/>
      <c r="M1895" s="214" t="s">
        <v>19</v>
      </c>
      <c r="N1895" s="215" t="s">
        <v>43</v>
      </c>
      <c r="O1895" s="87"/>
      <c r="P1895" s="216">
        <f>O1895*H1895</f>
        <v>0</v>
      </c>
      <c r="Q1895" s="216">
        <v>0</v>
      </c>
      <c r="R1895" s="216">
        <f>Q1895*H1895</f>
        <v>0</v>
      </c>
      <c r="S1895" s="216">
        <v>0</v>
      </c>
      <c r="T1895" s="217">
        <f>S1895*H1895</f>
        <v>0</v>
      </c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R1895" s="218" t="s">
        <v>196</v>
      </c>
      <c r="AT1895" s="218" t="s">
        <v>162</v>
      </c>
      <c r="AU1895" s="218" t="s">
        <v>82</v>
      </c>
      <c r="AY1895" s="20" t="s">
        <v>155</v>
      </c>
      <c r="BE1895" s="219">
        <f>IF(N1895="základní",J1895,0)</f>
        <v>0</v>
      </c>
      <c r="BF1895" s="219">
        <f>IF(N1895="snížená",J1895,0)</f>
        <v>0</v>
      </c>
      <c r="BG1895" s="219">
        <f>IF(N1895="zákl. přenesená",J1895,0)</f>
        <v>0</v>
      </c>
      <c r="BH1895" s="219">
        <f>IF(N1895="sníž. přenesená",J1895,0)</f>
        <v>0</v>
      </c>
      <c r="BI1895" s="219">
        <f>IF(N1895="nulová",J1895,0)</f>
        <v>0</v>
      </c>
      <c r="BJ1895" s="20" t="s">
        <v>80</v>
      </c>
      <c r="BK1895" s="219">
        <f>ROUND(I1895*H1895,2)</f>
        <v>0</v>
      </c>
      <c r="BL1895" s="20" t="s">
        <v>196</v>
      </c>
      <c r="BM1895" s="218" t="s">
        <v>1603</v>
      </c>
    </row>
    <row r="1896" spans="1:47" s="2" customFormat="1" ht="12">
      <c r="A1896" s="41"/>
      <c r="B1896" s="42"/>
      <c r="C1896" s="43"/>
      <c r="D1896" s="220" t="s">
        <v>169</v>
      </c>
      <c r="E1896" s="43"/>
      <c r="F1896" s="221" t="s">
        <v>1604</v>
      </c>
      <c r="G1896" s="43"/>
      <c r="H1896" s="43"/>
      <c r="I1896" s="222"/>
      <c r="J1896" s="43"/>
      <c r="K1896" s="43"/>
      <c r="L1896" s="47"/>
      <c r="M1896" s="223"/>
      <c r="N1896" s="224"/>
      <c r="O1896" s="87"/>
      <c r="P1896" s="87"/>
      <c r="Q1896" s="87"/>
      <c r="R1896" s="87"/>
      <c r="S1896" s="87"/>
      <c r="T1896" s="88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T1896" s="20" t="s">
        <v>169</v>
      </c>
      <c r="AU1896" s="20" t="s">
        <v>82</v>
      </c>
    </row>
    <row r="1897" spans="1:65" s="2" customFormat="1" ht="16.5" customHeight="1">
      <c r="A1897" s="41"/>
      <c r="B1897" s="42"/>
      <c r="C1897" s="266" t="s">
        <v>1605</v>
      </c>
      <c r="D1897" s="266" t="s">
        <v>560</v>
      </c>
      <c r="E1897" s="267" t="s">
        <v>1606</v>
      </c>
      <c r="F1897" s="268" t="s">
        <v>1607</v>
      </c>
      <c r="G1897" s="269" t="s">
        <v>721</v>
      </c>
      <c r="H1897" s="270">
        <v>10</v>
      </c>
      <c r="I1897" s="271"/>
      <c r="J1897" s="272">
        <f>ROUND(I1897*H1897,2)</f>
        <v>0</v>
      </c>
      <c r="K1897" s="268" t="s">
        <v>166</v>
      </c>
      <c r="L1897" s="273"/>
      <c r="M1897" s="274" t="s">
        <v>19</v>
      </c>
      <c r="N1897" s="275" t="s">
        <v>43</v>
      </c>
      <c r="O1897" s="87"/>
      <c r="P1897" s="216">
        <f>O1897*H1897</f>
        <v>0</v>
      </c>
      <c r="Q1897" s="216">
        <v>0.016</v>
      </c>
      <c r="R1897" s="216">
        <f>Q1897*H1897</f>
        <v>0.16</v>
      </c>
      <c r="S1897" s="216">
        <v>0</v>
      </c>
      <c r="T1897" s="217">
        <f>S1897*H1897</f>
        <v>0</v>
      </c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R1897" s="218" t="s">
        <v>776</v>
      </c>
      <c r="AT1897" s="218" t="s">
        <v>560</v>
      </c>
      <c r="AU1897" s="218" t="s">
        <v>82</v>
      </c>
      <c r="AY1897" s="20" t="s">
        <v>155</v>
      </c>
      <c r="BE1897" s="219">
        <f>IF(N1897="základní",J1897,0)</f>
        <v>0</v>
      </c>
      <c r="BF1897" s="219">
        <f>IF(N1897="snížená",J1897,0)</f>
        <v>0</v>
      </c>
      <c r="BG1897" s="219">
        <f>IF(N1897="zákl. přenesená",J1897,0)</f>
        <v>0</v>
      </c>
      <c r="BH1897" s="219">
        <f>IF(N1897="sníž. přenesená",J1897,0)</f>
        <v>0</v>
      </c>
      <c r="BI1897" s="219">
        <f>IF(N1897="nulová",J1897,0)</f>
        <v>0</v>
      </c>
      <c r="BJ1897" s="20" t="s">
        <v>80</v>
      </c>
      <c r="BK1897" s="219">
        <f>ROUND(I1897*H1897,2)</f>
        <v>0</v>
      </c>
      <c r="BL1897" s="20" t="s">
        <v>196</v>
      </c>
      <c r="BM1897" s="218" t="s">
        <v>1608</v>
      </c>
    </row>
    <row r="1898" spans="1:51" s="13" customFormat="1" ht="12">
      <c r="A1898" s="13"/>
      <c r="B1898" s="225"/>
      <c r="C1898" s="226"/>
      <c r="D1898" s="227" t="s">
        <v>176</v>
      </c>
      <c r="E1898" s="228" t="s">
        <v>19</v>
      </c>
      <c r="F1898" s="229" t="s">
        <v>1560</v>
      </c>
      <c r="G1898" s="226"/>
      <c r="H1898" s="228" t="s">
        <v>19</v>
      </c>
      <c r="I1898" s="230"/>
      <c r="J1898" s="226"/>
      <c r="K1898" s="226"/>
      <c r="L1898" s="231"/>
      <c r="M1898" s="232"/>
      <c r="N1898" s="233"/>
      <c r="O1898" s="233"/>
      <c r="P1898" s="233"/>
      <c r="Q1898" s="233"/>
      <c r="R1898" s="233"/>
      <c r="S1898" s="233"/>
      <c r="T1898" s="234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5" t="s">
        <v>176</v>
      </c>
      <c r="AU1898" s="235" t="s">
        <v>82</v>
      </c>
      <c r="AV1898" s="13" t="s">
        <v>80</v>
      </c>
      <c r="AW1898" s="13" t="s">
        <v>34</v>
      </c>
      <c r="AX1898" s="13" t="s">
        <v>72</v>
      </c>
      <c r="AY1898" s="235" t="s">
        <v>155</v>
      </c>
    </row>
    <row r="1899" spans="1:51" s="14" customFormat="1" ht="12">
      <c r="A1899" s="14"/>
      <c r="B1899" s="236"/>
      <c r="C1899" s="237"/>
      <c r="D1899" s="227" t="s">
        <v>176</v>
      </c>
      <c r="E1899" s="238" t="s">
        <v>19</v>
      </c>
      <c r="F1899" s="239" t="s">
        <v>277</v>
      </c>
      <c r="G1899" s="237"/>
      <c r="H1899" s="240">
        <v>10</v>
      </c>
      <c r="I1899" s="241"/>
      <c r="J1899" s="237"/>
      <c r="K1899" s="237"/>
      <c r="L1899" s="242"/>
      <c r="M1899" s="243"/>
      <c r="N1899" s="244"/>
      <c r="O1899" s="244"/>
      <c r="P1899" s="244"/>
      <c r="Q1899" s="244"/>
      <c r="R1899" s="244"/>
      <c r="S1899" s="244"/>
      <c r="T1899" s="245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46" t="s">
        <v>176</v>
      </c>
      <c r="AU1899" s="246" t="s">
        <v>82</v>
      </c>
      <c r="AV1899" s="14" t="s">
        <v>82</v>
      </c>
      <c r="AW1899" s="14" t="s">
        <v>34</v>
      </c>
      <c r="AX1899" s="14" t="s">
        <v>80</v>
      </c>
      <c r="AY1899" s="246" t="s">
        <v>155</v>
      </c>
    </row>
    <row r="1900" spans="1:65" s="2" customFormat="1" ht="16.5" customHeight="1">
      <c r="A1900" s="41"/>
      <c r="B1900" s="42"/>
      <c r="C1900" s="266" t="s">
        <v>1609</v>
      </c>
      <c r="D1900" s="266" t="s">
        <v>560</v>
      </c>
      <c r="E1900" s="267" t="s">
        <v>1610</v>
      </c>
      <c r="F1900" s="268" t="s">
        <v>1611</v>
      </c>
      <c r="G1900" s="269" t="s">
        <v>721</v>
      </c>
      <c r="H1900" s="270">
        <v>12</v>
      </c>
      <c r="I1900" s="271"/>
      <c r="J1900" s="272">
        <f>ROUND(I1900*H1900,2)</f>
        <v>0</v>
      </c>
      <c r="K1900" s="268" t="s">
        <v>166</v>
      </c>
      <c r="L1900" s="273"/>
      <c r="M1900" s="274" t="s">
        <v>19</v>
      </c>
      <c r="N1900" s="275" t="s">
        <v>43</v>
      </c>
      <c r="O1900" s="87"/>
      <c r="P1900" s="216">
        <f>O1900*H1900</f>
        <v>0</v>
      </c>
      <c r="Q1900" s="216">
        <v>0.0155</v>
      </c>
      <c r="R1900" s="216">
        <f>Q1900*H1900</f>
        <v>0.186</v>
      </c>
      <c r="S1900" s="216">
        <v>0</v>
      </c>
      <c r="T1900" s="217">
        <f>S1900*H1900</f>
        <v>0</v>
      </c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R1900" s="218" t="s">
        <v>776</v>
      </c>
      <c r="AT1900" s="218" t="s">
        <v>560</v>
      </c>
      <c r="AU1900" s="218" t="s">
        <v>82</v>
      </c>
      <c r="AY1900" s="20" t="s">
        <v>155</v>
      </c>
      <c r="BE1900" s="219">
        <f>IF(N1900="základní",J1900,0)</f>
        <v>0</v>
      </c>
      <c r="BF1900" s="219">
        <f>IF(N1900="snížená",J1900,0)</f>
        <v>0</v>
      </c>
      <c r="BG1900" s="219">
        <f>IF(N1900="zákl. přenesená",J1900,0)</f>
        <v>0</v>
      </c>
      <c r="BH1900" s="219">
        <f>IF(N1900="sníž. přenesená",J1900,0)</f>
        <v>0</v>
      </c>
      <c r="BI1900" s="219">
        <f>IF(N1900="nulová",J1900,0)</f>
        <v>0</v>
      </c>
      <c r="BJ1900" s="20" t="s">
        <v>80</v>
      </c>
      <c r="BK1900" s="219">
        <f>ROUND(I1900*H1900,2)</f>
        <v>0</v>
      </c>
      <c r="BL1900" s="20" t="s">
        <v>196</v>
      </c>
      <c r="BM1900" s="218" t="s">
        <v>1612</v>
      </c>
    </row>
    <row r="1901" spans="1:51" s="13" customFormat="1" ht="12">
      <c r="A1901" s="13"/>
      <c r="B1901" s="225"/>
      <c r="C1901" s="226"/>
      <c r="D1901" s="227" t="s">
        <v>176</v>
      </c>
      <c r="E1901" s="228" t="s">
        <v>19</v>
      </c>
      <c r="F1901" s="229" t="s">
        <v>1550</v>
      </c>
      <c r="G1901" s="226"/>
      <c r="H1901" s="228" t="s">
        <v>19</v>
      </c>
      <c r="I1901" s="230"/>
      <c r="J1901" s="226"/>
      <c r="K1901" s="226"/>
      <c r="L1901" s="231"/>
      <c r="M1901" s="232"/>
      <c r="N1901" s="233"/>
      <c r="O1901" s="233"/>
      <c r="P1901" s="233"/>
      <c r="Q1901" s="233"/>
      <c r="R1901" s="233"/>
      <c r="S1901" s="233"/>
      <c r="T1901" s="234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35" t="s">
        <v>176</v>
      </c>
      <c r="AU1901" s="235" t="s">
        <v>82</v>
      </c>
      <c r="AV1901" s="13" t="s">
        <v>80</v>
      </c>
      <c r="AW1901" s="13" t="s">
        <v>34</v>
      </c>
      <c r="AX1901" s="13" t="s">
        <v>72</v>
      </c>
      <c r="AY1901" s="235" t="s">
        <v>155</v>
      </c>
    </row>
    <row r="1902" spans="1:51" s="14" customFormat="1" ht="12">
      <c r="A1902" s="14"/>
      <c r="B1902" s="236"/>
      <c r="C1902" s="237"/>
      <c r="D1902" s="227" t="s">
        <v>176</v>
      </c>
      <c r="E1902" s="238" t="s">
        <v>19</v>
      </c>
      <c r="F1902" s="239" t="s">
        <v>8</v>
      </c>
      <c r="G1902" s="237"/>
      <c r="H1902" s="240">
        <v>12</v>
      </c>
      <c r="I1902" s="241"/>
      <c r="J1902" s="237"/>
      <c r="K1902" s="237"/>
      <c r="L1902" s="242"/>
      <c r="M1902" s="243"/>
      <c r="N1902" s="244"/>
      <c r="O1902" s="244"/>
      <c r="P1902" s="244"/>
      <c r="Q1902" s="244"/>
      <c r="R1902" s="244"/>
      <c r="S1902" s="244"/>
      <c r="T1902" s="245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46" t="s">
        <v>176</v>
      </c>
      <c r="AU1902" s="246" t="s">
        <v>82</v>
      </c>
      <c r="AV1902" s="14" t="s">
        <v>82</v>
      </c>
      <c r="AW1902" s="14" t="s">
        <v>34</v>
      </c>
      <c r="AX1902" s="14" t="s">
        <v>80</v>
      </c>
      <c r="AY1902" s="246" t="s">
        <v>155</v>
      </c>
    </row>
    <row r="1903" spans="1:65" s="2" customFormat="1" ht="16.5" customHeight="1">
      <c r="A1903" s="41"/>
      <c r="B1903" s="42"/>
      <c r="C1903" s="266" t="s">
        <v>1613</v>
      </c>
      <c r="D1903" s="266" t="s">
        <v>560</v>
      </c>
      <c r="E1903" s="267" t="s">
        <v>1614</v>
      </c>
      <c r="F1903" s="268" t="s">
        <v>1615</v>
      </c>
      <c r="G1903" s="269" t="s">
        <v>721</v>
      </c>
      <c r="H1903" s="270">
        <v>2</v>
      </c>
      <c r="I1903" s="271"/>
      <c r="J1903" s="272">
        <f>ROUND(I1903*H1903,2)</f>
        <v>0</v>
      </c>
      <c r="K1903" s="268" t="s">
        <v>166</v>
      </c>
      <c r="L1903" s="273"/>
      <c r="M1903" s="274" t="s">
        <v>19</v>
      </c>
      <c r="N1903" s="275" t="s">
        <v>43</v>
      </c>
      <c r="O1903" s="87"/>
      <c r="P1903" s="216">
        <f>O1903*H1903</f>
        <v>0</v>
      </c>
      <c r="Q1903" s="216">
        <v>0.0138</v>
      </c>
      <c r="R1903" s="216">
        <f>Q1903*H1903</f>
        <v>0.0276</v>
      </c>
      <c r="S1903" s="216">
        <v>0</v>
      </c>
      <c r="T1903" s="217">
        <f>S1903*H1903</f>
        <v>0</v>
      </c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R1903" s="218" t="s">
        <v>776</v>
      </c>
      <c r="AT1903" s="218" t="s">
        <v>560</v>
      </c>
      <c r="AU1903" s="218" t="s">
        <v>82</v>
      </c>
      <c r="AY1903" s="20" t="s">
        <v>155</v>
      </c>
      <c r="BE1903" s="219">
        <f>IF(N1903="základní",J1903,0)</f>
        <v>0</v>
      </c>
      <c r="BF1903" s="219">
        <f>IF(N1903="snížená",J1903,0)</f>
        <v>0</v>
      </c>
      <c r="BG1903" s="219">
        <f>IF(N1903="zákl. přenesená",J1903,0)</f>
        <v>0</v>
      </c>
      <c r="BH1903" s="219">
        <f>IF(N1903="sníž. přenesená",J1903,0)</f>
        <v>0</v>
      </c>
      <c r="BI1903" s="219">
        <f>IF(N1903="nulová",J1903,0)</f>
        <v>0</v>
      </c>
      <c r="BJ1903" s="20" t="s">
        <v>80</v>
      </c>
      <c r="BK1903" s="219">
        <f>ROUND(I1903*H1903,2)</f>
        <v>0</v>
      </c>
      <c r="BL1903" s="20" t="s">
        <v>196</v>
      </c>
      <c r="BM1903" s="218" t="s">
        <v>1616</v>
      </c>
    </row>
    <row r="1904" spans="1:51" s="13" customFormat="1" ht="12">
      <c r="A1904" s="13"/>
      <c r="B1904" s="225"/>
      <c r="C1904" s="226"/>
      <c r="D1904" s="227" t="s">
        <v>176</v>
      </c>
      <c r="E1904" s="228" t="s">
        <v>19</v>
      </c>
      <c r="F1904" s="229" t="s">
        <v>1548</v>
      </c>
      <c r="G1904" s="226"/>
      <c r="H1904" s="228" t="s">
        <v>19</v>
      </c>
      <c r="I1904" s="230"/>
      <c r="J1904" s="226"/>
      <c r="K1904" s="226"/>
      <c r="L1904" s="231"/>
      <c r="M1904" s="232"/>
      <c r="N1904" s="233"/>
      <c r="O1904" s="233"/>
      <c r="P1904" s="233"/>
      <c r="Q1904" s="233"/>
      <c r="R1904" s="233"/>
      <c r="S1904" s="233"/>
      <c r="T1904" s="234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35" t="s">
        <v>176</v>
      </c>
      <c r="AU1904" s="235" t="s">
        <v>82</v>
      </c>
      <c r="AV1904" s="13" t="s">
        <v>80</v>
      </c>
      <c r="AW1904" s="13" t="s">
        <v>34</v>
      </c>
      <c r="AX1904" s="13" t="s">
        <v>72</v>
      </c>
      <c r="AY1904" s="235" t="s">
        <v>155</v>
      </c>
    </row>
    <row r="1905" spans="1:51" s="13" customFormat="1" ht="12">
      <c r="A1905" s="13"/>
      <c r="B1905" s="225"/>
      <c r="C1905" s="226"/>
      <c r="D1905" s="227" t="s">
        <v>176</v>
      </c>
      <c r="E1905" s="228" t="s">
        <v>19</v>
      </c>
      <c r="F1905" s="229" t="s">
        <v>1549</v>
      </c>
      <c r="G1905" s="226"/>
      <c r="H1905" s="228" t="s">
        <v>19</v>
      </c>
      <c r="I1905" s="230"/>
      <c r="J1905" s="226"/>
      <c r="K1905" s="226"/>
      <c r="L1905" s="231"/>
      <c r="M1905" s="232"/>
      <c r="N1905" s="233"/>
      <c r="O1905" s="233"/>
      <c r="P1905" s="233"/>
      <c r="Q1905" s="233"/>
      <c r="R1905" s="233"/>
      <c r="S1905" s="233"/>
      <c r="T1905" s="234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35" t="s">
        <v>176</v>
      </c>
      <c r="AU1905" s="235" t="s">
        <v>82</v>
      </c>
      <c r="AV1905" s="13" t="s">
        <v>80</v>
      </c>
      <c r="AW1905" s="13" t="s">
        <v>34</v>
      </c>
      <c r="AX1905" s="13" t="s">
        <v>72</v>
      </c>
      <c r="AY1905" s="235" t="s">
        <v>155</v>
      </c>
    </row>
    <row r="1906" spans="1:51" s="14" customFormat="1" ht="12">
      <c r="A1906" s="14"/>
      <c r="B1906" s="236"/>
      <c r="C1906" s="237"/>
      <c r="D1906" s="227" t="s">
        <v>176</v>
      </c>
      <c r="E1906" s="238" t="s">
        <v>19</v>
      </c>
      <c r="F1906" s="239" t="s">
        <v>82</v>
      </c>
      <c r="G1906" s="237"/>
      <c r="H1906" s="240">
        <v>2</v>
      </c>
      <c r="I1906" s="241"/>
      <c r="J1906" s="237"/>
      <c r="K1906" s="237"/>
      <c r="L1906" s="242"/>
      <c r="M1906" s="243"/>
      <c r="N1906" s="244"/>
      <c r="O1906" s="244"/>
      <c r="P1906" s="244"/>
      <c r="Q1906" s="244"/>
      <c r="R1906" s="244"/>
      <c r="S1906" s="244"/>
      <c r="T1906" s="245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46" t="s">
        <v>176</v>
      </c>
      <c r="AU1906" s="246" t="s">
        <v>82</v>
      </c>
      <c r="AV1906" s="14" t="s">
        <v>82</v>
      </c>
      <c r="AW1906" s="14" t="s">
        <v>34</v>
      </c>
      <c r="AX1906" s="14" t="s">
        <v>80</v>
      </c>
      <c r="AY1906" s="246" t="s">
        <v>155</v>
      </c>
    </row>
    <row r="1907" spans="1:65" s="2" customFormat="1" ht="24.15" customHeight="1">
      <c r="A1907" s="41"/>
      <c r="B1907" s="42"/>
      <c r="C1907" s="207" t="s">
        <v>1617</v>
      </c>
      <c r="D1907" s="207" t="s">
        <v>162</v>
      </c>
      <c r="E1907" s="208" t="s">
        <v>1618</v>
      </c>
      <c r="F1907" s="209" t="s">
        <v>1619</v>
      </c>
      <c r="G1907" s="210" t="s">
        <v>721</v>
      </c>
      <c r="H1907" s="211">
        <v>2</v>
      </c>
      <c r="I1907" s="212"/>
      <c r="J1907" s="213">
        <f>ROUND(I1907*H1907,2)</f>
        <v>0</v>
      </c>
      <c r="K1907" s="209" t="s">
        <v>166</v>
      </c>
      <c r="L1907" s="47"/>
      <c r="M1907" s="214" t="s">
        <v>19</v>
      </c>
      <c r="N1907" s="215" t="s">
        <v>43</v>
      </c>
      <c r="O1907" s="87"/>
      <c r="P1907" s="216">
        <f>O1907*H1907</f>
        <v>0</v>
      </c>
      <c r="Q1907" s="216">
        <v>0</v>
      </c>
      <c r="R1907" s="216">
        <f>Q1907*H1907</f>
        <v>0</v>
      </c>
      <c r="S1907" s="216">
        <v>0</v>
      </c>
      <c r="T1907" s="217">
        <f>S1907*H1907</f>
        <v>0</v>
      </c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R1907" s="218" t="s">
        <v>196</v>
      </c>
      <c r="AT1907" s="218" t="s">
        <v>162</v>
      </c>
      <c r="AU1907" s="218" t="s">
        <v>82</v>
      </c>
      <c r="AY1907" s="20" t="s">
        <v>155</v>
      </c>
      <c r="BE1907" s="219">
        <f>IF(N1907="základní",J1907,0)</f>
        <v>0</v>
      </c>
      <c r="BF1907" s="219">
        <f>IF(N1907="snížená",J1907,0)</f>
        <v>0</v>
      </c>
      <c r="BG1907" s="219">
        <f>IF(N1907="zákl. přenesená",J1907,0)</f>
        <v>0</v>
      </c>
      <c r="BH1907" s="219">
        <f>IF(N1907="sníž. přenesená",J1907,0)</f>
        <v>0</v>
      </c>
      <c r="BI1907" s="219">
        <f>IF(N1907="nulová",J1907,0)</f>
        <v>0</v>
      </c>
      <c r="BJ1907" s="20" t="s">
        <v>80</v>
      </c>
      <c r="BK1907" s="219">
        <f>ROUND(I1907*H1907,2)</f>
        <v>0</v>
      </c>
      <c r="BL1907" s="20" t="s">
        <v>196</v>
      </c>
      <c r="BM1907" s="218" t="s">
        <v>1620</v>
      </c>
    </row>
    <row r="1908" spans="1:47" s="2" customFormat="1" ht="12">
      <c r="A1908" s="41"/>
      <c r="B1908" s="42"/>
      <c r="C1908" s="43"/>
      <c r="D1908" s="220" t="s">
        <v>169</v>
      </c>
      <c r="E1908" s="43"/>
      <c r="F1908" s="221" t="s">
        <v>1621</v>
      </c>
      <c r="G1908" s="43"/>
      <c r="H1908" s="43"/>
      <c r="I1908" s="222"/>
      <c r="J1908" s="43"/>
      <c r="K1908" s="43"/>
      <c r="L1908" s="47"/>
      <c r="M1908" s="223"/>
      <c r="N1908" s="224"/>
      <c r="O1908" s="87"/>
      <c r="P1908" s="87"/>
      <c r="Q1908" s="87"/>
      <c r="R1908" s="87"/>
      <c r="S1908" s="87"/>
      <c r="T1908" s="88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T1908" s="20" t="s">
        <v>169</v>
      </c>
      <c r="AU1908" s="20" t="s">
        <v>82</v>
      </c>
    </row>
    <row r="1909" spans="1:51" s="13" customFormat="1" ht="12">
      <c r="A1909" s="13"/>
      <c r="B1909" s="225"/>
      <c r="C1909" s="226"/>
      <c r="D1909" s="227" t="s">
        <v>176</v>
      </c>
      <c r="E1909" s="228" t="s">
        <v>19</v>
      </c>
      <c r="F1909" s="229" t="s">
        <v>1561</v>
      </c>
      <c r="G1909" s="226"/>
      <c r="H1909" s="228" t="s">
        <v>19</v>
      </c>
      <c r="I1909" s="230"/>
      <c r="J1909" s="226"/>
      <c r="K1909" s="226"/>
      <c r="L1909" s="231"/>
      <c r="M1909" s="232"/>
      <c r="N1909" s="233"/>
      <c r="O1909" s="233"/>
      <c r="P1909" s="233"/>
      <c r="Q1909" s="233"/>
      <c r="R1909" s="233"/>
      <c r="S1909" s="233"/>
      <c r="T1909" s="234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35" t="s">
        <v>176</v>
      </c>
      <c r="AU1909" s="235" t="s">
        <v>82</v>
      </c>
      <c r="AV1909" s="13" t="s">
        <v>80</v>
      </c>
      <c r="AW1909" s="13" t="s">
        <v>34</v>
      </c>
      <c r="AX1909" s="13" t="s">
        <v>72</v>
      </c>
      <c r="AY1909" s="235" t="s">
        <v>155</v>
      </c>
    </row>
    <row r="1910" spans="1:51" s="14" customFormat="1" ht="12">
      <c r="A1910" s="14"/>
      <c r="B1910" s="236"/>
      <c r="C1910" s="237"/>
      <c r="D1910" s="227" t="s">
        <v>176</v>
      </c>
      <c r="E1910" s="238" t="s">
        <v>19</v>
      </c>
      <c r="F1910" s="239" t="s">
        <v>82</v>
      </c>
      <c r="G1910" s="237"/>
      <c r="H1910" s="240">
        <v>2</v>
      </c>
      <c r="I1910" s="241"/>
      <c r="J1910" s="237"/>
      <c r="K1910" s="237"/>
      <c r="L1910" s="242"/>
      <c r="M1910" s="243"/>
      <c r="N1910" s="244"/>
      <c r="O1910" s="244"/>
      <c r="P1910" s="244"/>
      <c r="Q1910" s="244"/>
      <c r="R1910" s="244"/>
      <c r="S1910" s="244"/>
      <c r="T1910" s="245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T1910" s="246" t="s">
        <v>176</v>
      </c>
      <c r="AU1910" s="246" t="s">
        <v>82</v>
      </c>
      <c r="AV1910" s="14" t="s">
        <v>82</v>
      </c>
      <c r="AW1910" s="14" t="s">
        <v>34</v>
      </c>
      <c r="AX1910" s="14" t="s">
        <v>80</v>
      </c>
      <c r="AY1910" s="246" t="s">
        <v>155</v>
      </c>
    </row>
    <row r="1911" spans="1:65" s="2" customFormat="1" ht="16.5" customHeight="1">
      <c r="A1911" s="41"/>
      <c r="B1911" s="42"/>
      <c r="C1911" s="266" t="s">
        <v>1622</v>
      </c>
      <c r="D1911" s="266" t="s">
        <v>560</v>
      </c>
      <c r="E1911" s="267" t="s">
        <v>1623</v>
      </c>
      <c r="F1911" s="268" t="s">
        <v>1624</v>
      </c>
      <c r="G1911" s="269" t="s">
        <v>721</v>
      </c>
      <c r="H1911" s="270">
        <v>2</v>
      </c>
      <c r="I1911" s="271"/>
      <c r="J1911" s="272">
        <f>ROUND(I1911*H1911,2)</f>
        <v>0</v>
      </c>
      <c r="K1911" s="268" t="s">
        <v>166</v>
      </c>
      <c r="L1911" s="273"/>
      <c r="M1911" s="274" t="s">
        <v>19</v>
      </c>
      <c r="N1911" s="275" t="s">
        <v>43</v>
      </c>
      <c r="O1911" s="87"/>
      <c r="P1911" s="216">
        <f>O1911*H1911</f>
        <v>0</v>
      </c>
      <c r="Q1911" s="216">
        <v>0.0175</v>
      </c>
      <c r="R1911" s="216">
        <f>Q1911*H1911</f>
        <v>0.035</v>
      </c>
      <c r="S1911" s="216">
        <v>0</v>
      </c>
      <c r="T1911" s="217">
        <f>S1911*H1911</f>
        <v>0</v>
      </c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R1911" s="218" t="s">
        <v>776</v>
      </c>
      <c r="AT1911" s="218" t="s">
        <v>560</v>
      </c>
      <c r="AU1911" s="218" t="s">
        <v>82</v>
      </c>
      <c r="AY1911" s="20" t="s">
        <v>155</v>
      </c>
      <c r="BE1911" s="219">
        <f>IF(N1911="základní",J1911,0)</f>
        <v>0</v>
      </c>
      <c r="BF1911" s="219">
        <f>IF(N1911="snížená",J1911,0)</f>
        <v>0</v>
      </c>
      <c r="BG1911" s="219">
        <f>IF(N1911="zákl. přenesená",J1911,0)</f>
        <v>0</v>
      </c>
      <c r="BH1911" s="219">
        <f>IF(N1911="sníž. přenesená",J1911,0)</f>
        <v>0</v>
      </c>
      <c r="BI1911" s="219">
        <f>IF(N1911="nulová",J1911,0)</f>
        <v>0</v>
      </c>
      <c r="BJ1911" s="20" t="s">
        <v>80</v>
      </c>
      <c r="BK1911" s="219">
        <f>ROUND(I1911*H1911,2)</f>
        <v>0</v>
      </c>
      <c r="BL1911" s="20" t="s">
        <v>196</v>
      </c>
      <c r="BM1911" s="218" t="s">
        <v>1625</v>
      </c>
    </row>
    <row r="1912" spans="1:65" s="2" customFormat="1" ht="16.5" customHeight="1">
      <c r="A1912" s="41"/>
      <c r="B1912" s="42"/>
      <c r="C1912" s="207" t="s">
        <v>1626</v>
      </c>
      <c r="D1912" s="207" t="s">
        <v>162</v>
      </c>
      <c r="E1912" s="208" t="s">
        <v>1627</v>
      </c>
      <c r="F1912" s="209" t="s">
        <v>1628</v>
      </c>
      <c r="G1912" s="210" t="s">
        <v>721</v>
      </c>
      <c r="H1912" s="211">
        <v>1</v>
      </c>
      <c r="I1912" s="212"/>
      <c r="J1912" s="213">
        <f>ROUND(I1912*H1912,2)</f>
        <v>0</v>
      </c>
      <c r="K1912" s="209" t="s">
        <v>166</v>
      </c>
      <c r="L1912" s="47"/>
      <c r="M1912" s="214" t="s">
        <v>19</v>
      </c>
      <c r="N1912" s="215" t="s">
        <v>43</v>
      </c>
      <c r="O1912" s="87"/>
      <c r="P1912" s="216">
        <f>O1912*H1912</f>
        <v>0</v>
      </c>
      <c r="Q1912" s="216">
        <v>0.00086</v>
      </c>
      <c r="R1912" s="216">
        <f>Q1912*H1912</f>
        <v>0.00086</v>
      </c>
      <c r="S1912" s="216">
        <v>0</v>
      </c>
      <c r="T1912" s="217">
        <f>S1912*H1912</f>
        <v>0</v>
      </c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R1912" s="218" t="s">
        <v>196</v>
      </c>
      <c r="AT1912" s="218" t="s">
        <v>162</v>
      </c>
      <c r="AU1912" s="218" t="s">
        <v>82</v>
      </c>
      <c r="AY1912" s="20" t="s">
        <v>155</v>
      </c>
      <c r="BE1912" s="219">
        <f>IF(N1912="základní",J1912,0)</f>
        <v>0</v>
      </c>
      <c r="BF1912" s="219">
        <f>IF(N1912="snížená",J1912,0)</f>
        <v>0</v>
      </c>
      <c r="BG1912" s="219">
        <f>IF(N1912="zákl. přenesená",J1912,0)</f>
        <v>0</v>
      </c>
      <c r="BH1912" s="219">
        <f>IF(N1912="sníž. přenesená",J1912,0)</f>
        <v>0</v>
      </c>
      <c r="BI1912" s="219">
        <f>IF(N1912="nulová",J1912,0)</f>
        <v>0</v>
      </c>
      <c r="BJ1912" s="20" t="s">
        <v>80</v>
      </c>
      <c r="BK1912" s="219">
        <f>ROUND(I1912*H1912,2)</f>
        <v>0</v>
      </c>
      <c r="BL1912" s="20" t="s">
        <v>196</v>
      </c>
      <c r="BM1912" s="218" t="s">
        <v>1629</v>
      </c>
    </row>
    <row r="1913" spans="1:47" s="2" customFormat="1" ht="12">
      <c r="A1913" s="41"/>
      <c r="B1913" s="42"/>
      <c r="C1913" s="43"/>
      <c r="D1913" s="220" t="s">
        <v>169</v>
      </c>
      <c r="E1913" s="43"/>
      <c r="F1913" s="221" t="s">
        <v>1630</v>
      </c>
      <c r="G1913" s="43"/>
      <c r="H1913" s="43"/>
      <c r="I1913" s="222"/>
      <c r="J1913" s="43"/>
      <c r="K1913" s="43"/>
      <c r="L1913" s="47"/>
      <c r="M1913" s="223"/>
      <c r="N1913" s="224"/>
      <c r="O1913" s="87"/>
      <c r="P1913" s="87"/>
      <c r="Q1913" s="87"/>
      <c r="R1913" s="87"/>
      <c r="S1913" s="87"/>
      <c r="T1913" s="88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T1913" s="20" t="s">
        <v>169</v>
      </c>
      <c r="AU1913" s="20" t="s">
        <v>82</v>
      </c>
    </row>
    <row r="1914" spans="1:51" s="13" customFormat="1" ht="12">
      <c r="A1914" s="13"/>
      <c r="B1914" s="225"/>
      <c r="C1914" s="226"/>
      <c r="D1914" s="227" t="s">
        <v>176</v>
      </c>
      <c r="E1914" s="228" t="s">
        <v>19</v>
      </c>
      <c r="F1914" s="229" t="s">
        <v>1631</v>
      </c>
      <c r="G1914" s="226"/>
      <c r="H1914" s="228" t="s">
        <v>19</v>
      </c>
      <c r="I1914" s="230"/>
      <c r="J1914" s="226"/>
      <c r="K1914" s="226"/>
      <c r="L1914" s="231"/>
      <c r="M1914" s="232"/>
      <c r="N1914" s="233"/>
      <c r="O1914" s="233"/>
      <c r="P1914" s="233"/>
      <c r="Q1914" s="233"/>
      <c r="R1914" s="233"/>
      <c r="S1914" s="233"/>
      <c r="T1914" s="234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35" t="s">
        <v>176</v>
      </c>
      <c r="AU1914" s="235" t="s">
        <v>82</v>
      </c>
      <c r="AV1914" s="13" t="s">
        <v>80</v>
      </c>
      <c r="AW1914" s="13" t="s">
        <v>34</v>
      </c>
      <c r="AX1914" s="13" t="s">
        <v>72</v>
      </c>
      <c r="AY1914" s="235" t="s">
        <v>155</v>
      </c>
    </row>
    <row r="1915" spans="1:51" s="14" customFormat="1" ht="12">
      <c r="A1915" s="14"/>
      <c r="B1915" s="236"/>
      <c r="C1915" s="237"/>
      <c r="D1915" s="227" t="s">
        <v>176</v>
      </c>
      <c r="E1915" s="238" t="s">
        <v>19</v>
      </c>
      <c r="F1915" s="239" t="s">
        <v>80</v>
      </c>
      <c r="G1915" s="237"/>
      <c r="H1915" s="240">
        <v>1</v>
      </c>
      <c r="I1915" s="241"/>
      <c r="J1915" s="237"/>
      <c r="K1915" s="237"/>
      <c r="L1915" s="242"/>
      <c r="M1915" s="243"/>
      <c r="N1915" s="244"/>
      <c r="O1915" s="244"/>
      <c r="P1915" s="244"/>
      <c r="Q1915" s="244"/>
      <c r="R1915" s="244"/>
      <c r="S1915" s="244"/>
      <c r="T1915" s="245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46" t="s">
        <v>176</v>
      </c>
      <c r="AU1915" s="246" t="s">
        <v>82</v>
      </c>
      <c r="AV1915" s="14" t="s">
        <v>82</v>
      </c>
      <c r="AW1915" s="14" t="s">
        <v>34</v>
      </c>
      <c r="AX1915" s="14" t="s">
        <v>80</v>
      </c>
      <c r="AY1915" s="246" t="s">
        <v>155</v>
      </c>
    </row>
    <row r="1916" spans="1:65" s="2" customFormat="1" ht="16.5" customHeight="1">
      <c r="A1916" s="41"/>
      <c r="B1916" s="42"/>
      <c r="C1916" s="266" t="s">
        <v>1632</v>
      </c>
      <c r="D1916" s="266" t="s">
        <v>560</v>
      </c>
      <c r="E1916" s="267" t="s">
        <v>1633</v>
      </c>
      <c r="F1916" s="268" t="s">
        <v>1634</v>
      </c>
      <c r="G1916" s="269" t="s">
        <v>356</v>
      </c>
      <c r="H1916" s="270">
        <v>14.524</v>
      </c>
      <c r="I1916" s="271"/>
      <c r="J1916" s="272">
        <f>ROUND(I1916*H1916,2)</f>
        <v>0</v>
      </c>
      <c r="K1916" s="268" t="s">
        <v>19</v>
      </c>
      <c r="L1916" s="273"/>
      <c r="M1916" s="274" t="s">
        <v>19</v>
      </c>
      <c r="N1916" s="275" t="s">
        <v>43</v>
      </c>
      <c r="O1916" s="87"/>
      <c r="P1916" s="216">
        <f>O1916*H1916</f>
        <v>0</v>
      </c>
      <c r="Q1916" s="216">
        <v>0.01908</v>
      </c>
      <c r="R1916" s="216">
        <f>Q1916*H1916</f>
        <v>0.27711791999999996</v>
      </c>
      <c r="S1916" s="216">
        <v>0</v>
      </c>
      <c r="T1916" s="217">
        <f>S1916*H1916</f>
        <v>0</v>
      </c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R1916" s="218" t="s">
        <v>776</v>
      </c>
      <c r="AT1916" s="218" t="s">
        <v>560</v>
      </c>
      <c r="AU1916" s="218" t="s">
        <v>82</v>
      </c>
      <c r="AY1916" s="20" t="s">
        <v>155</v>
      </c>
      <c r="BE1916" s="219">
        <f>IF(N1916="základní",J1916,0)</f>
        <v>0</v>
      </c>
      <c r="BF1916" s="219">
        <f>IF(N1916="snížená",J1916,0)</f>
        <v>0</v>
      </c>
      <c r="BG1916" s="219">
        <f>IF(N1916="zákl. přenesená",J1916,0)</f>
        <v>0</v>
      </c>
      <c r="BH1916" s="219">
        <f>IF(N1916="sníž. přenesená",J1916,0)</f>
        <v>0</v>
      </c>
      <c r="BI1916" s="219">
        <f>IF(N1916="nulová",J1916,0)</f>
        <v>0</v>
      </c>
      <c r="BJ1916" s="20" t="s">
        <v>80</v>
      </c>
      <c r="BK1916" s="219">
        <f>ROUND(I1916*H1916,2)</f>
        <v>0</v>
      </c>
      <c r="BL1916" s="20" t="s">
        <v>196</v>
      </c>
      <c r="BM1916" s="218" t="s">
        <v>1635</v>
      </c>
    </row>
    <row r="1917" spans="1:51" s="13" customFormat="1" ht="12">
      <c r="A1917" s="13"/>
      <c r="B1917" s="225"/>
      <c r="C1917" s="226"/>
      <c r="D1917" s="227" t="s">
        <v>176</v>
      </c>
      <c r="E1917" s="228" t="s">
        <v>19</v>
      </c>
      <c r="F1917" s="229" t="s">
        <v>1631</v>
      </c>
      <c r="G1917" s="226"/>
      <c r="H1917" s="228" t="s">
        <v>19</v>
      </c>
      <c r="I1917" s="230"/>
      <c r="J1917" s="226"/>
      <c r="K1917" s="226"/>
      <c r="L1917" s="231"/>
      <c r="M1917" s="232"/>
      <c r="N1917" s="233"/>
      <c r="O1917" s="233"/>
      <c r="P1917" s="233"/>
      <c r="Q1917" s="233"/>
      <c r="R1917" s="233"/>
      <c r="S1917" s="233"/>
      <c r="T1917" s="234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5" t="s">
        <v>176</v>
      </c>
      <c r="AU1917" s="235" t="s">
        <v>82</v>
      </c>
      <c r="AV1917" s="13" t="s">
        <v>80</v>
      </c>
      <c r="AW1917" s="13" t="s">
        <v>34</v>
      </c>
      <c r="AX1917" s="13" t="s">
        <v>72</v>
      </c>
      <c r="AY1917" s="235" t="s">
        <v>155</v>
      </c>
    </row>
    <row r="1918" spans="1:51" s="14" customFormat="1" ht="12">
      <c r="A1918" s="14"/>
      <c r="B1918" s="236"/>
      <c r="C1918" s="237"/>
      <c r="D1918" s="227" t="s">
        <v>176</v>
      </c>
      <c r="E1918" s="238" t="s">
        <v>19</v>
      </c>
      <c r="F1918" s="239" t="s">
        <v>1636</v>
      </c>
      <c r="G1918" s="237"/>
      <c r="H1918" s="240">
        <v>4.355</v>
      </c>
      <c r="I1918" s="241"/>
      <c r="J1918" s="237"/>
      <c r="K1918" s="237"/>
      <c r="L1918" s="242"/>
      <c r="M1918" s="243"/>
      <c r="N1918" s="244"/>
      <c r="O1918" s="244"/>
      <c r="P1918" s="244"/>
      <c r="Q1918" s="244"/>
      <c r="R1918" s="244"/>
      <c r="S1918" s="244"/>
      <c r="T1918" s="245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46" t="s">
        <v>176</v>
      </c>
      <c r="AU1918" s="246" t="s">
        <v>82</v>
      </c>
      <c r="AV1918" s="14" t="s">
        <v>82</v>
      </c>
      <c r="AW1918" s="14" t="s">
        <v>34</v>
      </c>
      <c r="AX1918" s="14" t="s">
        <v>80</v>
      </c>
      <c r="AY1918" s="246" t="s">
        <v>155</v>
      </c>
    </row>
    <row r="1919" spans="1:51" s="14" customFormat="1" ht="12">
      <c r="A1919" s="14"/>
      <c r="B1919" s="236"/>
      <c r="C1919" s="237"/>
      <c r="D1919" s="227" t="s">
        <v>176</v>
      </c>
      <c r="E1919" s="237"/>
      <c r="F1919" s="239" t="s">
        <v>1637</v>
      </c>
      <c r="G1919" s="237"/>
      <c r="H1919" s="240">
        <v>14.524</v>
      </c>
      <c r="I1919" s="241"/>
      <c r="J1919" s="237"/>
      <c r="K1919" s="237"/>
      <c r="L1919" s="242"/>
      <c r="M1919" s="243"/>
      <c r="N1919" s="244"/>
      <c r="O1919" s="244"/>
      <c r="P1919" s="244"/>
      <c r="Q1919" s="244"/>
      <c r="R1919" s="244"/>
      <c r="S1919" s="244"/>
      <c r="T1919" s="245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46" t="s">
        <v>176</v>
      </c>
      <c r="AU1919" s="246" t="s">
        <v>82</v>
      </c>
      <c r="AV1919" s="14" t="s">
        <v>82</v>
      </c>
      <c r="AW1919" s="14" t="s">
        <v>4</v>
      </c>
      <c r="AX1919" s="14" t="s">
        <v>80</v>
      </c>
      <c r="AY1919" s="246" t="s">
        <v>155</v>
      </c>
    </row>
    <row r="1920" spans="1:65" s="2" customFormat="1" ht="24.15" customHeight="1">
      <c r="A1920" s="41"/>
      <c r="B1920" s="42"/>
      <c r="C1920" s="207" t="s">
        <v>1638</v>
      </c>
      <c r="D1920" s="207" t="s">
        <v>162</v>
      </c>
      <c r="E1920" s="208" t="s">
        <v>1639</v>
      </c>
      <c r="F1920" s="209" t="s">
        <v>1640</v>
      </c>
      <c r="G1920" s="210" t="s">
        <v>721</v>
      </c>
      <c r="H1920" s="211">
        <v>2</v>
      </c>
      <c r="I1920" s="212"/>
      <c r="J1920" s="213">
        <f>ROUND(I1920*H1920,2)</f>
        <v>0</v>
      </c>
      <c r="K1920" s="209" t="s">
        <v>19</v>
      </c>
      <c r="L1920" s="47"/>
      <c r="M1920" s="214" t="s">
        <v>19</v>
      </c>
      <c r="N1920" s="215" t="s">
        <v>43</v>
      </c>
      <c r="O1920" s="87"/>
      <c r="P1920" s="216">
        <f>O1920*H1920</f>
        <v>0</v>
      </c>
      <c r="Q1920" s="216">
        <v>0.00093</v>
      </c>
      <c r="R1920" s="216">
        <f>Q1920*H1920</f>
        <v>0.00186</v>
      </c>
      <c r="S1920" s="216">
        <v>0</v>
      </c>
      <c r="T1920" s="217">
        <f>S1920*H1920</f>
        <v>0</v>
      </c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R1920" s="218" t="s">
        <v>196</v>
      </c>
      <c r="AT1920" s="218" t="s">
        <v>162</v>
      </c>
      <c r="AU1920" s="218" t="s">
        <v>82</v>
      </c>
      <c r="AY1920" s="20" t="s">
        <v>155</v>
      </c>
      <c r="BE1920" s="219">
        <f>IF(N1920="základní",J1920,0)</f>
        <v>0</v>
      </c>
      <c r="BF1920" s="219">
        <f>IF(N1920="snížená",J1920,0)</f>
        <v>0</v>
      </c>
      <c r="BG1920" s="219">
        <f>IF(N1920="zákl. přenesená",J1920,0)</f>
        <v>0</v>
      </c>
      <c r="BH1920" s="219">
        <f>IF(N1920="sníž. přenesená",J1920,0)</f>
        <v>0</v>
      </c>
      <c r="BI1920" s="219">
        <f>IF(N1920="nulová",J1920,0)</f>
        <v>0</v>
      </c>
      <c r="BJ1920" s="20" t="s">
        <v>80</v>
      </c>
      <c r="BK1920" s="219">
        <f>ROUND(I1920*H1920,2)</f>
        <v>0</v>
      </c>
      <c r="BL1920" s="20" t="s">
        <v>196</v>
      </c>
      <c r="BM1920" s="218" t="s">
        <v>1641</v>
      </c>
    </row>
    <row r="1921" spans="1:51" s="13" customFormat="1" ht="12">
      <c r="A1921" s="13"/>
      <c r="B1921" s="225"/>
      <c r="C1921" s="226"/>
      <c r="D1921" s="227" t="s">
        <v>176</v>
      </c>
      <c r="E1921" s="228" t="s">
        <v>19</v>
      </c>
      <c r="F1921" s="229" t="s">
        <v>1642</v>
      </c>
      <c r="G1921" s="226"/>
      <c r="H1921" s="228" t="s">
        <v>19</v>
      </c>
      <c r="I1921" s="230"/>
      <c r="J1921" s="226"/>
      <c r="K1921" s="226"/>
      <c r="L1921" s="231"/>
      <c r="M1921" s="232"/>
      <c r="N1921" s="233"/>
      <c r="O1921" s="233"/>
      <c r="P1921" s="233"/>
      <c r="Q1921" s="233"/>
      <c r="R1921" s="233"/>
      <c r="S1921" s="233"/>
      <c r="T1921" s="234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35" t="s">
        <v>176</v>
      </c>
      <c r="AU1921" s="235" t="s">
        <v>82</v>
      </c>
      <c r="AV1921" s="13" t="s">
        <v>80</v>
      </c>
      <c r="AW1921" s="13" t="s">
        <v>34</v>
      </c>
      <c r="AX1921" s="13" t="s">
        <v>72</v>
      </c>
      <c r="AY1921" s="235" t="s">
        <v>155</v>
      </c>
    </row>
    <row r="1922" spans="1:51" s="14" customFormat="1" ht="12">
      <c r="A1922" s="14"/>
      <c r="B1922" s="236"/>
      <c r="C1922" s="237"/>
      <c r="D1922" s="227" t="s">
        <v>176</v>
      </c>
      <c r="E1922" s="238" t="s">
        <v>19</v>
      </c>
      <c r="F1922" s="239" t="s">
        <v>82</v>
      </c>
      <c r="G1922" s="237"/>
      <c r="H1922" s="240">
        <v>2</v>
      </c>
      <c r="I1922" s="241"/>
      <c r="J1922" s="237"/>
      <c r="K1922" s="237"/>
      <c r="L1922" s="242"/>
      <c r="M1922" s="243"/>
      <c r="N1922" s="244"/>
      <c r="O1922" s="244"/>
      <c r="P1922" s="244"/>
      <c r="Q1922" s="244"/>
      <c r="R1922" s="244"/>
      <c r="S1922" s="244"/>
      <c r="T1922" s="245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46" t="s">
        <v>176</v>
      </c>
      <c r="AU1922" s="246" t="s">
        <v>82</v>
      </c>
      <c r="AV1922" s="14" t="s">
        <v>82</v>
      </c>
      <c r="AW1922" s="14" t="s">
        <v>34</v>
      </c>
      <c r="AX1922" s="14" t="s">
        <v>80</v>
      </c>
      <c r="AY1922" s="246" t="s">
        <v>155</v>
      </c>
    </row>
    <row r="1923" spans="1:65" s="2" customFormat="1" ht="24.15" customHeight="1">
      <c r="A1923" s="41"/>
      <c r="B1923" s="42"/>
      <c r="C1923" s="266" t="s">
        <v>1643</v>
      </c>
      <c r="D1923" s="266" t="s">
        <v>560</v>
      </c>
      <c r="E1923" s="267" t="s">
        <v>1644</v>
      </c>
      <c r="F1923" s="268" t="s">
        <v>1645</v>
      </c>
      <c r="G1923" s="269" t="s">
        <v>356</v>
      </c>
      <c r="H1923" s="270">
        <v>8.71</v>
      </c>
      <c r="I1923" s="271"/>
      <c r="J1923" s="272">
        <f>ROUND(I1923*H1923,2)</f>
        <v>0</v>
      </c>
      <c r="K1923" s="268" t="s">
        <v>19</v>
      </c>
      <c r="L1923" s="273"/>
      <c r="M1923" s="274" t="s">
        <v>19</v>
      </c>
      <c r="N1923" s="275" t="s">
        <v>43</v>
      </c>
      <c r="O1923" s="87"/>
      <c r="P1923" s="216">
        <f>O1923*H1923</f>
        <v>0</v>
      </c>
      <c r="Q1923" s="216">
        <v>0.03829</v>
      </c>
      <c r="R1923" s="216">
        <f>Q1923*H1923</f>
        <v>0.3335059</v>
      </c>
      <c r="S1923" s="216">
        <v>0</v>
      </c>
      <c r="T1923" s="217">
        <f>S1923*H1923</f>
        <v>0</v>
      </c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R1923" s="218" t="s">
        <v>776</v>
      </c>
      <c r="AT1923" s="218" t="s">
        <v>560</v>
      </c>
      <c r="AU1923" s="218" t="s">
        <v>82</v>
      </c>
      <c r="AY1923" s="20" t="s">
        <v>155</v>
      </c>
      <c r="BE1923" s="219">
        <f>IF(N1923="základní",J1923,0)</f>
        <v>0</v>
      </c>
      <c r="BF1923" s="219">
        <f>IF(N1923="snížená",J1923,0)</f>
        <v>0</v>
      </c>
      <c r="BG1923" s="219">
        <f>IF(N1923="zákl. přenesená",J1923,0)</f>
        <v>0</v>
      </c>
      <c r="BH1923" s="219">
        <f>IF(N1923="sníž. přenesená",J1923,0)</f>
        <v>0</v>
      </c>
      <c r="BI1923" s="219">
        <f>IF(N1923="nulová",J1923,0)</f>
        <v>0</v>
      </c>
      <c r="BJ1923" s="20" t="s">
        <v>80</v>
      </c>
      <c r="BK1923" s="219">
        <f>ROUND(I1923*H1923,2)</f>
        <v>0</v>
      </c>
      <c r="BL1923" s="20" t="s">
        <v>196</v>
      </c>
      <c r="BM1923" s="218" t="s">
        <v>1646</v>
      </c>
    </row>
    <row r="1924" spans="1:51" s="13" customFormat="1" ht="12">
      <c r="A1924" s="13"/>
      <c r="B1924" s="225"/>
      <c r="C1924" s="226"/>
      <c r="D1924" s="227" t="s">
        <v>176</v>
      </c>
      <c r="E1924" s="228" t="s">
        <v>19</v>
      </c>
      <c r="F1924" s="229" t="s">
        <v>1642</v>
      </c>
      <c r="G1924" s="226"/>
      <c r="H1924" s="228" t="s">
        <v>19</v>
      </c>
      <c r="I1924" s="230"/>
      <c r="J1924" s="226"/>
      <c r="K1924" s="226"/>
      <c r="L1924" s="231"/>
      <c r="M1924" s="232"/>
      <c r="N1924" s="233"/>
      <c r="O1924" s="233"/>
      <c r="P1924" s="233"/>
      <c r="Q1924" s="233"/>
      <c r="R1924" s="233"/>
      <c r="S1924" s="233"/>
      <c r="T1924" s="234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35" t="s">
        <v>176</v>
      </c>
      <c r="AU1924" s="235" t="s">
        <v>82</v>
      </c>
      <c r="AV1924" s="13" t="s">
        <v>80</v>
      </c>
      <c r="AW1924" s="13" t="s">
        <v>34</v>
      </c>
      <c r="AX1924" s="13" t="s">
        <v>72</v>
      </c>
      <c r="AY1924" s="235" t="s">
        <v>155</v>
      </c>
    </row>
    <row r="1925" spans="1:51" s="14" customFormat="1" ht="12">
      <c r="A1925" s="14"/>
      <c r="B1925" s="236"/>
      <c r="C1925" s="237"/>
      <c r="D1925" s="227" t="s">
        <v>176</v>
      </c>
      <c r="E1925" s="238" t="s">
        <v>19</v>
      </c>
      <c r="F1925" s="239" t="s">
        <v>1647</v>
      </c>
      <c r="G1925" s="237"/>
      <c r="H1925" s="240">
        <v>8.71</v>
      </c>
      <c r="I1925" s="241"/>
      <c r="J1925" s="237"/>
      <c r="K1925" s="237"/>
      <c r="L1925" s="242"/>
      <c r="M1925" s="243"/>
      <c r="N1925" s="244"/>
      <c r="O1925" s="244"/>
      <c r="P1925" s="244"/>
      <c r="Q1925" s="244"/>
      <c r="R1925" s="244"/>
      <c r="S1925" s="244"/>
      <c r="T1925" s="245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46" t="s">
        <v>176</v>
      </c>
      <c r="AU1925" s="246" t="s">
        <v>82</v>
      </c>
      <c r="AV1925" s="14" t="s">
        <v>82</v>
      </c>
      <c r="AW1925" s="14" t="s">
        <v>34</v>
      </c>
      <c r="AX1925" s="14" t="s">
        <v>80</v>
      </c>
      <c r="AY1925" s="246" t="s">
        <v>155</v>
      </c>
    </row>
    <row r="1926" spans="1:65" s="2" customFormat="1" ht="24.15" customHeight="1">
      <c r="A1926" s="41"/>
      <c r="B1926" s="42"/>
      <c r="C1926" s="207" t="s">
        <v>1648</v>
      </c>
      <c r="D1926" s="207" t="s">
        <v>162</v>
      </c>
      <c r="E1926" s="208" t="s">
        <v>1649</v>
      </c>
      <c r="F1926" s="209" t="s">
        <v>1650</v>
      </c>
      <c r="G1926" s="210" t="s">
        <v>721</v>
      </c>
      <c r="H1926" s="211">
        <v>1</v>
      </c>
      <c r="I1926" s="212"/>
      <c r="J1926" s="213">
        <f>ROUND(I1926*H1926,2)</f>
        <v>0</v>
      </c>
      <c r="K1926" s="209" t="s">
        <v>19</v>
      </c>
      <c r="L1926" s="47"/>
      <c r="M1926" s="214" t="s">
        <v>19</v>
      </c>
      <c r="N1926" s="215" t="s">
        <v>43</v>
      </c>
      <c r="O1926" s="87"/>
      <c r="P1926" s="216">
        <f>O1926*H1926</f>
        <v>0</v>
      </c>
      <c r="Q1926" s="216">
        <v>0.00093</v>
      </c>
      <c r="R1926" s="216">
        <f>Q1926*H1926</f>
        <v>0.00093</v>
      </c>
      <c r="S1926" s="216">
        <v>0</v>
      </c>
      <c r="T1926" s="217">
        <f>S1926*H1926</f>
        <v>0</v>
      </c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R1926" s="218" t="s">
        <v>196</v>
      </c>
      <c r="AT1926" s="218" t="s">
        <v>162</v>
      </c>
      <c r="AU1926" s="218" t="s">
        <v>82</v>
      </c>
      <c r="AY1926" s="20" t="s">
        <v>155</v>
      </c>
      <c r="BE1926" s="219">
        <f>IF(N1926="základní",J1926,0)</f>
        <v>0</v>
      </c>
      <c r="BF1926" s="219">
        <f>IF(N1926="snížená",J1926,0)</f>
        <v>0</v>
      </c>
      <c r="BG1926" s="219">
        <f>IF(N1926="zákl. přenesená",J1926,0)</f>
        <v>0</v>
      </c>
      <c r="BH1926" s="219">
        <f>IF(N1926="sníž. přenesená",J1926,0)</f>
        <v>0</v>
      </c>
      <c r="BI1926" s="219">
        <f>IF(N1926="nulová",J1926,0)</f>
        <v>0</v>
      </c>
      <c r="BJ1926" s="20" t="s">
        <v>80</v>
      </c>
      <c r="BK1926" s="219">
        <f>ROUND(I1926*H1926,2)</f>
        <v>0</v>
      </c>
      <c r="BL1926" s="20" t="s">
        <v>196</v>
      </c>
      <c r="BM1926" s="218" t="s">
        <v>1651</v>
      </c>
    </row>
    <row r="1927" spans="1:51" s="13" customFormat="1" ht="12">
      <c r="A1927" s="13"/>
      <c r="B1927" s="225"/>
      <c r="C1927" s="226"/>
      <c r="D1927" s="227" t="s">
        <v>176</v>
      </c>
      <c r="E1927" s="228" t="s">
        <v>19</v>
      </c>
      <c r="F1927" s="229" t="s">
        <v>1652</v>
      </c>
      <c r="G1927" s="226"/>
      <c r="H1927" s="228" t="s">
        <v>19</v>
      </c>
      <c r="I1927" s="230"/>
      <c r="J1927" s="226"/>
      <c r="K1927" s="226"/>
      <c r="L1927" s="231"/>
      <c r="M1927" s="232"/>
      <c r="N1927" s="233"/>
      <c r="O1927" s="233"/>
      <c r="P1927" s="233"/>
      <c r="Q1927" s="233"/>
      <c r="R1927" s="233"/>
      <c r="S1927" s="233"/>
      <c r="T1927" s="234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35" t="s">
        <v>176</v>
      </c>
      <c r="AU1927" s="235" t="s">
        <v>82</v>
      </c>
      <c r="AV1927" s="13" t="s">
        <v>80</v>
      </c>
      <c r="AW1927" s="13" t="s">
        <v>34</v>
      </c>
      <c r="AX1927" s="13" t="s">
        <v>72</v>
      </c>
      <c r="AY1927" s="235" t="s">
        <v>155</v>
      </c>
    </row>
    <row r="1928" spans="1:51" s="14" customFormat="1" ht="12">
      <c r="A1928" s="14"/>
      <c r="B1928" s="236"/>
      <c r="C1928" s="237"/>
      <c r="D1928" s="227" t="s">
        <v>176</v>
      </c>
      <c r="E1928" s="238" t="s">
        <v>19</v>
      </c>
      <c r="F1928" s="239" t="s">
        <v>80</v>
      </c>
      <c r="G1928" s="237"/>
      <c r="H1928" s="240">
        <v>1</v>
      </c>
      <c r="I1928" s="241"/>
      <c r="J1928" s="237"/>
      <c r="K1928" s="237"/>
      <c r="L1928" s="242"/>
      <c r="M1928" s="243"/>
      <c r="N1928" s="244"/>
      <c r="O1928" s="244"/>
      <c r="P1928" s="244"/>
      <c r="Q1928" s="244"/>
      <c r="R1928" s="244"/>
      <c r="S1928" s="244"/>
      <c r="T1928" s="245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T1928" s="246" t="s">
        <v>176</v>
      </c>
      <c r="AU1928" s="246" t="s">
        <v>82</v>
      </c>
      <c r="AV1928" s="14" t="s">
        <v>82</v>
      </c>
      <c r="AW1928" s="14" t="s">
        <v>34</v>
      </c>
      <c r="AX1928" s="14" t="s">
        <v>80</v>
      </c>
      <c r="AY1928" s="246" t="s">
        <v>155</v>
      </c>
    </row>
    <row r="1929" spans="1:65" s="2" customFormat="1" ht="24.15" customHeight="1">
      <c r="A1929" s="41"/>
      <c r="B1929" s="42"/>
      <c r="C1929" s="266" t="s">
        <v>1653</v>
      </c>
      <c r="D1929" s="266" t="s">
        <v>560</v>
      </c>
      <c r="E1929" s="267" t="s">
        <v>1654</v>
      </c>
      <c r="F1929" s="268" t="s">
        <v>1655</v>
      </c>
      <c r="G1929" s="269" t="s">
        <v>356</v>
      </c>
      <c r="H1929" s="270">
        <v>3.978</v>
      </c>
      <c r="I1929" s="271"/>
      <c r="J1929" s="272">
        <f>ROUND(I1929*H1929,2)</f>
        <v>0</v>
      </c>
      <c r="K1929" s="268" t="s">
        <v>19</v>
      </c>
      <c r="L1929" s="273"/>
      <c r="M1929" s="274" t="s">
        <v>19</v>
      </c>
      <c r="N1929" s="275" t="s">
        <v>43</v>
      </c>
      <c r="O1929" s="87"/>
      <c r="P1929" s="216">
        <f>O1929*H1929</f>
        <v>0</v>
      </c>
      <c r="Q1929" s="216">
        <v>0.03829</v>
      </c>
      <c r="R1929" s="216">
        <f>Q1929*H1929</f>
        <v>0.15231762</v>
      </c>
      <c r="S1929" s="216">
        <v>0</v>
      </c>
      <c r="T1929" s="217">
        <f>S1929*H1929</f>
        <v>0</v>
      </c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R1929" s="218" t="s">
        <v>776</v>
      </c>
      <c r="AT1929" s="218" t="s">
        <v>560</v>
      </c>
      <c r="AU1929" s="218" t="s">
        <v>82</v>
      </c>
      <c r="AY1929" s="20" t="s">
        <v>155</v>
      </c>
      <c r="BE1929" s="219">
        <f>IF(N1929="základní",J1929,0)</f>
        <v>0</v>
      </c>
      <c r="BF1929" s="219">
        <f>IF(N1929="snížená",J1929,0)</f>
        <v>0</v>
      </c>
      <c r="BG1929" s="219">
        <f>IF(N1929="zákl. přenesená",J1929,0)</f>
        <v>0</v>
      </c>
      <c r="BH1929" s="219">
        <f>IF(N1929="sníž. přenesená",J1929,0)</f>
        <v>0</v>
      </c>
      <c r="BI1929" s="219">
        <f>IF(N1929="nulová",J1929,0)</f>
        <v>0</v>
      </c>
      <c r="BJ1929" s="20" t="s">
        <v>80</v>
      </c>
      <c r="BK1929" s="219">
        <f>ROUND(I1929*H1929,2)</f>
        <v>0</v>
      </c>
      <c r="BL1929" s="20" t="s">
        <v>196</v>
      </c>
      <c r="BM1929" s="218" t="s">
        <v>1656</v>
      </c>
    </row>
    <row r="1930" spans="1:51" s="13" customFormat="1" ht="12">
      <c r="A1930" s="13"/>
      <c r="B1930" s="225"/>
      <c r="C1930" s="226"/>
      <c r="D1930" s="227" t="s">
        <v>176</v>
      </c>
      <c r="E1930" s="228" t="s">
        <v>19</v>
      </c>
      <c r="F1930" s="229" t="s">
        <v>1652</v>
      </c>
      <c r="G1930" s="226"/>
      <c r="H1930" s="228" t="s">
        <v>19</v>
      </c>
      <c r="I1930" s="230"/>
      <c r="J1930" s="226"/>
      <c r="K1930" s="226"/>
      <c r="L1930" s="231"/>
      <c r="M1930" s="232"/>
      <c r="N1930" s="233"/>
      <c r="O1930" s="233"/>
      <c r="P1930" s="233"/>
      <c r="Q1930" s="233"/>
      <c r="R1930" s="233"/>
      <c r="S1930" s="233"/>
      <c r="T1930" s="234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35" t="s">
        <v>176</v>
      </c>
      <c r="AU1930" s="235" t="s">
        <v>82</v>
      </c>
      <c r="AV1930" s="13" t="s">
        <v>80</v>
      </c>
      <c r="AW1930" s="13" t="s">
        <v>34</v>
      </c>
      <c r="AX1930" s="13" t="s">
        <v>72</v>
      </c>
      <c r="AY1930" s="235" t="s">
        <v>155</v>
      </c>
    </row>
    <row r="1931" spans="1:51" s="14" customFormat="1" ht="12">
      <c r="A1931" s="14"/>
      <c r="B1931" s="236"/>
      <c r="C1931" s="237"/>
      <c r="D1931" s="227" t="s">
        <v>176</v>
      </c>
      <c r="E1931" s="238" t="s">
        <v>19</v>
      </c>
      <c r="F1931" s="239" t="s">
        <v>1657</v>
      </c>
      <c r="G1931" s="237"/>
      <c r="H1931" s="240">
        <v>3.978</v>
      </c>
      <c r="I1931" s="241"/>
      <c r="J1931" s="237"/>
      <c r="K1931" s="237"/>
      <c r="L1931" s="242"/>
      <c r="M1931" s="243"/>
      <c r="N1931" s="244"/>
      <c r="O1931" s="244"/>
      <c r="P1931" s="244"/>
      <c r="Q1931" s="244"/>
      <c r="R1931" s="244"/>
      <c r="S1931" s="244"/>
      <c r="T1931" s="245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46" t="s">
        <v>176</v>
      </c>
      <c r="AU1931" s="246" t="s">
        <v>82</v>
      </c>
      <c r="AV1931" s="14" t="s">
        <v>82</v>
      </c>
      <c r="AW1931" s="14" t="s">
        <v>34</v>
      </c>
      <c r="AX1931" s="14" t="s">
        <v>80</v>
      </c>
      <c r="AY1931" s="246" t="s">
        <v>155</v>
      </c>
    </row>
    <row r="1932" spans="1:65" s="2" customFormat="1" ht="24.15" customHeight="1">
      <c r="A1932" s="41"/>
      <c r="B1932" s="42"/>
      <c r="C1932" s="207" t="s">
        <v>1658</v>
      </c>
      <c r="D1932" s="207" t="s">
        <v>162</v>
      </c>
      <c r="E1932" s="208" t="s">
        <v>1659</v>
      </c>
      <c r="F1932" s="209" t="s">
        <v>1660</v>
      </c>
      <c r="G1932" s="210" t="s">
        <v>721</v>
      </c>
      <c r="H1932" s="211">
        <v>4</v>
      </c>
      <c r="I1932" s="212"/>
      <c r="J1932" s="213">
        <f>ROUND(I1932*H1932,2)</f>
        <v>0</v>
      </c>
      <c r="K1932" s="209" t="s">
        <v>19</v>
      </c>
      <c r="L1932" s="47"/>
      <c r="M1932" s="214" t="s">
        <v>19</v>
      </c>
      <c r="N1932" s="215" t="s">
        <v>43</v>
      </c>
      <c r="O1932" s="87"/>
      <c r="P1932" s="216">
        <f>O1932*H1932</f>
        <v>0</v>
      </c>
      <c r="Q1932" s="216">
        <v>0.00092</v>
      </c>
      <c r="R1932" s="216">
        <f>Q1932*H1932</f>
        <v>0.00368</v>
      </c>
      <c r="S1932" s="216">
        <v>0</v>
      </c>
      <c r="T1932" s="217">
        <f>S1932*H1932</f>
        <v>0</v>
      </c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R1932" s="218" t="s">
        <v>196</v>
      </c>
      <c r="AT1932" s="218" t="s">
        <v>162</v>
      </c>
      <c r="AU1932" s="218" t="s">
        <v>82</v>
      </c>
      <c r="AY1932" s="20" t="s">
        <v>155</v>
      </c>
      <c r="BE1932" s="219">
        <f>IF(N1932="základní",J1932,0)</f>
        <v>0</v>
      </c>
      <c r="BF1932" s="219">
        <f>IF(N1932="snížená",J1932,0)</f>
        <v>0</v>
      </c>
      <c r="BG1932" s="219">
        <f>IF(N1932="zákl. přenesená",J1932,0)</f>
        <v>0</v>
      </c>
      <c r="BH1932" s="219">
        <f>IF(N1932="sníž. přenesená",J1932,0)</f>
        <v>0</v>
      </c>
      <c r="BI1932" s="219">
        <f>IF(N1932="nulová",J1932,0)</f>
        <v>0</v>
      </c>
      <c r="BJ1932" s="20" t="s">
        <v>80</v>
      </c>
      <c r="BK1932" s="219">
        <f>ROUND(I1932*H1932,2)</f>
        <v>0</v>
      </c>
      <c r="BL1932" s="20" t="s">
        <v>196</v>
      </c>
      <c r="BM1932" s="218" t="s">
        <v>1661</v>
      </c>
    </row>
    <row r="1933" spans="1:51" s="13" customFormat="1" ht="12">
      <c r="A1933" s="13"/>
      <c r="B1933" s="225"/>
      <c r="C1933" s="226"/>
      <c r="D1933" s="227" t="s">
        <v>176</v>
      </c>
      <c r="E1933" s="228" t="s">
        <v>19</v>
      </c>
      <c r="F1933" s="229" t="s">
        <v>1662</v>
      </c>
      <c r="G1933" s="226"/>
      <c r="H1933" s="228" t="s">
        <v>19</v>
      </c>
      <c r="I1933" s="230"/>
      <c r="J1933" s="226"/>
      <c r="K1933" s="226"/>
      <c r="L1933" s="231"/>
      <c r="M1933" s="232"/>
      <c r="N1933" s="233"/>
      <c r="O1933" s="233"/>
      <c r="P1933" s="233"/>
      <c r="Q1933" s="233"/>
      <c r="R1933" s="233"/>
      <c r="S1933" s="233"/>
      <c r="T1933" s="234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T1933" s="235" t="s">
        <v>176</v>
      </c>
      <c r="AU1933" s="235" t="s">
        <v>82</v>
      </c>
      <c r="AV1933" s="13" t="s">
        <v>80</v>
      </c>
      <c r="AW1933" s="13" t="s">
        <v>34</v>
      </c>
      <c r="AX1933" s="13" t="s">
        <v>72</v>
      </c>
      <c r="AY1933" s="235" t="s">
        <v>155</v>
      </c>
    </row>
    <row r="1934" spans="1:51" s="14" customFormat="1" ht="12">
      <c r="A1934" s="14"/>
      <c r="B1934" s="236"/>
      <c r="C1934" s="237"/>
      <c r="D1934" s="227" t="s">
        <v>176</v>
      </c>
      <c r="E1934" s="238" t="s">
        <v>19</v>
      </c>
      <c r="F1934" s="239" t="s">
        <v>252</v>
      </c>
      <c r="G1934" s="237"/>
      <c r="H1934" s="240">
        <v>4</v>
      </c>
      <c r="I1934" s="241"/>
      <c r="J1934" s="237"/>
      <c r="K1934" s="237"/>
      <c r="L1934" s="242"/>
      <c r="M1934" s="243"/>
      <c r="N1934" s="244"/>
      <c r="O1934" s="244"/>
      <c r="P1934" s="244"/>
      <c r="Q1934" s="244"/>
      <c r="R1934" s="244"/>
      <c r="S1934" s="244"/>
      <c r="T1934" s="245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T1934" s="246" t="s">
        <v>176</v>
      </c>
      <c r="AU1934" s="246" t="s">
        <v>82</v>
      </c>
      <c r="AV1934" s="14" t="s">
        <v>82</v>
      </c>
      <c r="AW1934" s="14" t="s">
        <v>34</v>
      </c>
      <c r="AX1934" s="14" t="s">
        <v>80</v>
      </c>
      <c r="AY1934" s="246" t="s">
        <v>155</v>
      </c>
    </row>
    <row r="1935" spans="1:65" s="2" customFormat="1" ht="21.75" customHeight="1">
      <c r="A1935" s="41"/>
      <c r="B1935" s="42"/>
      <c r="C1935" s="266" t="s">
        <v>1663</v>
      </c>
      <c r="D1935" s="266" t="s">
        <v>560</v>
      </c>
      <c r="E1935" s="267" t="s">
        <v>1664</v>
      </c>
      <c r="F1935" s="268" t="s">
        <v>1665</v>
      </c>
      <c r="G1935" s="269" t="s">
        <v>356</v>
      </c>
      <c r="H1935" s="270">
        <v>24.96</v>
      </c>
      <c r="I1935" s="271"/>
      <c r="J1935" s="272">
        <f>ROUND(I1935*H1935,2)</f>
        <v>0</v>
      </c>
      <c r="K1935" s="268" t="s">
        <v>19</v>
      </c>
      <c r="L1935" s="273"/>
      <c r="M1935" s="274" t="s">
        <v>19</v>
      </c>
      <c r="N1935" s="275" t="s">
        <v>43</v>
      </c>
      <c r="O1935" s="87"/>
      <c r="P1935" s="216">
        <f>O1935*H1935</f>
        <v>0</v>
      </c>
      <c r="Q1935" s="216">
        <v>0.03829</v>
      </c>
      <c r="R1935" s="216">
        <f>Q1935*H1935</f>
        <v>0.9557184</v>
      </c>
      <c r="S1935" s="216">
        <v>0</v>
      </c>
      <c r="T1935" s="217">
        <f>S1935*H1935</f>
        <v>0</v>
      </c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R1935" s="218" t="s">
        <v>776</v>
      </c>
      <c r="AT1935" s="218" t="s">
        <v>560</v>
      </c>
      <c r="AU1935" s="218" t="s">
        <v>82</v>
      </c>
      <c r="AY1935" s="20" t="s">
        <v>155</v>
      </c>
      <c r="BE1935" s="219">
        <f>IF(N1935="základní",J1935,0)</f>
        <v>0</v>
      </c>
      <c r="BF1935" s="219">
        <f>IF(N1935="snížená",J1935,0)</f>
        <v>0</v>
      </c>
      <c r="BG1935" s="219">
        <f>IF(N1935="zákl. přenesená",J1935,0)</f>
        <v>0</v>
      </c>
      <c r="BH1935" s="219">
        <f>IF(N1935="sníž. přenesená",J1935,0)</f>
        <v>0</v>
      </c>
      <c r="BI1935" s="219">
        <f>IF(N1935="nulová",J1935,0)</f>
        <v>0</v>
      </c>
      <c r="BJ1935" s="20" t="s">
        <v>80</v>
      </c>
      <c r="BK1935" s="219">
        <f>ROUND(I1935*H1935,2)</f>
        <v>0</v>
      </c>
      <c r="BL1935" s="20" t="s">
        <v>196</v>
      </c>
      <c r="BM1935" s="218" t="s">
        <v>1666</v>
      </c>
    </row>
    <row r="1936" spans="1:51" s="13" customFormat="1" ht="12">
      <c r="A1936" s="13"/>
      <c r="B1936" s="225"/>
      <c r="C1936" s="226"/>
      <c r="D1936" s="227" t="s">
        <v>176</v>
      </c>
      <c r="E1936" s="228" t="s">
        <v>19</v>
      </c>
      <c r="F1936" s="229" t="s">
        <v>1662</v>
      </c>
      <c r="G1936" s="226"/>
      <c r="H1936" s="228" t="s">
        <v>19</v>
      </c>
      <c r="I1936" s="230"/>
      <c r="J1936" s="226"/>
      <c r="K1936" s="226"/>
      <c r="L1936" s="231"/>
      <c r="M1936" s="232"/>
      <c r="N1936" s="233"/>
      <c r="O1936" s="233"/>
      <c r="P1936" s="233"/>
      <c r="Q1936" s="233"/>
      <c r="R1936" s="233"/>
      <c r="S1936" s="233"/>
      <c r="T1936" s="234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T1936" s="235" t="s">
        <v>176</v>
      </c>
      <c r="AU1936" s="235" t="s">
        <v>82</v>
      </c>
      <c r="AV1936" s="13" t="s">
        <v>80</v>
      </c>
      <c r="AW1936" s="13" t="s">
        <v>34</v>
      </c>
      <c r="AX1936" s="13" t="s">
        <v>72</v>
      </c>
      <c r="AY1936" s="235" t="s">
        <v>155</v>
      </c>
    </row>
    <row r="1937" spans="1:51" s="14" customFormat="1" ht="12">
      <c r="A1937" s="14"/>
      <c r="B1937" s="236"/>
      <c r="C1937" s="237"/>
      <c r="D1937" s="227" t="s">
        <v>176</v>
      </c>
      <c r="E1937" s="238" t="s">
        <v>19</v>
      </c>
      <c r="F1937" s="239" t="s">
        <v>1667</v>
      </c>
      <c r="G1937" s="237"/>
      <c r="H1937" s="240">
        <v>24.96</v>
      </c>
      <c r="I1937" s="241"/>
      <c r="J1937" s="237"/>
      <c r="K1937" s="237"/>
      <c r="L1937" s="242"/>
      <c r="M1937" s="243"/>
      <c r="N1937" s="244"/>
      <c r="O1937" s="244"/>
      <c r="P1937" s="244"/>
      <c r="Q1937" s="244"/>
      <c r="R1937" s="244"/>
      <c r="S1937" s="244"/>
      <c r="T1937" s="245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T1937" s="246" t="s">
        <v>176</v>
      </c>
      <c r="AU1937" s="246" t="s">
        <v>82</v>
      </c>
      <c r="AV1937" s="14" t="s">
        <v>82</v>
      </c>
      <c r="AW1937" s="14" t="s">
        <v>34</v>
      </c>
      <c r="AX1937" s="14" t="s">
        <v>80</v>
      </c>
      <c r="AY1937" s="246" t="s">
        <v>155</v>
      </c>
    </row>
    <row r="1938" spans="1:65" s="2" customFormat="1" ht="24.15" customHeight="1">
      <c r="A1938" s="41"/>
      <c r="B1938" s="42"/>
      <c r="C1938" s="207" t="s">
        <v>1668</v>
      </c>
      <c r="D1938" s="207" t="s">
        <v>162</v>
      </c>
      <c r="E1938" s="208" t="s">
        <v>1669</v>
      </c>
      <c r="F1938" s="209" t="s">
        <v>1670</v>
      </c>
      <c r="G1938" s="210" t="s">
        <v>721</v>
      </c>
      <c r="H1938" s="211">
        <v>4</v>
      </c>
      <c r="I1938" s="212"/>
      <c r="J1938" s="213">
        <f>ROUND(I1938*H1938,2)</f>
        <v>0</v>
      </c>
      <c r="K1938" s="209" t="s">
        <v>19</v>
      </c>
      <c r="L1938" s="47"/>
      <c r="M1938" s="214" t="s">
        <v>19</v>
      </c>
      <c r="N1938" s="215" t="s">
        <v>43</v>
      </c>
      <c r="O1938" s="87"/>
      <c r="P1938" s="216">
        <f>O1938*H1938</f>
        <v>0</v>
      </c>
      <c r="Q1938" s="216">
        <v>0.00092</v>
      </c>
      <c r="R1938" s="216">
        <f>Q1938*H1938</f>
        <v>0.00368</v>
      </c>
      <c r="S1938" s="216">
        <v>0</v>
      </c>
      <c r="T1938" s="217">
        <f>S1938*H1938</f>
        <v>0</v>
      </c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R1938" s="218" t="s">
        <v>196</v>
      </c>
      <c r="AT1938" s="218" t="s">
        <v>162</v>
      </c>
      <c r="AU1938" s="218" t="s">
        <v>82</v>
      </c>
      <c r="AY1938" s="20" t="s">
        <v>155</v>
      </c>
      <c r="BE1938" s="219">
        <f>IF(N1938="základní",J1938,0)</f>
        <v>0</v>
      </c>
      <c r="BF1938" s="219">
        <f>IF(N1938="snížená",J1938,0)</f>
        <v>0</v>
      </c>
      <c r="BG1938" s="219">
        <f>IF(N1938="zákl. přenesená",J1938,0)</f>
        <v>0</v>
      </c>
      <c r="BH1938" s="219">
        <f>IF(N1938="sníž. přenesená",J1938,0)</f>
        <v>0</v>
      </c>
      <c r="BI1938" s="219">
        <f>IF(N1938="nulová",J1938,0)</f>
        <v>0</v>
      </c>
      <c r="BJ1938" s="20" t="s">
        <v>80</v>
      </c>
      <c r="BK1938" s="219">
        <f>ROUND(I1938*H1938,2)</f>
        <v>0</v>
      </c>
      <c r="BL1938" s="20" t="s">
        <v>196</v>
      </c>
      <c r="BM1938" s="218" t="s">
        <v>1671</v>
      </c>
    </row>
    <row r="1939" spans="1:51" s="13" customFormat="1" ht="12">
      <c r="A1939" s="13"/>
      <c r="B1939" s="225"/>
      <c r="C1939" s="226"/>
      <c r="D1939" s="227" t="s">
        <v>176</v>
      </c>
      <c r="E1939" s="228" t="s">
        <v>19</v>
      </c>
      <c r="F1939" s="229" t="s">
        <v>1672</v>
      </c>
      <c r="G1939" s="226"/>
      <c r="H1939" s="228" t="s">
        <v>19</v>
      </c>
      <c r="I1939" s="230"/>
      <c r="J1939" s="226"/>
      <c r="K1939" s="226"/>
      <c r="L1939" s="231"/>
      <c r="M1939" s="232"/>
      <c r="N1939" s="233"/>
      <c r="O1939" s="233"/>
      <c r="P1939" s="233"/>
      <c r="Q1939" s="233"/>
      <c r="R1939" s="233"/>
      <c r="S1939" s="233"/>
      <c r="T1939" s="234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35" t="s">
        <v>176</v>
      </c>
      <c r="AU1939" s="235" t="s">
        <v>82</v>
      </c>
      <c r="AV1939" s="13" t="s">
        <v>80</v>
      </c>
      <c r="AW1939" s="13" t="s">
        <v>34</v>
      </c>
      <c r="AX1939" s="13" t="s">
        <v>72</v>
      </c>
      <c r="AY1939" s="235" t="s">
        <v>155</v>
      </c>
    </row>
    <row r="1940" spans="1:51" s="14" customFormat="1" ht="12">
      <c r="A1940" s="14"/>
      <c r="B1940" s="236"/>
      <c r="C1940" s="237"/>
      <c r="D1940" s="227" t="s">
        <v>176</v>
      </c>
      <c r="E1940" s="238" t="s">
        <v>19</v>
      </c>
      <c r="F1940" s="239" t="s">
        <v>252</v>
      </c>
      <c r="G1940" s="237"/>
      <c r="H1940" s="240">
        <v>4</v>
      </c>
      <c r="I1940" s="241"/>
      <c r="J1940" s="237"/>
      <c r="K1940" s="237"/>
      <c r="L1940" s="242"/>
      <c r="M1940" s="243"/>
      <c r="N1940" s="244"/>
      <c r="O1940" s="244"/>
      <c r="P1940" s="244"/>
      <c r="Q1940" s="244"/>
      <c r="R1940" s="244"/>
      <c r="S1940" s="244"/>
      <c r="T1940" s="245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46" t="s">
        <v>176</v>
      </c>
      <c r="AU1940" s="246" t="s">
        <v>82</v>
      </c>
      <c r="AV1940" s="14" t="s">
        <v>82</v>
      </c>
      <c r="AW1940" s="14" t="s">
        <v>34</v>
      </c>
      <c r="AX1940" s="14" t="s">
        <v>80</v>
      </c>
      <c r="AY1940" s="246" t="s">
        <v>155</v>
      </c>
    </row>
    <row r="1941" spans="1:65" s="2" customFormat="1" ht="21.75" customHeight="1">
      <c r="A1941" s="41"/>
      <c r="B1941" s="42"/>
      <c r="C1941" s="266" t="s">
        <v>1673</v>
      </c>
      <c r="D1941" s="266" t="s">
        <v>560</v>
      </c>
      <c r="E1941" s="267" t="s">
        <v>1674</v>
      </c>
      <c r="F1941" s="268" t="s">
        <v>1675</v>
      </c>
      <c r="G1941" s="269" t="s">
        <v>356</v>
      </c>
      <c r="H1941" s="270">
        <v>22.56</v>
      </c>
      <c r="I1941" s="271"/>
      <c r="J1941" s="272">
        <f>ROUND(I1941*H1941,2)</f>
        <v>0</v>
      </c>
      <c r="K1941" s="268" t="s">
        <v>19</v>
      </c>
      <c r="L1941" s="273"/>
      <c r="M1941" s="274" t="s">
        <v>19</v>
      </c>
      <c r="N1941" s="275" t="s">
        <v>43</v>
      </c>
      <c r="O1941" s="87"/>
      <c r="P1941" s="216">
        <f>O1941*H1941</f>
        <v>0</v>
      </c>
      <c r="Q1941" s="216">
        <v>0.03829</v>
      </c>
      <c r="R1941" s="216">
        <f>Q1941*H1941</f>
        <v>0.8638223999999999</v>
      </c>
      <c r="S1941" s="216">
        <v>0</v>
      </c>
      <c r="T1941" s="217">
        <f>S1941*H1941</f>
        <v>0</v>
      </c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R1941" s="218" t="s">
        <v>776</v>
      </c>
      <c r="AT1941" s="218" t="s">
        <v>560</v>
      </c>
      <c r="AU1941" s="218" t="s">
        <v>82</v>
      </c>
      <c r="AY1941" s="20" t="s">
        <v>155</v>
      </c>
      <c r="BE1941" s="219">
        <f>IF(N1941="základní",J1941,0)</f>
        <v>0</v>
      </c>
      <c r="BF1941" s="219">
        <f>IF(N1941="snížená",J1941,0)</f>
        <v>0</v>
      </c>
      <c r="BG1941" s="219">
        <f>IF(N1941="zákl. přenesená",J1941,0)</f>
        <v>0</v>
      </c>
      <c r="BH1941" s="219">
        <f>IF(N1941="sníž. přenesená",J1941,0)</f>
        <v>0</v>
      </c>
      <c r="BI1941" s="219">
        <f>IF(N1941="nulová",J1941,0)</f>
        <v>0</v>
      </c>
      <c r="BJ1941" s="20" t="s">
        <v>80</v>
      </c>
      <c r="BK1941" s="219">
        <f>ROUND(I1941*H1941,2)</f>
        <v>0</v>
      </c>
      <c r="BL1941" s="20" t="s">
        <v>196</v>
      </c>
      <c r="BM1941" s="218" t="s">
        <v>1676</v>
      </c>
    </row>
    <row r="1942" spans="1:51" s="13" customFormat="1" ht="12">
      <c r="A1942" s="13"/>
      <c r="B1942" s="225"/>
      <c r="C1942" s="226"/>
      <c r="D1942" s="227" t="s">
        <v>176</v>
      </c>
      <c r="E1942" s="228" t="s">
        <v>19</v>
      </c>
      <c r="F1942" s="229" t="s">
        <v>1672</v>
      </c>
      <c r="G1942" s="226"/>
      <c r="H1942" s="228" t="s">
        <v>19</v>
      </c>
      <c r="I1942" s="230"/>
      <c r="J1942" s="226"/>
      <c r="K1942" s="226"/>
      <c r="L1942" s="231"/>
      <c r="M1942" s="232"/>
      <c r="N1942" s="233"/>
      <c r="O1942" s="233"/>
      <c r="P1942" s="233"/>
      <c r="Q1942" s="233"/>
      <c r="R1942" s="233"/>
      <c r="S1942" s="233"/>
      <c r="T1942" s="234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35" t="s">
        <v>176</v>
      </c>
      <c r="AU1942" s="235" t="s">
        <v>82</v>
      </c>
      <c r="AV1942" s="13" t="s">
        <v>80</v>
      </c>
      <c r="AW1942" s="13" t="s">
        <v>34</v>
      </c>
      <c r="AX1942" s="13" t="s">
        <v>72</v>
      </c>
      <c r="AY1942" s="235" t="s">
        <v>155</v>
      </c>
    </row>
    <row r="1943" spans="1:51" s="14" customFormat="1" ht="12">
      <c r="A1943" s="14"/>
      <c r="B1943" s="236"/>
      <c r="C1943" s="237"/>
      <c r="D1943" s="227" t="s">
        <v>176</v>
      </c>
      <c r="E1943" s="238" t="s">
        <v>19</v>
      </c>
      <c r="F1943" s="239" t="s">
        <v>610</v>
      </c>
      <c r="G1943" s="237"/>
      <c r="H1943" s="240">
        <v>22.56</v>
      </c>
      <c r="I1943" s="241"/>
      <c r="J1943" s="237"/>
      <c r="K1943" s="237"/>
      <c r="L1943" s="242"/>
      <c r="M1943" s="243"/>
      <c r="N1943" s="244"/>
      <c r="O1943" s="244"/>
      <c r="P1943" s="244"/>
      <c r="Q1943" s="244"/>
      <c r="R1943" s="244"/>
      <c r="S1943" s="244"/>
      <c r="T1943" s="245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46" t="s">
        <v>176</v>
      </c>
      <c r="AU1943" s="246" t="s">
        <v>82</v>
      </c>
      <c r="AV1943" s="14" t="s">
        <v>82</v>
      </c>
      <c r="AW1943" s="14" t="s">
        <v>34</v>
      </c>
      <c r="AX1943" s="14" t="s">
        <v>80</v>
      </c>
      <c r="AY1943" s="246" t="s">
        <v>155</v>
      </c>
    </row>
    <row r="1944" spans="1:65" s="2" customFormat="1" ht="16.5" customHeight="1">
      <c r="A1944" s="41"/>
      <c r="B1944" s="42"/>
      <c r="C1944" s="207" t="s">
        <v>1677</v>
      </c>
      <c r="D1944" s="207" t="s">
        <v>162</v>
      </c>
      <c r="E1944" s="208" t="s">
        <v>1678</v>
      </c>
      <c r="F1944" s="209" t="s">
        <v>1679</v>
      </c>
      <c r="G1944" s="210" t="s">
        <v>721</v>
      </c>
      <c r="H1944" s="211">
        <v>26</v>
      </c>
      <c r="I1944" s="212"/>
      <c r="J1944" s="213">
        <f>ROUND(I1944*H1944,2)</f>
        <v>0</v>
      </c>
      <c r="K1944" s="209" t="s">
        <v>166</v>
      </c>
      <c r="L1944" s="47"/>
      <c r="M1944" s="214" t="s">
        <v>19</v>
      </c>
      <c r="N1944" s="215" t="s">
        <v>43</v>
      </c>
      <c r="O1944" s="87"/>
      <c r="P1944" s="216">
        <f>O1944*H1944</f>
        <v>0</v>
      </c>
      <c r="Q1944" s="216">
        <v>0</v>
      </c>
      <c r="R1944" s="216">
        <f>Q1944*H1944</f>
        <v>0</v>
      </c>
      <c r="S1944" s="216">
        <v>0</v>
      </c>
      <c r="T1944" s="217">
        <f>S1944*H1944</f>
        <v>0</v>
      </c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R1944" s="218" t="s">
        <v>196</v>
      </c>
      <c r="AT1944" s="218" t="s">
        <v>162</v>
      </c>
      <c r="AU1944" s="218" t="s">
        <v>82</v>
      </c>
      <c r="AY1944" s="20" t="s">
        <v>155</v>
      </c>
      <c r="BE1944" s="219">
        <f>IF(N1944="základní",J1944,0)</f>
        <v>0</v>
      </c>
      <c r="BF1944" s="219">
        <f>IF(N1944="snížená",J1944,0)</f>
        <v>0</v>
      </c>
      <c r="BG1944" s="219">
        <f>IF(N1944="zákl. přenesená",J1944,0)</f>
        <v>0</v>
      </c>
      <c r="BH1944" s="219">
        <f>IF(N1944="sníž. přenesená",J1944,0)</f>
        <v>0</v>
      </c>
      <c r="BI1944" s="219">
        <f>IF(N1944="nulová",J1944,0)</f>
        <v>0</v>
      </c>
      <c r="BJ1944" s="20" t="s">
        <v>80</v>
      </c>
      <c r="BK1944" s="219">
        <f>ROUND(I1944*H1944,2)</f>
        <v>0</v>
      </c>
      <c r="BL1944" s="20" t="s">
        <v>196</v>
      </c>
      <c r="BM1944" s="218" t="s">
        <v>1680</v>
      </c>
    </row>
    <row r="1945" spans="1:47" s="2" customFormat="1" ht="12">
      <c r="A1945" s="41"/>
      <c r="B1945" s="42"/>
      <c r="C1945" s="43"/>
      <c r="D1945" s="220" t="s">
        <v>169</v>
      </c>
      <c r="E1945" s="43"/>
      <c r="F1945" s="221" t="s">
        <v>1681</v>
      </c>
      <c r="G1945" s="43"/>
      <c r="H1945" s="43"/>
      <c r="I1945" s="222"/>
      <c r="J1945" s="43"/>
      <c r="K1945" s="43"/>
      <c r="L1945" s="47"/>
      <c r="M1945" s="223"/>
      <c r="N1945" s="224"/>
      <c r="O1945" s="87"/>
      <c r="P1945" s="87"/>
      <c r="Q1945" s="87"/>
      <c r="R1945" s="87"/>
      <c r="S1945" s="87"/>
      <c r="T1945" s="88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T1945" s="20" t="s">
        <v>169</v>
      </c>
      <c r="AU1945" s="20" t="s">
        <v>82</v>
      </c>
    </row>
    <row r="1946" spans="1:51" s="13" customFormat="1" ht="12">
      <c r="A1946" s="13"/>
      <c r="B1946" s="225"/>
      <c r="C1946" s="226"/>
      <c r="D1946" s="227" t="s">
        <v>176</v>
      </c>
      <c r="E1946" s="228" t="s">
        <v>19</v>
      </c>
      <c r="F1946" s="229" t="s">
        <v>1548</v>
      </c>
      <c r="G1946" s="226"/>
      <c r="H1946" s="228" t="s">
        <v>19</v>
      </c>
      <c r="I1946" s="230"/>
      <c r="J1946" s="226"/>
      <c r="K1946" s="226"/>
      <c r="L1946" s="231"/>
      <c r="M1946" s="232"/>
      <c r="N1946" s="233"/>
      <c r="O1946" s="233"/>
      <c r="P1946" s="233"/>
      <c r="Q1946" s="233"/>
      <c r="R1946" s="233"/>
      <c r="S1946" s="233"/>
      <c r="T1946" s="234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T1946" s="235" t="s">
        <v>176</v>
      </c>
      <c r="AU1946" s="235" t="s">
        <v>82</v>
      </c>
      <c r="AV1946" s="13" t="s">
        <v>80</v>
      </c>
      <c r="AW1946" s="13" t="s">
        <v>34</v>
      </c>
      <c r="AX1946" s="13" t="s">
        <v>72</v>
      </c>
      <c r="AY1946" s="235" t="s">
        <v>155</v>
      </c>
    </row>
    <row r="1947" spans="1:51" s="13" customFormat="1" ht="12">
      <c r="A1947" s="13"/>
      <c r="B1947" s="225"/>
      <c r="C1947" s="226"/>
      <c r="D1947" s="227" t="s">
        <v>176</v>
      </c>
      <c r="E1947" s="228" t="s">
        <v>19</v>
      </c>
      <c r="F1947" s="229" t="s">
        <v>1549</v>
      </c>
      <c r="G1947" s="226"/>
      <c r="H1947" s="228" t="s">
        <v>19</v>
      </c>
      <c r="I1947" s="230"/>
      <c r="J1947" s="226"/>
      <c r="K1947" s="226"/>
      <c r="L1947" s="231"/>
      <c r="M1947" s="232"/>
      <c r="N1947" s="233"/>
      <c r="O1947" s="233"/>
      <c r="P1947" s="233"/>
      <c r="Q1947" s="233"/>
      <c r="R1947" s="233"/>
      <c r="S1947" s="233"/>
      <c r="T1947" s="234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T1947" s="235" t="s">
        <v>176</v>
      </c>
      <c r="AU1947" s="235" t="s">
        <v>82</v>
      </c>
      <c r="AV1947" s="13" t="s">
        <v>80</v>
      </c>
      <c r="AW1947" s="13" t="s">
        <v>34</v>
      </c>
      <c r="AX1947" s="13" t="s">
        <v>72</v>
      </c>
      <c r="AY1947" s="235" t="s">
        <v>155</v>
      </c>
    </row>
    <row r="1948" spans="1:51" s="14" customFormat="1" ht="12">
      <c r="A1948" s="14"/>
      <c r="B1948" s="236"/>
      <c r="C1948" s="237"/>
      <c r="D1948" s="227" t="s">
        <v>176</v>
      </c>
      <c r="E1948" s="238" t="s">
        <v>19</v>
      </c>
      <c r="F1948" s="239" t="s">
        <v>82</v>
      </c>
      <c r="G1948" s="237"/>
      <c r="H1948" s="240">
        <v>2</v>
      </c>
      <c r="I1948" s="241"/>
      <c r="J1948" s="237"/>
      <c r="K1948" s="237"/>
      <c r="L1948" s="242"/>
      <c r="M1948" s="243"/>
      <c r="N1948" s="244"/>
      <c r="O1948" s="244"/>
      <c r="P1948" s="244"/>
      <c r="Q1948" s="244"/>
      <c r="R1948" s="244"/>
      <c r="S1948" s="244"/>
      <c r="T1948" s="245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46" t="s">
        <v>176</v>
      </c>
      <c r="AU1948" s="246" t="s">
        <v>82</v>
      </c>
      <c r="AV1948" s="14" t="s">
        <v>82</v>
      </c>
      <c r="AW1948" s="14" t="s">
        <v>34</v>
      </c>
      <c r="AX1948" s="14" t="s">
        <v>72</v>
      </c>
      <c r="AY1948" s="246" t="s">
        <v>155</v>
      </c>
    </row>
    <row r="1949" spans="1:51" s="13" customFormat="1" ht="12">
      <c r="A1949" s="13"/>
      <c r="B1949" s="225"/>
      <c r="C1949" s="226"/>
      <c r="D1949" s="227" t="s">
        <v>176</v>
      </c>
      <c r="E1949" s="228" t="s">
        <v>19</v>
      </c>
      <c r="F1949" s="229" t="s">
        <v>1550</v>
      </c>
      <c r="G1949" s="226"/>
      <c r="H1949" s="228" t="s">
        <v>19</v>
      </c>
      <c r="I1949" s="230"/>
      <c r="J1949" s="226"/>
      <c r="K1949" s="226"/>
      <c r="L1949" s="231"/>
      <c r="M1949" s="232"/>
      <c r="N1949" s="233"/>
      <c r="O1949" s="233"/>
      <c r="P1949" s="233"/>
      <c r="Q1949" s="233"/>
      <c r="R1949" s="233"/>
      <c r="S1949" s="233"/>
      <c r="T1949" s="234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5" t="s">
        <v>176</v>
      </c>
      <c r="AU1949" s="235" t="s">
        <v>82</v>
      </c>
      <c r="AV1949" s="13" t="s">
        <v>80</v>
      </c>
      <c r="AW1949" s="13" t="s">
        <v>34</v>
      </c>
      <c r="AX1949" s="13" t="s">
        <v>72</v>
      </c>
      <c r="AY1949" s="235" t="s">
        <v>155</v>
      </c>
    </row>
    <row r="1950" spans="1:51" s="14" customFormat="1" ht="12">
      <c r="A1950" s="14"/>
      <c r="B1950" s="236"/>
      <c r="C1950" s="237"/>
      <c r="D1950" s="227" t="s">
        <v>176</v>
      </c>
      <c r="E1950" s="238" t="s">
        <v>19</v>
      </c>
      <c r="F1950" s="239" t="s">
        <v>8</v>
      </c>
      <c r="G1950" s="237"/>
      <c r="H1950" s="240">
        <v>12</v>
      </c>
      <c r="I1950" s="241"/>
      <c r="J1950" s="237"/>
      <c r="K1950" s="237"/>
      <c r="L1950" s="242"/>
      <c r="M1950" s="243"/>
      <c r="N1950" s="244"/>
      <c r="O1950" s="244"/>
      <c r="P1950" s="244"/>
      <c r="Q1950" s="244"/>
      <c r="R1950" s="244"/>
      <c r="S1950" s="244"/>
      <c r="T1950" s="245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46" t="s">
        <v>176</v>
      </c>
      <c r="AU1950" s="246" t="s">
        <v>82</v>
      </c>
      <c r="AV1950" s="14" t="s">
        <v>82</v>
      </c>
      <c r="AW1950" s="14" t="s">
        <v>34</v>
      </c>
      <c r="AX1950" s="14" t="s">
        <v>72</v>
      </c>
      <c r="AY1950" s="246" t="s">
        <v>155</v>
      </c>
    </row>
    <row r="1951" spans="1:51" s="13" customFormat="1" ht="12">
      <c r="A1951" s="13"/>
      <c r="B1951" s="225"/>
      <c r="C1951" s="226"/>
      <c r="D1951" s="227" t="s">
        <v>176</v>
      </c>
      <c r="E1951" s="228" t="s">
        <v>19</v>
      </c>
      <c r="F1951" s="229" t="s">
        <v>1560</v>
      </c>
      <c r="G1951" s="226"/>
      <c r="H1951" s="228" t="s">
        <v>19</v>
      </c>
      <c r="I1951" s="230"/>
      <c r="J1951" s="226"/>
      <c r="K1951" s="226"/>
      <c r="L1951" s="231"/>
      <c r="M1951" s="232"/>
      <c r="N1951" s="233"/>
      <c r="O1951" s="233"/>
      <c r="P1951" s="233"/>
      <c r="Q1951" s="233"/>
      <c r="R1951" s="233"/>
      <c r="S1951" s="233"/>
      <c r="T1951" s="234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5" t="s">
        <v>176</v>
      </c>
      <c r="AU1951" s="235" t="s">
        <v>82</v>
      </c>
      <c r="AV1951" s="13" t="s">
        <v>80</v>
      </c>
      <c r="AW1951" s="13" t="s">
        <v>34</v>
      </c>
      <c r="AX1951" s="13" t="s">
        <v>72</v>
      </c>
      <c r="AY1951" s="235" t="s">
        <v>155</v>
      </c>
    </row>
    <row r="1952" spans="1:51" s="14" customFormat="1" ht="12">
      <c r="A1952" s="14"/>
      <c r="B1952" s="236"/>
      <c r="C1952" s="237"/>
      <c r="D1952" s="227" t="s">
        <v>176</v>
      </c>
      <c r="E1952" s="238" t="s">
        <v>19</v>
      </c>
      <c r="F1952" s="239" t="s">
        <v>277</v>
      </c>
      <c r="G1952" s="237"/>
      <c r="H1952" s="240">
        <v>10</v>
      </c>
      <c r="I1952" s="241"/>
      <c r="J1952" s="237"/>
      <c r="K1952" s="237"/>
      <c r="L1952" s="242"/>
      <c r="M1952" s="243"/>
      <c r="N1952" s="244"/>
      <c r="O1952" s="244"/>
      <c r="P1952" s="244"/>
      <c r="Q1952" s="244"/>
      <c r="R1952" s="244"/>
      <c r="S1952" s="244"/>
      <c r="T1952" s="245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46" t="s">
        <v>176</v>
      </c>
      <c r="AU1952" s="246" t="s">
        <v>82</v>
      </c>
      <c r="AV1952" s="14" t="s">
        <v>82</v>
      </c>
      <c r="AW1952" s="14" t="s">
        <v>34</v>
      </c>
      <c r="AX1952" s="14" t="s">
        <v>72</v>
      </c>
      <c r="AY1952" s="246" t="s">
        <v>155</v>
      </c>
    </row>
    <row r="1953" spans="1:51" s="13" customFormat="1" ht="12">
      <c r="A1953" s="13"/>
      <c r="B1953" s="225"/>
      <c r="C1953" s="226"/>
      <c r="D1953" s="227" t="s">
        <v>176</v>
      </c>
      <c r="E1953" s="228" t="s">
        <v>19</v>
      </c>
      <c r="F1953" s="229" t="s">
        <v>1561</v>
      </c>
      <c r="G1953" s="226"/>
      <c r="H1953" s="228" t="s">
        <v>19</v>
      </c>
      <c r="I1953" s="230"/>
      <c r="J1953" s="226"/>
      <c r="K1953" s="226"/>
      <c r="L1953" s="231"/>
      <c r="M1953" s="232"/>
      <c r="N1953" s="233"/>
      <c r="O1953" s="233"/>
      <c r="P1953" s="233"/>
      <c r="Q1953" s="233"/>
      <c r="R1953" s="233"/>
      <c r="S1953" s="233"/>
      <c r="T1953" s="234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35" t="s">
        <v>176</v>
      </c>
      <c r="AU1953" s="235" t="s">
        <v>82</v>
      </c>
      <c r="AV1953" s="13" t="s">
        <v>80</v>
      </c>
      <c r="AW1953" s="13" t="s">
        <v>34</v>
      </c>
      <c r="AX1953" s="13" t="s">
        <v>72</v>
      </c>
      <c r="AY1953" s="235" t="s">
        <v>155</v>
      </c>
    </row>
    <row r="1954" spans="1:51" s="14" customFormat="1" ht="12">
      <c r="A1954" s="14"/>
      <c r="B1954" s="236"/>
      <c r="C1954" s="237"/>
      <c r="D1954" s="227" t="s">
        <v>176</v>
      </c>
      <c r="E1954" s="238" t="s">
        <v>19</v>
      </c>
      <c r="F1954" s="239" t="s">
        <v>82</v>
      </c>
      <c r="G1954" s="237"/>
      <c r="H1954" s="240">
        <v>2</v>
      </c>
      <c r="I1954" s="241"/>
      <c r="J1954" s="237"/>
      <c r="K1954" s="237"/>
      <c r="L1954" s="242"/>
      <c r="M1954" s="243"/>
      <c r="N1954" s="244"/>
      <c r="O1954" s="244"/>
      <c r="P1954" s="244"/>
      <c r="Q1954" s="244"/>
      <c r="R1954" s="244"/>
      <c r="S1954" s="244"/>
      <c r="T1954" s="245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46" t="s">
        <v>176</v>
      </c>
      <c r="AU1954" s="246" t="s">
        <v>82</v>
      </c>
      <c r="AV1954" s="14" t="s">
        <v>82</v>
      </c>
      <c r="AW1954" s="14" t="s">
        <v>34</v>
      </c>
      <c r="AX1954" s="14" t="s">
        <v>72</v>
      </c>
      <c r="AY1954" s="246" t="s">
        <v>155</v>
      </c>
    </row>
    <row r="1955" spans="1:51" s="15" customFormat="1" ht="12">
      <c r="A1955" s="15"/>
      <c r="B1955" s="255"/>
      <c r="C1955" s="256"/>
      <c r="D1955" s="227" t="s">
        <v>176</v>
      </c>
      <c r="E1955" s="257" t="s">
        <v>19</v>
      </c>
      <c r="F1955" s="258" t="s">
        <v>502</v>
      </c>
      <c r="G1955" s="256"/>
      <c r="H1955" s="259">
        <v>26</v>
      </c>
      <c r="I1955" s="260"/>
      <c r="J1955" s="256"/>
      <c r="K1955" s="256"/>
      <c r="L1955" s="261"/>
      <c r="M1955" s="262"/>
      <c r="N1955" s="263"/>
      <c r="O1955" s="263"/>
      <c r="P1955" s="263"/>
      <c r="Q1955" s="263"/>
      <c r="R1955" s="263"/>
      <c r="S1955" s="263"/>
      <c r="T1955" s="264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65" t="s">
        <v>176</v>
      </c>
      <c r="AU1955" s="265" t="s">
        <v>82</v>
      </c>
      <c r="AV1955" s="15" t="s">
        <v>252</v>
      </c>
      <c r="AW1955" s="15" t="s">
        <v>34</v>
      </c>
      <c r="AX1955" s="15" t="s">
        <v>80</v>
      </c>
      <c r="AY1955" s="265" t="s">
        <v>155</v>
      </c>
    </row>
    <row r="1956" spans="1:65" s="2" customFormat="1" ht="16.5" customHeight="1">
      <c r="A1956" s="41"/>
      <c r="B1956" s="42"/>
      <c r="C1956" s="266" t="s">
        <v>1682</v>
      </c>
      <c r="D1956" s="266" t="s">
        <v>560</v>
      </c>
      <c r="E1956" s="267" t="s">
        <v>1683</v>
      </c>
      <c r="F1956" s="268" t="s">
        <v>1684</v>
      </c>
      <c r="G1956" s="269" t="s">
        <v>721</v>
      </c>
      <c r="H1956" s="270">
        <v>26</v>
      </c>
      <c r="I1956" s="271"/>
      <c r="J1956" s="272">
        <f>ROUND(I1956*H1956,2)</f>
        <v>0</v>
      </c>
      <c r="K1956" s="268" t="s">
        <v>19</v>
      </c>
      <c r="L1956" s="273"/>
      <c r="M1956" s="274" t="s">
        <v>19</v>
      </c>
      <c r="N1956" s="275" t="s">
        <v>43</v>
      </c>
      <c r="O1956" s="87"/>
      <c r="P1956" s="216">
        <f>O1956*H1956</f>
        <v>0</v>
      </c>
      <c r="Q1956" s="216">
        <v>0.00035</v>
      </c>
      <c r="R1956" s="216">
        <f>Q1956*H1956</f>
        <v>0.0091</v>
      </c>
      <c r="S1956" s="216">
        <v>0</v>
      </c>
      <c r="T1956" s="217">
        <f>S1956*H1956</f>
        <v>0</v>
      </c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R1956" s="218" t="s">
        <v>776</v>
      </c>
      <c r="AT1956" s="218" t="s">
        <v>560</v>
      </c>
      <c r="AU1956" s="218" t="s">
        <v>82</v>
      </c>
      <c r="AY1956" s="20" t="s">
        <v>155</v>
      </c>
      <c r="BE1956" s="219">
        <f>IF(N1956="základní",J1956,0)</f>
        <v>0</v>
      </c>
      <c r="BF1956" s="219">
        <f>IF(N1956="snížená",J1956,0)</f>
        <v>0</v>
      </c>
      <c r="BG1956" s="219">
        <f>IF(N1956="zákl. přenesená",J1956,0)</f>
        <v>0</v>
      </c>
      <c r="BH1956" s="219">
        <f>IF(N1956="sníž. přenesená",J1956,0)</f>
        <v>0</v>
      </c>
      <c r="BI1956" s="219">
        <f>IF(N1956="nulová",J1956,0)</f>
        <v>0</v>
      </c>
      <c r="BJ1956" s="20" t="s">
        <v>80</v>
      </c>
      <c r="BK1956" s="219">
        <f>ROUND(I1956*H1956,2)</f>
        <v>0</v>
      </c>
      <c r="BL1956" s="20" t="s">
        <v>196</v>
      </c>
      <c r="BM1956" s="218" t="s">
        <v>1685</v>
      </c>
    </row>
    <row r="1957" spans="1:65" s="2" customFormat="1" ht="16.5" customHeight="1">
      <c r="A1957" s="41"/>
      <c r="B1957" s="42"/>
      <c r="C1957" s="207" t="s">
        <v>1686</v>
      </c>
      <c r="D1957" s="207" t="s">
        <v>162</v>
      </c>
      <c r="E1957" s="208" t="s">
        <v>1687</v>
      </c>
      <c r="F1957" s="209" t="s">
        <v>1688</v>
      </c>
      <c r="G1957" s="210" t="s">
        <v>721</v>
      </c>
      <c r="H1957" s="211">
        <v>15</v>
      </c>
      <c r="I1957" s="212"/>
      <c r="J1957" s="213">
        <f>ROUND(I1957*H1957,2)</f>
        <v>0</v>
      </c>
      <c r="K1957" s="209" t="s">
        <v>166</v>
      </c>
      <c r="L1957" s="47"/>
      <c r="M1957" s="214" t="s">
        <v>19</v>
      </c>
      <c r="N1957" s="215" t="s">
        <v>43</v>
      </c>
      <c r="O1957" s="87"/>
      <c r="P1957" s="216">
        <f>O1957*H1957</f>
        <v>0</v>
      </c>
      <c r="Q1957" s="216">
        <v>0</v>
      </c>
      <c r="R1957" s="216">
        <f>Q1957*H1957</f>
        <v>0</v>
      </c>
      <c r="S1957" s="216">
        <v>0</v>
      </c>
      <c r="T1957" s="217">
        <f>S1957*H1957</f>
        <v>0</v>
      </c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R1957" s="218" t="s">
        <v>196</v>
      </c>
      <c r="AT1957" s="218" t="s">
        <v>162</v>
      </c>
      <c r="AU1957" s="218" t="s">
        <v>82</v>
      </c>
      <c r="AY1957" s="20" t="s">
        <v>155</v>
      </c>
      <c r="BE1957" s="219">
        <f>IF(N1957="základní",J1957,0)</f>
        <v>0</v>
      </c>
      <c r="BF1957" s="219">
        <f>IF(N1957="snížená",J1957,0)</f>
        <v>0</v>
      </c>
      <c r="BG1957" s="219">
        <f>IF(N1957="zákl. přenesená",J1957,0)</f>
        <v>0</v>
      </c>
      <c r="BH1957" s="219">
        <f>IF(N1957="sníž. přenesená",J1957,0)</f>
        <v>0</v>
      </c>
      <c r="BI1957" s="219">
        <f>IF(N1957="nulová",J1957,0)</f>
        <v>0</v>
      </c>
      <c r="BJ1957" s="20" t="s">
        <v>80</v>
      </c>
      <c r="BK1957" s="219">
        <f>ROUND(I1957*H1957,2)</f>
        <v>0</v>
      </c>
      <c r="BL1957" s="20" t="s">
        <v>196</v>
      </c>
      <c r="BM1957" s="218" t="s">
        <v>1689</v>
      </c>
    </row>
    <row r="1958" spans="1:47" s="2" customFormat="1" ht="12">
      <c r="A1958" s="41"/>
      <c r="B1958" s="42"/>
      <c r="C1958" s="43"/>
      <c r="D1958" s="220" t="s">
        <v>169</v>
      </c>
      <c r="E1958" s="43"/>
      <c r="F1958" s="221" t="s">
        <v>1690</v>
      </c>
      <c r="G1958" s="43"/>
      <c r="H1958" s="43"/>
      <c r="I1958" s="222"/>
      <c r="J1958" s="43"/>
      <c r="K1958" s="43"/>
      <c r="L1958" s="47"/>
      <c r="M1958" s="223"/>
      <c r="N1958" s="224"/>
      <c r="O1958" s="87"/>
      <c r="P1958" s="87"/>
      <c r="Q1958" s="87"/>
      <c r="R1958" s="87"/>
      <c r="S1958" s="87"/>
      <c r="T1958" s="88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T1958" s="20" t="s">
        <v>169</v>
      </c>
      <c r="AU1958" s="20" t="s">
        <v>82</v>
      </c>
    </row>
    <row r="1959" spans="1:65" s="2" customFormat="1" ht="16.5" customHeight="1">
      <c r="A1959" s="41"/>
      <c r="B1959" s="42"/>
      <c r="C1959" s="266" t="s">
        <v>1691</v>
      </c>
      <c r="D1959" s="266" t="s">
        <v>560</v>
      </c>
      <c r="E1959" s="267" t="s">
        <v>1692</v>
      </c>
      <c r="F1959" s="268" t="s">
        <v>1693</v>
      </c>
      <c r="G1959" s="269" t="s">
        <v>721</v>
      </c>
      <c r="H1959" s="270">
        <v>15</v>
      </c>
      <c r="I1959" s="271"/>
      <c r="J1959" s="272">
        <f>ROUND(I1959*H1959,2)</f>
        <v>0</v>
      </c>
      <c r="K1959" s="268" t="s">
        <v>166</v>
      </c>
      <c r="L1959" s="273"/>
      <c r="M1959" s="274" t="s">
        <v>19</v>
      </c>
      <c r="N1959" s="275" t="s">
        <v>43</v>
      </c>
      <c r="O1959" s="87"/>
      <c r="P1959" s="216">
        <f>O1959*H1959</f>
        <v>0</v>
      </c>
      <c r="Q1959" s="216">
        <v>0.00015</v>
      </c>
      <c r="R1959" s="216">
        <f>Q1959*H1959</f>
        <v>0.00225</v>
      </c>
      <c r="S1959" s="216">
        <v>0</v>
      </c>
      <c r="T1959" s="217">
        <f>S1959*H1959</f>
        <v>0</v>
      </c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R1959" s="218" t="s">
        <v>776</v>
      </c>
      <c r="AT1959" s="218" t="s">
        <v>560</v>
      </c>
      <c r="AU1959" s="218" t="s">
        <v>82</v>
      </c>
      <c r="AY1959" s="20" t="s">
        <v>155</v>
      </c>
      <c r="BE1959" s="219">
        <f>IF(N1959="základní",J1959,0)</f>
        <v>0</v>
      </c>
      <c r="BF1959" s="219">
        <f>IF(N1959="snížená",J1959,0)</f>
        <v>0</v>
      </c>
      <c r="BG1959" s="219">
        <f>IF(N1959="zákl. přenesená",J1959,0)</f>
        <v>0</v>
      </c>
      <c r="BH1959" s="219">
        <f>IF(N1959="sníž. přenesená",J1959,0)</f>
        <v>0</v>
      </c>
      <c r="BI1959" s="219">
        <f>IF(N1959="nulová",J1959,0)</f>
        <v>0</v>
      </c>
      <c r="BJ1959" s="20" t="s">
        <v>80</v>
      </c>
      <c r="BK1959" s="219">
        <f>ROUND(I1959*H1959,2)</f>
        <v>0</v>
      </c>
      <c r="BL1959" s="20" t="s">
        <v>196</v>
      </c>
      <c r="BM1959" s="218" t="s">
        <v>1694</v>
      </c>
    </row>
    <row r="1960" spans="1:51" s="13" customFormat="1" ht="12">
      <c r="A1960" s="13"/>
      <c r="B1960" s="225"/>
      <c r="C1960" s="226"/>
      <c r="D1960" s="227" t="s">
        <v>176</v>
      </c>
      <c r="E1960" s="228" t="s">
        <v>19</v>
      </c>
      <c r="F1960" s="229" t="s">
        <v>1561</v>
      </c>
      <c r="G1960" s="226"/>
      <c r="H1960" s="228" t="s">
        <v>19</v>
      </c>
      <c r="I1960" s="230"/>
      <c r="J1960" s="226"/>
      <c r="K1960" s="226"/>
      <c r="L1960" s="231"/>
      <c r="M1960" s="232"/>
      <c r="N1960" s="233"/>
      <c r="O1960" s="233"/>
      <c r="P1960" s="233"/>
      <c r="Q1960" s="233"/>
      <c r="R1960" s="233"/>
      <c r="S1960" s="233"/>
      <c r="T1960" s="234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35" t="s">
        <v>176</v>
      </c>
      <c r="AU1960" s="235" t="s">
        <v>82</v>
      </c>
      <c r="AV1960" s="13" t="s">
        <v>80</v>
      </c>
      <c r="AW1960" s="13" t="s">
        <v>34</v>
      </c>
      <c r="AX1960" s="13" t="s">
        <v>72</v>
      </c>
      <c r="AY1960" s="235" t="s">
        <v>155</v>
      </c>
    </row>
    <row r="1961" spans="1:51" s="14" customFormat="1" ht="12">
      <c r="A1961" s="14"/>
      <c r="B1961" s="236"/>
      <c r="C1961" s="237"/>
      <c r="D1961" s="227" t="s">
        <v>176</v>
      </c>
      <c r="E1961" s="238" t="s">
        <v>19</v>
      </c>
      <c r="F1961" s="239" t="s">
        <v>82</v>
      </c>
      <c r="G1961" s="237"/>
      <c r="H1961" s="240">
        <v>2</v>
      </c>
      <c r="I1961" s="241"/>
      <c r="J1961" s="237"/>
      <c r="K1961" s="237"/>
      <c r="L1961" s="242"/>
      <c r="M1961" s="243"/>
      <c r="N1961" s="244"/>
      <c r="O1961" s="244"/>
      <c r="P1961" s="244"/>
      <c r="Q1961" s="244"/>
      <c r="R1961" s="244"/>
      <c r="S1961" s="244"/>
      <c r="T1961" s="245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46" t="s">
        <v>176</v>
      </c>
      <c r="AU1961" s="246" t="s">
        <v>82</v>
      </c>
      <c r="AV1961" s="14" t="s">
        <v>82</v>
      </c>
      <c r="AW1961" s="14" t="s">
        <v>34</v>
      </c>
      <c r="AX1961" s="14" t="s">
        <v>72</v>
      </c>
      <c r="AY1961" s="246" t="s">
        <v>155</v>
      </c>
    </row>
    <row r="1962" spans="1:51" s="13" customFormat="1" ht="12">
      <c r="A1962" s="13"/>
      <c r="B1962" s="225"/>
      <c r="C1962" s="226"/>
      <c r="D1962" s="227" t="s">
        <v>176</v>
      </c>
      <c r="E1962" s="228" t="s">
        <v>19</v>
      </c>
      <c r="F1962" s="229" t="s">
        <v>1695</v>
      </c>
      <c r="G1962" s="226"/>
      <c r="H1962" s="228" t="s">
        <v>19</v>
      </c>
      <c r="I1962" s="230"/>
      <c r="J1962" s="226"/>
      <c r="K1962" s="226"/>
      <c r="L1962" s="231"/>
      <c r="M1962" s="232"/>
      <c r="N1962" s="233"/>
      <c r="O1962" s="233"/>
      <c r="P1962" s="233"/>
      <c r="Q1962" s="233"/>
      <c r="R1962" s="233"/>
      <c r="S1962" s="233"/>
      <c r="T1962" s="234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T1962" s="235" t="s">
        <v>176</v>
      </c>
      <c r="AU1962" s="235" t="s">
        <v>82</v>
      </c>
      <c r="AV1962" s="13" t="s">
        <v>80</v>
      </c>
      <c r="AW1962" s="13" t="s">
        <v>34</v>
      </c>
      <c r="AX1962" s="13" t="s">
        <v>72</v>
      </c>
      <c r="AY1962" s="235" t="s">
        <v>155</v>
      </c>
    </row>
    <row r="1963" spans="1:51" s="14" customFormat="1" ht="12">
      <c r="A1963" s="14"/>
      <c r="B1963" s="236"/>
      <c r="C1963" s="237"/>
      <c r="D1963" s="227" t="s">
        <v>176</v>
      </c>
      <c r="E1963" s="238" t="s">
        <v>19</v>
      </c>
      <c r="F1963" s="239" t="s">
        <v>252</v>
      </c>
      <c r="G1963" s="237"/>
      <c r="H1963" s="240">
        <v>4</v>
      </c>
      <c r="I1963" s="241"/>
      <c r="J1963" s="237"/>
      <c r="K1963" s="237"/>
      <c r="L1963" s="242"/>
      <c r="M1963" s="243"/>
      <c r="N1963" s="244"/>
      <c r="O1963" s="244"/>
      <c r="P1963" s="244"/>
      <c r="Q1963" s="244"/>
      <c r="R1963" s="244"/>
      <c r="S1963" s="244"/>
      <c r="T1963" s="245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T1963" s="246" t="s">
        <v>176</v>
      </c>
      <c r="AU1963" s="246" t="s">
        <v>82</v>
      </c>
      <c r="AV1963" s="14" t="s">
        <v>82</v>
      </c>
      <c r="AW1963" s="14" t="s">
        <v>34</v>
      </c>
      <c r="AX1963" s="14" t="s">
        <v>72</v>
      </c>
      <c r="AY1963" s="246" t="s">
        <v>155</v>
      </c>
    </row>
    <row r="1964" spans="1:51" s="13" customFormat="1" ht="12">
      <c r="A1964" s="13"/>
      <c r="B1964" s="225"/>
      <c r="C1964" s="226"/>
      <c r="D1964" s="227" t="s">
        <v>176</v>
      </c>
      <c r="E1964" s="228" t="s">
        <v>19</v>
      </c>
      <c r="F1964" s="229" t="s">
        <v>1592</v>
      </c>
      <c r="G1964" s="226"/>
      <c r="H1964" s="228" t="s">
        <v>19</v>
      </c>
      <c r="I1964" s="230"/>
      <c r="J1964" s="226"/>
      <c r="K1964" s="226"/>
      <c r="L1964" s="231"/>
      <c r="M1964" s="232"/>
      <c r="N1964" s="233"/>
      <c r="O1964" s="233"/>
      <c r="P1964" s="233"/>
      <c r="Q1964" s="233"/>
      <c r="R1964" s="233"/>
      <c r="S1964" s="233"/>
      <c r="T1964" s="234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5" t="s">
        <v>176</v>
      </c>
      <c r="AU1964" s="235" t="s">
        <v>82</v>
      </c>
      <c r="AV1964" s="13" t="s">
        <v>80</v>
      </c>
      <c r="AW1964" s="13" t="s">
        <v>34</v>
      </c>
      <c r="AX1964" s="13" t="s">
        <v>72</v>
      </c>
      <c r="AY1964" s="235" t="s">
        <v>155</v>
      </c>
    </row>
    <row r="1965" spans="1:51" s="14" customFormat="1" ht="12">
      <c r="A1965" s="14"/>
      <c r="B1965" s="236"/>
      <c r="C1965" s="237"/>
      <c r="D1965" s="227" t="s">
        <v>176</v>
      </c>
      <c r="E1965" s="238" t="s">
        <v>19</v>
      </c>
      <c r="F1965" s="239" t="s">
        <v>563</v>
      </c>
      <c r="G1965" s="237"/>
      <c r="H1965" s="240">
        <v>8</v>
      </c>
      <c r="I1965" s="241"/>
      <c r="J1965" s="237"/>
      <c r="K1965" s="237"/>
      <c r="L1965" s="242"/>
      <c r="M1965" s="243"/>
      <c r="N1965" s="244"/>
      <c r="O1965" s="244"/>
      <c r="P1965" s="244"/>
      <c r="Q1965" s="244"/>
      <c r="R1965" s="244"/>
      <c r="S1965" s="244"/>
      <c r="T1965" s="245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46" t="s">
        <v>176</v>
      </c>
      <c r="AU1965" s="246" t="s">
        <v>82</v>
      </c>
      <c r="AV1965" s="14" t="s">
        <v>82</v>
      </c>
      <c r="AW1965" s="14" t="s">
        <v>34</v>
      </c>
      <c r="AX1965" s="14" t="s">
        <v>72</v>
      </c>
      <c r="AY1965" s="246" t="s">
        <v>155</v>
      </c>
    </row>
    <row r="1966" spans="1:51" s="13" customFormat="1" ht="12">
      <c r="A1966" s="13"/>
      <c r="B1966" s="225"/>
      <c r="C1966" s="226"/>
      <c r="D1966" s="227" t="s">
        <v>176</v>
      </c>
      <c r="E1966" s="228" t="s">
        <v>19</v>
      </c>
      <c r="F1966" s="229" t="s">
        <v>1631</v>
      </c>
      <c r="G1966" s="226"/>
      <c r="H1966" s="228" t="s">
        <v>19</v>
      </c>
      <c r="I1966" s="230"/>
      <c r="J1966" s="226"/>
      <c r="K1966" s="226"/>
      <c r="L1966" s="231"/>
      <c r="M1966" s="232"/>
      <c r="N1966" s="233"/>
      <c r="O1966" s="233"/>
      <c r="P1966" s="233"/>
      <c r="Q1966" s="233"/>
      <c r="R1966" s="233"/>
      <c r="S1966" s="233"/>
      <c r="T1966" s="234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35" t="s">
        <v>176</v>
      </c>
      <c r="AU1966" s="235" t="s">
        <v>82</v>
      </c>
      <c r="AV1966" s="13" t="s">
        <v>80</v>
      </c>
      <c r="AW1966" s="13" t="s">
        <v>34</v>
      </c>
      <c r="AX1966" s="13" t="s">
        <v>72</v>
      </c>
      <c r="AY1966" s="235" t="s">
        <v>155</v>
      </c>
    </row>
    <row r="1967" spans="1:51" s="14" customFormat="1" ht="12">
      <c r="A1967" s="14"/>
      <c r="B1967" s="236"/>
      <c r="C1967" s="237"/>
      <c r="D1967" s="227" t="s">
        <v>176</v>
      </c>
      <c r="E1967" s="238" t="s">
        <v>19</v>
      </c>
      <c r="F1967" s="239" t="s">
        <v>80</v>
      </c>
      <c r="G1967" s="237"/>
      <c r="H1967" s="240">
        <v>1</v>
      </c>
      <c r="I1967" s="241"/>
      <c r="J1967" s="237"/>
      <c r="K1967" s="237"/>
      <c r="L1967" s="242"/>
      <c r="M1967" s="243"/>
      <c r="N1967" s="244"/>
      <c r="O1967" s="244"/>
      <c r="P1967" s="244"/>
      <c r="Q1967" s="244"/>
      <c r="R1967" s="244"/>
      <c r="S1967" s="244"/>
      <c r="T1967" s="245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46" t="s">
        <v>176</v>
      </c>
      <c r="AU1967" s="246" t="s">
        <v>82</v>
      </c>
      <c r="AV1967" s="14" t="s">
        <v>82</v>
      </c>
      <c r="AW1967" s="14" t="s">
        <v>34</v>
      </c>
      <c r="AX1967" s="14" t="s">
        <v>72</v>
      </c>
      <c r="AY1967" s="246" t="s">
        <v>155</v>
      </c>
    </row>
    <row r="1968" spans="1:51" s="15" customFormat="1" ht="12">
      <c r="A1968" s="15"/>
      <c r="B1968" s="255"/>
      <c r="C1968" s="256"/>
      <c r="D1968" s="227" t="s">
        <v>176</v>
      </c>
      <c r="E1968" s="257" t="s">
        <v>19</v>
      </c>
      <c r="F1968" s="258" t="s">
        <v>502</v>
      </c>
      <c r="G1968" s="256"/>
      <c r="H1968" s="259">
        <v>15</v>
      </c>
      <c r="I1968" s="260"/>
      <c r="J1968" s="256"/>
      <c r="K1968" s="256"/>
      <c r="L1968" s="261"/>
      <c r="M1968" s="262"/>
      <c r="N1968" s="263"/>
      <c r="O1968" s="263"/>
      <c r="P1968" s="263"/>
      <c r="Q1968" s="263"/>
      <c r="R1968" s="263"/>
      <c r="S1968" s="263"/>
      <c r="T1968" s="264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T1968" s="265" t="s">
        <v>176</v>
      </c>
      <c r="AU1968" s="265" t="s">
        <v>82</v>
      </c>
      <c r="AV1968" s="15" t="s">
        <v>252</v>
      </c>
      <c r="AW1968" s="15" t="s">
        <v>34</v>
      </c>
      <c r="AX1968" s="15" t="s">
        <v>80</v>
      </c>
      <c r="AY1968" s="265" t="s">
        <v>155</v>
      </c>
    </row>
    <row r="1969" spans="1:65" s="2" customFormat="1" ht="16.5" customHeight="1">
      <c r="A1969" s="41"/>
      <c r="B1969" s="42"/>
      <c r="C1969" s="266" t="s">
        <v>1696</v>
      </c>
      <c r="D1969" s="266" t="s">
        <v>560</v>
      </c>
      <c r="E1969" s="267" t="s">
        <v>1697</v>
      </c>
      <c r="F1969" s="268" t="s">
        <v>1698</v>
      </c>
      <c r="G1969" s="269" t="s">
        <v>721</v>
      </c>
      <c r="H1969" s="270">
        <v>15</v>
      </c>
      <c r="I1969" s="271"/>
      <c r="J1969" s="272">
        <f>ROUND(I1969*H1969,2)</f>
        <v>0</v>
      </c>
      <c r="K1969" s="268" t="s">
        <v>166</v>
      </c>
      <c r="L1969" s="273"/>
      <c r="M1969" s="274" t="s">
        <v>19</v>
      </c>
      <c r="N1969" s="275" t="s">
        <v>43</v>
      </c>
      <c r="O1969" s="87"/>
      <c r="P1969" s="216">
        <f>O1969*H1969</f>
        <v>0</v>
      </c>
      <c r="Q1969" s="216">
        <v>0.00015</v>
      </c>
      <c r="R1969" s="216">
        <f>Q1969*H1969</f>
        <v>0.00225</v>
      </c>
      <c r="S1969" s="216">
        <v>0</v>
      </c>
      <c r="T1969" s="217">
        <f>S1969*H1969</f>
        <v>0</v>
      </c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R1969" s="218" t="s">
        <v>898</v>
      </c>
      <c r="AT1969" s="218" t="s">
        <v>560</v>
      </c>
      <c r="AU1969" s="218" t="s">
        <v>82</v>
      </c>
      <c r="AY1969" s="20" t="s">
        <v>155</v>
      </c>
      <c r="BE1969" s="219">
        <f>IF(N1969="základní",J1969,0)</f>
        <v>0</v>
      </c>
      <c r="BF1969" s="219">
        <f>IF(N1969="snížená",J1969,0)</f>
        <v>0</v>
      </c>
      <c r="BG1969" s="219">
        <f>IF(N1969="zákl. přenesená",J1969,0)</f>
        <v>0</v>
      </c>
      <c r="BH1969" s="219">
        <f>IF(N1969="sníž. přenesená",J1969,0)</f>
        <v>0</v>
      </c>
      <c r="BI1969" s="219">
        <f>IF(N1969="nulová",J1969,0)</f>
        <v>0</v>
      </c>
      <c r="BJ1969" s="20" t="s">
        <v>80</v>
      </c>
      <c r="BK1969" s="219">
        <f>ROUND(I1969*H1969,2)</f>
        <v>0</v>
      </c>
      <c r="BL1969" s="20" t="s">
        <v>898</v>
      </c>
      <c r="BM1969" s="218" t="s">
        <v>1699</v>
      </c>
    </row>
    <row r="1970" spans="1:65" s="2" customFormat="1" ht="16.5" customHeight="1">
      <c r="A1970" s="41"/>
      <c r="B1970" s="42"/>
      <c r="C1970" s="207" t="s">
        <v>1700</v>
      </c>
      <c r="D1970" s="207" t="s">
        <v>162</v>
      </c>
      <c r="E1970" s="208" t="s">
        <v>1701</v>
      </c>
      <c r="F1970" s="209" t="s">
        <v>1702</v>
      </c>
      <c r="G1970" s="210" t="s">
        <v>721</v>
      </c>
      <c r="H1970" s="211">
        <v>15</v>
      </c>
      <c r="I1970" s="212"/>
      <c r="J1970" s="213">
        <f>ROUND(I1970*H1970,2)</f>
        <v>0</v>
      </c>
      <c r="K1970" s="209" t="s">
        <v>166</v>
      </c>
      <c r="L1970" s="47"/>
      <c r="M1970" s="214" t="s">
        <v>19</v>
      </c>
      <c r="N1970" s="215" t="s">
        <v>43</v>
      </c>
      <c r="O1970" s="87"/>
      <c r="P1970" s="216">
        <f>O1970*H1970</f>
        <v>0</v>
      </c>
      <c r="Q1970" s="216">
        <v>0</v>
      </c>
      <c r="R1970" s="216">
        <f>Q1970*H1970</f>
        <v>0</v>
      </c>
      <c r="S1970" s="216">
        <v>0</v>
      </c>
      <c r="T1970" s="217">
        <f>S1970*H1970</f>
        <v>0</v>
      </c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R1970" s="218" t="s">
        <v>196</v>
      </c>
      <c r="AT1970" s="218" t="s">
        <v>162</v>
      </c>
      <c r="AU1970" s="218" t="s">
        <v>82</v>
      </c>
      <c r="AY1970" s="20" t="s">
        <v>155</v>
      </c>
      <c r="BE1970" s="219">
        <f>IF(N1970="základní",J1970,0)</f>
        <v>0</v>
      </c>
      <c r="BF1970" s="219">
        <f>IF(N1970="snížená",J1970,0)</f>
        <v>0</v>
      </c>
      <c r="BG1970" s="219">
        <f>IF(N1970="zákl. přenesená",J1970,0)</f>
        <v>0</v>
      </c>
      <c r="BH1970" s="219">
        <f>IF(N1970="sníž. přenesená",J1970,0)</f>
        <v>0</v>
      </c>
      <c r="BI1970" s="219">
        <f>IF(N1970="nulová",J1970,0)</f>
        <v>0</v>
      </c>
      <c r="BJ1970" s="20" t="s">
        <v>80</v>
      </c>
      <c r="BK1970" s="219">
        <f>ROUND(I1970*H1970,2)</f>
        <v>0</v>
      </c>
      <c r="BL1970" s="20" t="s">
        <v>196</v>
      </c>
      <c r="BM1970" s="218" t="s">
        <v>1703</v>
      </c>
    </row>
    <row r="1971" spans="1:47" s="2" customFormat="1" ht="12">
      <c r="A1971" s="41"/>
      <c r="B1971" s="42"/>
      <c r="C1971" s="43"/>
      <c r="D1971" s="220" t="s">
        <v>169</v>
      </c>
      <c r="E1971" s="43"/>
      <c r="F1971" s="221" t="s">
        <v>1704</v>
      </c>
      <c r="G1971" s="43"/>
      <c r="H1971" s="43"/>
      <c r="I1971" s="222"/>
      <c r="J1971" s="43"/>
      <c r="K1971" s="43"/>
      <c r="L1971" s="47"/>
      <c r="M1971" s="223"/>
      <c r="N1971" s="224"/>
      <c r="O1971" s="87"/>
      <c r="P1971" s="87"/>
      <c r="Q1971" s="87"/>
      <c r="R1971" s="87"/>
      <c r="S1971" s="87"/>
      <c r="T1971" s="88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T1971" s="20" t="s">
        <v>169</v>
      </c>
      <c r="AU1971" s="20" t="s">
        <v>82</v>
      </c>
    </row>
    <row r="1972" spans="1:51" s="13" customFormat="1" ht="12">
      <c r="A1972" s="13"/>
      <c r="B1972" s="225"/>
      <c r="C1972" s="226"/>
      <c r="D1972" s="227" t="s">
        <v>176</v>
      </c>
      <c r="E1972" s="228" t="s">
        <v>19</v>
      </c>
      <c r="F1972" s="229" t="s">
        <v>1561</v>
      </c>
      <c r="G1972" s="226"/>
      <c r="H1972" s="228" t="s">
        <v>19</v>
      </c>
      <c r="I1972" s="230"/>
      <c r="J1972" s="226"/>
      <c r="K1972" s="226"/>
      <c r="L1972" s="231"/>
      <c r="M1972" s="232"/>
      <c r="N1972" s="233"/>
      <c r="O1972" s="233"/>
      <c r="P1972" s="233"/>
      <c r="Q1972" s="233"/>
      <c r="R1972" s="233"/>
      <c r="S1972" s="233"/>
      <c r="T1972" s="234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35" t="s">
        <v>176</v>
      </c>
      <c r="AU1972" s="235" t="s">
        <v>82</v>
      </c>
      <c r="AV1972" s="13" t="s">
        <v>80</v>
      </c>
      <c r="AW1972" s="13" t="s">
        <v>34</v>
      </c>
      <c r="AX1972" s="13" t="s">
        <v>72</v>
      </c>
      <c r="AY1972" s="235" t="s">
        <v>155</v>
      </c>
    </row>
    <row r="1973" spans="1:51" s="14" customFormat="1" ht="12">
      <c r="A1973" s="14"/>
      <c r="B1973" s="236"/>
      <c r="C1973" s="237"/>
      <c r="D1973" s="227" t="s">
        <v>176</v>
      </c>
      <c r="E1973" s="238" t="s">
        <v>19</v>
      </c>
      <c r="F1973" s="239" t="s">
        <v>82</v>
      </c>
      <c r="G1973" s="237"/>
      <c r="H1973" s="240">
        <v>2</v>
      </c>
      <c r="I1973" s="241"/>
      <c r="J1973" s="237"/>
      <c r="K1973" s="237"/>
      <c r="L1973" s="242"/>
      <c r="M1973" s="243"/>
      <c r="N1973" s="244"/>
      <c r="O1973" s="244"/>
      <c r="P1973" s="244"/>
      <c r="Q1973" s="244"/>
      <c r="R1973" s="244"/>
      <c r="S1973" s="244"/>
      <c r="T1973" s="245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46" t="s">
        <v>176</v>
      </c>
      <c r="AU1973" s="246" t="s">
        <v>82</v>
      </c>
      <c r="AV1973" s="14" t="s">
        <v>82</v>
      </c>
      <c r="AW1973" s="14" t="s">
        <v>34</v>
      </c>
      <c r="AX1973" s="14" t="s">
        <v>72</v>
      </c>
      <c r="AY1973" s="246" t="s">
        <v>155</v>
      </c>
    </row>
    <row r="1974" spans="1:51" s="13" customFormat="1" ht="12">
      <c r="A1974" s="13"/>
      <c r="B1974" s="225"/>
      <c r="C1974" s="226"/>
      <c r="D1974" s="227" t="s">
        <v>176</v>
      </c>
      <c r="E1974" s="228" t="s">
        <v>19</v>
      </c>
      <c r="F1974" s="229" t="s">
        <v>1591</v>
      </c>
      <c r="G1974" s="226"/>
      <c r="H1974" s="228" t="s">
        <v>19</v>
      </c>
      <c r="I1974" s="230"/>
      <c r="J1974" s="226"/>
      <c r="K1974" s="226"/>
      <c r="L1974" s="231"/>
      <c r="M1974" s="232"/>
      <c r="N1974" s="233"/>
      <c r="O1974" s="233"/>
      <c r="P1974" s="233"/>
      <c r="Q1974" s="233"/>
      <c r="R1974" s="233"/>
      <c r="S1974" s="233"/>
      <c r="T1974" s="234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35" t="s">
        <v>176</v>
      </c>
      <c r="AU1974" s="235" t="s">
        <v>82</v>
      </c>
      <c r="AV1974" s="13" t="s">
        <v>80</v>
      </c>
      <c r="AW1974" s="13" t="s">
        <v>34</v>
      </c>
      <c r="AX1974" s="13" t="s">
        <v>72</v>
      </c>
      <c r="AY1974" s="235" t="s">
        <v>155</v>
      </c>
    </row>
    <row r="1975" spans="1:51" s="14" customFormat="1" ht="12">
      <c r="A1975" s="14"/>
      <c r="B1975" s="236"/>
      <c r="C1975" s="237"/>
      <c r="D1975" s="227" t="s">
        <v>176</v>
      </c>
      <c r="E1975" s="238" t="s">
        <v>19</v>
      </c>
      <c r="F1975" s="239" t="s">
        <v>252</v>
      </c>
      <c r="G1975" s="237"/>
      <c r="H1975" s="240">
        <v>4</v>
      </c>
      <c r="I1975" s="241"/>
      <c r="J1975" s="237"/>
      <c r="K1975" s="237"/>
      <c r="L1975" s="242"/>
      <c r="M1975" s="243"/>
      <c r="N1975" s="244"/>
      <c r="O1975" s="244"/>
      <c r="P1975" s="244"/>
      <c r="Q1975" s="244"/>
      <c r="R1975" s="244"/>
      <c r="S1975" s="244"/>
      <c r="T1975" s="245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46" t="s">
        <v>176</v>
      </c>
      <c r="AU1975" s="246" t="s">
        <v>82</v>
      </c>
      <c r="AV1975" s="14" t="s">
        <v>82</v>
      </c>
      <c r="AW1975" s="14" t="s">
        <v>34</v>
      </c>
      <c r="AX1975" s="14" t="s">
        <v>72</v>
      </c>
      <c r="AY1975" s="246" t="s">
        <v>155</v>
      </c>
    </row>
    <row r="1976" spans="1:51" s="13" customFormat="1" ht="12">
      <c r="A1976" s="13"/>
      <c r="B1976" s="225"/>
      <c r="C1976" s="226"/>
      <c r="D1976" s="227" t="s">
        <v>176</v>
      </c>
      <c r="E1976" s="228" t="s">
        <v>19</v>
      </c>
      <c r="F1976" s="229" t="s">
        <v>1592</v>
      </c>
      <c r="G1976" s="226"/>
      <c r="H1976" s="228" t="s">
        <v>19</v>
      </c>
      <c r="I1976" s="230"/>
      <c r="J1976" s="226"/>
      <c r="K1976" s="226"/>
      <c r="L1976" s="231"/>
      <c r="M1976" s="232"/>
      <c r="N1976" s="233"/>
      <c r="O1976" s="233"/>
      <c r="P1976" s="233"/>
      <c r="Q1976" s="233"/>
      <c r="R1976" s="233"/>
      <c r="S1976" s="233"/>
      <c r="T1976" s="234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T1976" s="235" t="s">
        <v>176</v>
      </c>
      <c r="AU1976" s="235" t="s">
        <v>82</v>
      </c>
      <c r="AV1976" s="13" t="s">
        <v>80</v>
      </c>
      <c r="AW1976" s="13" t="s">
        <v>34</v>
      </c>
      <c r="AX1976" s="13" t="s">
        <v>72</v>
      </c>
      <c r="AY1976" s="235" t="s">
        <v>155</v>
      </c>
    </row>
    <row r="1977" spans="1:51" s="14" customFormat="1" ht="12">
      <c r="A1977" s="14"/>
      <c r="B1977" s="236"/>
      <c r="C1977" s="237"/>
      <c r="D1977" s="227" t="s">
        <v>176</v>
      </c>
      <c r="E1977" s="238" t="s">
        <v>19</v>
      </c>
      <c r="F1977" s="239" t="s">
        <v>563</v>
      </c>
      <c r="G1977" s="237"/>
      <c r="H1977" s="240">
        <v>8</v>
      </c>
      <c r="I1977" s="241"/>
      <c r="J1977" s="237"/>
      <c r="K1977" s="237"/>
      <c r="L1977" s="242"/>
      <c r="M1977" s="243"/>
      <c r="N1977" s="244"/>
      <c r="O1977" s="244"/>
      <c r="P1977" s="244"/>
      <c r="Q1977" s="244"/>
      <c r="R1977" s="244"/>
      <c r="S1977" s="244"/>
      <c r="T1977" s="245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T1977" s="246" t="s">
        <v>176</v>
      </c>
      <c r="AU1977" s="246" t="s">
        <v>82</v>
      </c>
      <c r="AV1977" s="14" t="s">
        <v>82</v>
      </c>
      <c r="AW1977" s="14" t="s">
        <v>34</v>
      </c>
      <c r="AX1977" s="14" t="s">
        <v>72</v>
      </c>
      <c r="AY1977" s="246" t="s">
        <v>155</v>
      </c>
    </row>
    <row r="1978" spans="1:51" s="13" customFormat="1" ht="12">
      <c r="A1978" s="13"/>
      <c r="B1978" s="225"/>
      <c r="C1978" s="226"/>
      <c r="D1978" s="227" t="s">
        <v>176</v>
      </c>
      <c r="E1978" s="228" t="s">
        <v>19</v>
      </c>
      <c r="F1978" s="229" t="s">
        <v>1631</v>
      </c>
      <c r="G1978" s="226"/>
      <c r="H1978" s="228" t="s">
        <v>19</v>
      </c>
      <c r="I1978" s="230"/>
      <c r="J1978" s="226"/>
      <c r="K1978" s="226"/>
      <c r="L1978" s="231"/>
      <c r="M1978" s="232"/>
      <c r="N1978" s="233"/>
      <c r="O1978" s="233"/>
      <c r="P1978" s="233"/>
      <c r="Q1978" s="233"/>
      <c r="R1978" s="233"/>
      <c r="S1978" s="233"/>
      <c r="T1978" s="234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35" t="s">
        <v>176</v>
      </c>
      <c r="AU1978" s="235" t="s">
        <v>82</v>
      </c>
      <c r="AV1978" s="13" t="s">
        <v>80</v>
      </c>
      <c r="AW1978" s="13" t="s">
        <v>34</v>
      </c>
      <c r="AX1978" s="13" t="s">
        <v>72</v>
      </c>
      <c r="AY1978" s="235" t="s">
        <v>155</v>
      </c>
    </row>
    <row r="1979" spans="1:51" s="14" customFormat="1" ht="12">
      <c r="A1979" s="14"/>
      <c r="B1979" s="236"/>
      <c r="C1979" s="237"/>
      <c r="D1979" s="227" t="s">
        <v>176</v>
      </c>
      <c r="E1979" s="238" t="s">
        <v>19</v>
      </c>
      <c r="F1979" s="239" t="s">
        <v>80</v>
      </c>
      <c r="G1979" s="237"/>
      <c r="H1979" s="240">
        <v>1</v>
      </c>
      <c r="I1979" s="241"/>
      <c r="J1979" s="237"/>
      <c r="K1979" s="237"/>
      <c r="L1979" s="242"/>
      <c r="M1979" s="243"/>
      <c r="N1979" s="244"/>
      <c r="O1979" s="244"/>
      <c r="P1979" s="244"/>
      <c r="Q1979" s="244"/>
      <c r="R1979" s="244"/>
      <c r="S1979" s="244"/>
      <c r="T1979" s="245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46" t="s">
        <v>176</v>
      </c>
      <c r="AU1979" s="246" t="s">
        <v>82</v>
      </c>
      <c r="AV1979" s="14" t="s">
        <v>82</v>
      </c>
      <c r="AW1979" s="14" t="s">
        <v>34</v>
      </c>
      <c r="AX1979" s="14" t="s">
        <v>72</v>
      </c>
      <c r="AY1979" s="246" t="s">
        <v>155</v>
      </c>
    </row>
    <row r="1980" spans="1:51" s="15" customFormat="1" ht="12">
      <c r="A1980" s="15"/>
      <c r="B1980" s="255"/>
      <c r="C1980" s="256"/>
      <c r="D1980" s="227" t="s">
        <v>176</v>
      </c>
      <c r="E1980" s="257" t="s">
        <v>19</v>
      </c>
      <c r="F1980" s="258" t="s">
        <v>502</v>
      </c>
      <c r="G1980" s="256"/>
      <c r="H1980" s="259">
        <v>15</v>
      </c>
      <c r="I1980" s="260"/>
      <c r="J1980" s="256"/>
      <c r="K1980" s="256"/>
      <c r="L1980" s="261"/>
      <c r="M1980" s="262"/>
      <c r="N1980" s="263"/>
      <c r="O1980" s="263"/>
      <c r="P1980" s="263"/>
      <c r="Q1980" s="263"/>
      <c r="R1980" s="263"/>
      <c r="S1980" s="263"/>
      <c r="T1980" s="264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T1980" s="265" t="s">
        <v>176</v>
      </c>
      <c r="AU1980" s="265" t="s">
        <v>82</v>
      </c>
      <c r="AV1980" s="15" t="s">
        <v>252</v>
      </c>
      <c r="AW1980" s="15" t="s">
        <v>34</v>
      </c>
      <c r="AX1980" s="15" t="s">
        <v>80</v>
      </c>
      <c r="AY1980" s="265" t="s">
        <v>155</v>
      </c>
    </row>
    <row r="1981" spans="1:65" s="2" customFormat="1" ht="16.5" customHeight="1">
      <c r="A1981" s="41"/>
      <c r="B1981" s="42"/>
      <c r="C1981" s="266" t="s">
        <v>1705</v>
      </c>
      <c r="D1981" s="266" t="s">
        <v>560</v>
      </c>
      <c r="E1981" s="267" t="s">
        <v>1706</v>
      </c>
      <c r="F1981" s="268" t="s">
        <v>1707</v>
      </c>
      <c r="G1981" s="269" t="s">
        <v>721</v>
      </c>
      <c r="H1981" s="270">
        <v>15</v>
      </c>
      <c r="I1981" s="271"/>
      <c r="J1981" s="272">
        <f>ROUND(I1981*H1981,2)</f>
        <v>0</v>
      </c>
      <c r="K1981" s="268" t="s">
        <v>166</v>
      </c>
      <c r="L1981" s="273"/>
      <c r="M1981" s="274" t="s">
        <v>19</v>
      </c>
      <c r="N1981" s="275" t="s">
        <v>43</v>
      </c>
      <c r="O1981" s="87"/>
      <c r="P1981" s="216">
        <f>O1981*H1981</f>
        <v>0</v>
      </c>
      <c r="Q1981" s="216">
        <v>0.0022</v>
      </c>
      <c r="R1981" s="216">
        <f>Q1981*H1981</f>
        <v>0.033</v>
      </c>
      <c r="S1981" s="216">
        <v>0</v>
      </c>
      <c r="T1981" s="217">
        <f>S1981*H1981</f>
        <v>0</v>
      </c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R1981" s="218" t="s">
        <v>776</v>
      </c>
      <c r="AT1981" s="218" t="s">
        <v>560</v>
      </c>
      <c r="AU1981" s="218" t="s">
        <v>82</v>
      </c>
      <c r="AY1981" s="20" t="s">
        <v>155</v>
      </c>
      <c r="BE1981" s="219">
        <f>IF(N1981="základní",J1981,0)</f>
        <v>0</v>
      </c>
      <c r="BF1981" s="219">
        <f>IF(N1981="snížená",J1981,0)</f>
        <v>0</v>
      </c>
      <c r="BG1981" s="219">
        <f>IF(N1981="zákl. přenesená",J1981,0)</f>
        <v>0</v>
      </c>
      <c r="BH1981" s="219">
        <f>IF(N1981="sníž. přenesená",J1981,0)</f>
        <v>0</v>
      </c>
      <c r="BI1981" s="219">
        <f>IF(N1981="nulová",J1981,0)</f>
        <v>0</v>
      </c>
      <c r="BJ1981" s="20" t="s">
        <v>80</v>
      </c>
      <c r="BK1981" s="219">
        <f>ROUND(I1981*H1981,2)</f>
        <v>0</v>
      </c>
      <c r="BL1981" s="20" t="s">
        <v>196</v>
      </c>
      <c r="BM1981" s="218" t="s">
        <v>1708</v>
      </c>
    </row>
    <row r="1982" spans="1:65" s="2" customFormat="1" ht="16.5" customHeight="1">
      <c r="A1982" s="41"/>
      <c r="B1982" s="42"/>
      <c r="C1982" s="207" t="s">
        <v>1709</v>
      </c>
      <c r="D1982" s="207" t="s">
        <v>162</v>
      </c>
      <c r="E1982" s="208" t="s">
        <v>1710</v>
      </c>
      <c r="F1982" s="209" t="s">
        <v>1711</v>
      </c>
      <c r="G1982" s="210" t="s">
        <v>721</v>
      </c>
      <c r="H1982" s="211">
        <v>24</v>
      </c>
      <c r="I1982" s="212"/>
      <c r="J1982" s="213">
        <f>ROUND(I1982*H1982,2)</f>
        <v>0</v>
      </c>
      <c r="K1982" s="209" t="s">
        <v>166</v>
      </c>
      <c r="L1982" s="47"/>
      <c r="M1982" s="214" t="s">
        <v>19</v>
      </c>
      <c r="N1982" s="215" t="s">
        <v>43</v>
      </c>
      <c r="O1982" s="87"/>
      <c r="P1982" s="216">
        <f>O1982*H1982</f>
        <v>0</v>
      </c>
      <c r="Q1982" s="216">
        <v>0</v>
      </c>
      <c r="R1982" s="216">
        <f>Q1982*H1982</f>
        <v>0</v>
      </c>
      <c r="S1982" s="216">
        <v>0</v>
      </c>
      <c r="T1982" s="217">
        <f>S1982*H1982</f>
        <v>0</v>
      </c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R1982" s="218" t="s">
        <v>196</v>
      </c>
      <c r="AT1982" s="218" t="s">
        <v>162</v>
      </c>
      <c r="AU1982" s="218" t="s">
        <v>82</v>
      </c>
      <c r="AY1982" s="20" t="s">
        <v>155</v>
      </c>
      <c r="BE1982" s="219">
        <f>IF(N1982="základní",J1982,0)</f>
        <v>0</v>
      </c>
      <c r="BF1982" s="219">
        <f>IF(N1982="snížená",J1982,0)</f>
        <v>0</v>
      </c>
      <c r="BG1982" s="219">
        <f>IF(N1982="zákl. přenesená",J1982,0)</f>
        <v>0</v>
      </c>
      <c r="BH1982" s="219">
        <f>IF(N1982="sníž. přenesená",J1982,0)</f>
        <v>0</v>
      </c>
      <c r="BI1982" s="219">
        <f>IF(N1982="nulová",J1982,0)</f>
        <v>0</v>
      </c>
      <c r="BJ1982" s="20" t="s">
        <v>80</v>
      </c>
      <c r="BK1982" s="219">
        <f>ROUND(I1982*H1982,2)</f>
        <v>0</v>
      </c>
      <c r="BL1982" s="20" t="s">
        <v>196</v>
      </c>
      <c r="BM1982" s="218" t="s">
        <v>1712</v>
      </c>
    </row>
    <row r="1983" spans="1:47" s="2" customFormat="1" ht="12">
      <c r="A1983" s="41"/>
      <c r="B1983" s="42"/>
      <c r="C1983" s="43"/>
      <c r="D1983" s="220" t="s">
        <v>169</v>
      </c>
      <c r="E1983" s="43"/>
      <c r="F1983" s="221" t="s">
        <v>1713</v>
      </c>
      <c r="G1983" s="43"/>
      <c r="H1983" s="43"/>
      <c r="I1983" s="222"/>
      <c r="J1983" s="43"/>
      <c r="K1983" s="43"/>
      <c r="L1983" s="47"/>
      <c r="M1983" s="223"/>
      <c r="N1983" s="224"/>
      <c r="O1983" s="87"/>
      <c r="P1983" s="87"/>
      <c r="Q1983" s="87"/>
      <c r="R1983" s="87"/>
      <c r="S1983" s="87"/>
      <c r="T1983" s="88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T1983" s="20" t="s">
        <v>169</v>
      </c>
      <c r="AU1983" s="20" t="s">
        <v>82</v>
      </c>
    </row>
    <row r="1984" spans="1:51" s="13" customFormat="1" ht="12">
      <c r="A1984" s="13"/>
      <c r="B1984" s="225"/>
      <c r="C1984" s="226"/>
      <c r="D1984" s="227" t="s">
        <v>176</v>
      </c>
      <c r="E1984" s="228" t="s">
        <v>19</v>
      </c>
      <c r="F1984" s="229" t="s">
        <v>1548</v>
      </c>
      <c r="G1984" s="226"/>
      <c r="H1984" s="228" t="s">
        <v>19</v>
      </c>
      <c r="I1984" s="230"/>
      <c r="J1984" s="226"/>
      <c r="K1984" s="226"/>
      <c r="L1984" s="231"/>
      <c r="M1984" s="232"/>
      <c r="N1984" s="233"/>
      <c r="O1984" s="233"/>
      <c r="P1984" s="233"/>
      <c r="Q1984" s="233"/>
      <c r="R1984" s="233"/>
      <c r="S1984" s="233"/>
      <c r="T1984" s="234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35" t="s">
        <v>176</v>
      </c>
      <c r="AU1984" s="235" t="s">
        <v>82</v>
      </c>
      <c r="AV1984" s="13" t="s">
        <v>80</v>
      </c>
      <c r="AW1984" s="13" t="s">
        <v>34</v>
      </c>
      <c r="AX1984" s="13" t="s">
        <v>72</v>
      </c>
      <c r="AY1984" s="235" t="s">
        <v>155</v>
      </c>
    </row>
    <row r="1985" spans="1:51" s="13" customFormat="1" ht="12">
      <c r="A1985" s="13"/>
      <c r="B1985" s="225"/>
      <c r="C1985" s="226"/>
      <c r="D1985" s="227" t="s">
        <v>176</v>
      </c>
      <c r="E1985" s="228" t="s">
        <v>19</v>
      </c>
      <c r="F1985" s="229" t="s">
        <v>1549</v>
      </c>
      <c r="G1985" s="226"/>
      <c r="H1985" s="228" t="s">
        <v>19</v>
      </c>
      <c r="I1985" s="230"/>
      <c r="J1985" s="226"/>
      <c r="K1985" s="226"/>
      <c r="L1985" s="231"/>
      <c r="M1985" s="232"/>
      <c r="N1985" s="233"/>
      <c r="O1985" s="233"/>
      <c r="P1985" s="233"/>
      <c r="Q1985" s="233"/>
      <c r="R1985" s="233"/>
      <c r="S1985" s="233"/>
      <c r="T1985" s="234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5" t="s">
        <v>176</v>
      </c>
      <c r="AU1985" s="235" t="s">
        <v>82</v>
      </c>
      <c r="AV1985" s="13" t="s">
        <v>80</v>
      </c>
      <c r="AW1985" s="13" t="s">
        <v>34</v>
      </c>
      <c r="AX1985" s="13" t="s">
        <v>72</v>
      </c>
      <c r="AY1985" s="235" t="s">
        <v>155</v>
      </c>
    </row>
    <row r="1986" spans="1:51" s="14" customFormat="1" ht="12">
      <c r="A1986" s="14"/>
      <c r="B1986" s="236"/>
      <c r="C1986" s="237"/>
      <c r="D1986" s="227" t="s">
        <v>176</v>
      </c>
      <c r="E1986" s="238" t="s">
        <v>19</v>
      </c>
      <c r="F1986" s="239" t="s">
        <v>82</v>
      </c>
      <c r="G1986" s="237"/>
      <c r="H1986" s="240">
        <v>2</v>
      </c>
      <c r="I1986" s="241"/>
      <c r="J1986" s="237"/>
      <c r="K1986" s="237"/>
      <c r="L1986" s="242"/>
      <c r="M1986" s="243"/>
      <c r="N1986" s="244"/>
      <c r="O1986" s="244"/>
      <c r="P1986" s="244"/>
      <c r="Q1986" s="244"/>
      <c r="R1986" s="244"/>
      <c r="S1986" s="244"/>
      <c r="T1986" s="245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46" t="s">
        <v>176</v>
      </c>
      <c r="AU1986" s="246" t="s">
        <v>82</v>
      </c>
      <c r="AV1986" s="14" t="s">
        <v>82</v>
      </c>
      <c r="AW1986" s="14" t="s">
        <v>34</v>
      </c>
      <c r="AX1986" s="14" t="s">
        <v>72</v>
      </c>
      <c r="AY1986" s="246" t="s">
        <v>155</v>
      </c>
    </row>
    <row r="1987" spans="1:51" s="13" customFormat="1" ht="12">
      <c r="A1987" s="13"/>
      <c r="B1987" s="225"/>
      <c r="C1987" s="226"/>
      <c r="D1987" s="227" t="s">
        <v>176</v>
      </c>
      <c r="E1987" s="228" t="s">
        <v>19</v>
      </c>
      <c r="F1987" s="229" t="s">
        <v>1550</v>
      </c>
      <c r="G1987" s="226"/>
      <c r="H1987" s="228" t="s">
        <v>19</v>
      </c>
      <c r="I1987" s="230"/>
      <c r="J1987" s="226"/>
      <c r="K1987" s="226"/>
      <c r="L1987" s="231"/>
      <c r="M1987" s="232"/>
      <c r="N1987" s="233"/>
      <c r="O1987" s="233"/>
      <c r="P1987" s="233"/>
      <c r="Q1987" s="233"/>
      <c r="R1987" s="233"/>
      <c r="S1987" s="233"/>
      <c r="T1987" s="234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T1987" s="235" t="s">
        <v>176</v>
      </c>
      <c r="AU1987" s="235" t="s">
        <v>82</v>
      </c>
      <c r="AV1987" s="13" t="s">
        <v>80</v>
      </c>
      <c r="AW1987" s="13" t="s">
        <v>34</v>
      </c>
      <c r="AX1987" s="13" t="s">
        <v>72</v>
      </c>
      <c r="AY1987" s="235" t="s">
        <v>155</v>
      </c>
    </row>
    <row r="1988" spans="1:51" s="14" customFormat="1" ht="12">
      <c r="A1988" s="14"/>
      <c r="B1988" s="236"/>
      <c r="C1988" s="237"/>
      <c r="D1988" s="227" t="s">
        <v>176</v>
      </c>
      <c r="E1988" s="238" t="s">
        <v>19</v>
      </c>
      <c r="F1988" s="239" t="s">
        <v>8</v>
      </c>
      <c r="G1988" s="237"/>
      <c r="H1988" s="240">
        <v>12</v>
      </c>
      <c r="I1988" s="241"/>
      <c r="J1988" s="237"/>
      <c r="K1988" s="237"/>
      <c r="L1988" s="242"/>
      <c r="M1988" s="243"/>
      <c r="N1988" s="244"/>
      <c r="O1988" s="244"/>
      <c r="P1988" s="244"/>
      <c r="Q1988" s="244"/>
      <c r="R1988" s="244"/>
      <c r="S1988" s="244"/>
      <c r="T1988" s="245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T1988" s="246" t="s">
        <v>176</v>
      </c>
      <c r="AU1988" s="246" t="s">
        <v>82</v>
      </c>
      <c r="AV1988" s="14" t="s">
        <v>82</v>
      </c>
      <c r="AW1988" s="14" t="s">
        <v>34</v>
      </c>
      <c r="AX1988" s="14" t="s">
        <v>72</v>
      </c>
      <c r="AY1988" s="246" t="s">
        <v>155</v>
      </c>
    </row>
    <row r="1989" spans="1:51" s="13" customFormat="1" ht="12">
      <c r="A1989" s="13"/>
      <c r="B1989" s="225"/>
      <c r="C1989" s="226"/>
      <c r="D1989" s="227" t="s">
        <v>176</v>
      </c>
      <c r="E1989" s="228" t="s">
        <v>19</v>
      </c>
      <c r="F1989" s="229" t="s">
        <v>1560</v>
      </c>
      <c r="G1989" s="226"/>
      <c r="H1989" s="228" t="s">
        <v>19</v>
      </c>
      <c r="I1989" s="230"/>
      <c r="J1989" s="226"/>
      <c r="K1989" s="226"/>
      <c r="L1989" s="231"/>
      <c r="M1989" s="232"/>
      <c r="N1989" s="233"/>
      <c r="O1989" s="233"/>
      <c r="P1989" s="233"/>
      <c r="Q1989" s="233"/>
      <c r="R1989" s="233"/>
      <c r="S1989" s="233"/>
      <c r="T1989" s="234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35" t="s">
        <v>176</v>
      </c>
      <c r="AU1989" s="235" t="s">
        <v>82</v>
      </c>
      <c r="AV1989" s="13" t="s">
        <v>80</v>
      </c>
      <c r="AW1989" s="13" t="s">
        <v>34</v>
      </c>
      <c r="AX1989" s="13" t="s">
        <v>72</v>
      </c>
      <c r="AY1989" s="235" t="s">
        <v>155</v>
      </c>
    </row>
    <row r="1990" spans="1:51" s="14" customFormat="1" ht="12">
      <c r="A1990" s="14"/>
      <c r="B1990" s="236"/>
      <c r="C1990" s="237"/>
      <c r="D1990" s="227" t="s">
        <v>176</v>
      </c>
      <c r="E1990" s="238" t="s">
        <v>19</v>
      </c>
      <c r="F1990" s="239" t="s">
        <v>277</v>
      </c>
      <c r="G1990" s="237"/>
      <c r="H1990" s="240">
        <v>10</v>
      </c>
      <c r="I1990" s="241"/>
      <c r="J1990" s="237"/>
      <c r="K1990" s="237"/>
      <c r="L1990" s="242"/>
      <c r="M1990" s="243"/>
      <c r="N1990" s="244"/>
      <c r="O1990" s="244"/>
      <c r="P1990" s="244"/>
      <c r="Q1990" s="244"/>
      <c r="R1990" s="244"/>
      <c r="S1990" s="244"/>
      <c r="T1990" s="245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46" t="s">
        <v>176</v>
      </c>
      <c r="AU1990" s="246" t="s">
        <v>82</v>
      </c>
      <c r="AV1990" s="14" t="s">
        <v>82</v>
      </c>
      <c r="AW1990" s="14" t="s">
        <v>34</v>
      </c>
      <c r="AX1990" s="14" t="s">
        <v>72</v>
      </c>
      <c r="AY1990" s="246" t="s">
        <v>155</v>
      </c>
    </row>
    <row r="1991" spans="1:51" s="15" customFormat="1" ht="12">
      <c r="A1991" s="15"/>
      <c r="B1991" s="255"/>
      <c r="C1991" s="256"/>
      <c r="D1991" s="227" t="s">
        <v>176</v>
      </c>
      <c r="E1991" s="257" t="s">
        <v>19</v>
      </c>
      <c r="F1991" s="258" t="s">
        <v>502</v>
      </c>
      <c r="G1991" s="256"/>
      <c r="H1991" s="259">
        <v>24</v>
      </c>
      <c r="I1991" s="260"/>
      <c r="J1991" s="256"/>
      <c r="K1991" s="256"/>
      <c r="L1991" s="261"/>
      <c r="M1991" s="262"/>
      <c r="N1991" s="263"/>
      <c r="O1991" s="263"/>
      <c r="P1991" s="263"/>
      <c r="Q1991" s="263"/>
      <c r="R1991" s="263"/>
      <c r="S1991" s="263"/>
      <c r="T1991" s="264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T1991" s="265" t="s">
        <v>176</v>
      </c>
      <c r="AU1991" s="265" t="s">
        <v>82</v>
      </c>
      <c r="AV1991" s="15" t="s">
        <v>252</v>
      </c>
      <c r="AW1991" s="15" t="s">
        <v>34</v>
      </c>
      <c r="AX1991" s="15" t="s">
        <v>80</v>
      </c>
      <c r="AY1991" s="265" t="s">
        <v>155</v>
      </c>
    </row>
    <row r="1992" spans="1:65" s="2" customFormat="1" ht="16.5" customHeight="1">
      <c r="A1992" s="41"/>
      <c r="B1992" s="42"/>
      <c r="C1992" s="266" t="s">
        <v>1714</v>
      </c>
      <c r="D1992" s="266" t="s">
        <v>560</v>
      </c>
      <c r="E1992" s="267" t="s">
        <v>1715</v>
      </c>
      <c r="F1992" s="268" t="s">
        <v>1716</v>
      </c>
      <c r="G1992" s="269" t="s">
        <v>721</v>
      </c>
      <c r="H1992" s="270">
        <v>24</v>
      </c>
      <c r="I1992" s="271"/>
      <c r="J1992" s="272">
        <f>ROUND(I1992*H1992,2)</f>
        <v>0</v>
      </c>
      <c r="K1992" s="268" t="s">
        <v>166</v>
      </c>
      <c r="L1992" s="273"/>
      <c r="M1992" s="274" t="s">
        <v>19</v>
      </c>
      <c r="N1992" s="275" t="s">
        <v>43</v>
      </c>
      <c r="O1992" s="87"/>
      <c r="P1992" s="216">
        <f>O1992*H1992</f>
        <v>0</v>
      </c>
      <c r="Q1992" s="216">
        <v>0.0022</v>
      </c>
      <c r="R1992" s="216">
        <f>Q1992*H1992</f>
        <v>0.0528</v>
      </c>
      <c r="S1992" s="216">
        <v>0</v>
      </c>
      <c r="T1992" s="217">
        <f>S1992*H1992</f>
        <v>0</v>
      </c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R1992" s="218" t="s">
        <v>776</v>
      </c>
      <c r="AT1992" s="218" t="s">
        <v>560</v>
      </c>
      <c r="AU1992" s="218" t="s">
        <v>82</v>
      </c>
      <c r="AY1992" s="20" t="s">
        <v>155</v>
      </c>
      <c r="BE1992" s="219">
        <f>IF(N1992="základní",J1992,0)</f>
        <v>0</v>
      </c>
      <c r="BF1992" s="219">
        <f>IF(N1992="snížená",J1992,0)</f>
        <v>0</v>
      </c>
      <c r="BG1992" s="219">
        <f>IF(N1992="zákl. přenesená",J1992,0)</f>
        <v>0</v>
      </c>
      <c r="BH1992" s="219">
        <f>IF(N1992="sníž. přenesená",J1992,0)</f>
        <v>0</v>
      </c>
      <c r="BI1992" s="219">
        <f>IF(N1992="nulová",J1992,0)</f>
        <v>0</v>
      </c>
      <c r="BJ1992" s="20" t="s">
        <v>80</v>
      </c>
      <c r="BK1992" s="219">
        <f>ROUND(I1992*H1992,2)</f>
        <v>0</v>
      </c>
      <c r="BL1992" s="20" t="s">
        <v>196</v>
      </c>
      <c r="BM1992" s="218" t="s">
        <v>1717</v>
      </c>
    </row>
    <row r="1993" spans="1:65" s="2" customFormat="1" ht="24.15" customHeight="1">
      <c r="A1993" s="41"/>
      <c r="B1993" s="42"/>
      <c r="C1993" s="207" t="s">
        <v>1718</v>
      </c>
      <c r="D1993" s="207" t="s">
        <v>162</v>
      </c>
      <c r="E1993" s="208" t="s">
        <v>1719</v>
      </c>
      <c r="F1993" s="209" t="s">
        <v>1720</v>
      </c>
      <c r="G1993" s="210" t="s">
        <v>518</v>
      </c>
      <c r="H1993" s="211">
        <v>6.465</v>
      </c>
      <c r="I1993" s="212"/>
      <c r="J1993" s="213">
        <f>ROUND(I1993*H1993,2)</f>
        <v>0</v>
      </c>
      <c r="K1993" s="209" t="s">
        <v>166</v>
      </c>
      <c r="L1993" s="47"/>
      <c r="M1993" s="214" t="s">
        <v>19</v>
      </c>
      <c r="N1993" s="215" t="s">
        <v>43</v>
      </c>
      <c r="O1993" s="87"/>
      <c r="P1993" s="216">
        <f>O1993*H1993</f>
        <v>0</v>
      </c>
      <c r="Q1993" s="216">
        <v>0</v>
      </c>
      <c r="R1993" s="216">
        <f>Q1993*H1993</f>
        <v>0</v>
      </c>
      <c r="S1993" s="216">
        <v>0</v>
      </c>
      <c r="T1993" s="217">
        <f>S1993*H1993</f>
        <v>0</v>
      </c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R1993" s="218" t="s">
        <v>196</v>
      </c>
      <c r="AT1993" s="218" t="s">
        <v>162</v>
      </c>
      <c r="AU1993" s="218" t="s">
        <v>82</v>
      </c>
      <c r="AY1993" s="20" t="s">
        <v>155</v>
      </c>
      <c r="BE1993" s="219">
        <f>IF(N1993="základní",J1993,0)</f>
        <v>0</v>
      </c>
      <c r="BF1993" s="219">
        <f>IF(N1993="snížená",J1993,0)</f>
        <v>0</v>
      </c>
      <c r="BG1993" s="219">
        <f>IF(N1993="zákl. přenesená",J1993,0)</f>
        <v>0</v>
      </c>
      <c r="BH1993" s="219">
        <f>IF(N1993="sníž. přenesená",J1993,0)</f>
        <v>0</v>
      </c>
      <c r="BI1993" s="219">
        <f>IF(N1993="nulová",J1993,0)</f>
        <v>0</v>
      </c>
      <c r="BJ1993" s="20" t="s">
        <v>80</v>
      </c>
      <c r="BK1993" s="219">
        <f>ROUND(I1993*H1993,2)</f>
        <v>0</v>
      </c>
      <c r="BL1993" s="20" t="s">
        <v>196</v>
      </c>
      <c r="BM1993" s="218" t="s">
        <v>1721</v>
      </c>
    </row>
    <row r="1994" spans="1:47" s="2" customFormat="1" ht="12">
      <c r="A1994" s="41"/>
      <c r="B1994" s="42"/>
      <c r="C1994" s="43"/>
      <c r="D1994" s="220" t="s">
        <v>169</v>
      </c>
      <c r="E1994" s="43"/>
      <c r="F1994" s="221" t="s">
        <v>1722</v>
      </c>
      <c r="G1994" s="43"/>
      <c r="H1994" s="43"/>
      <c r="I1994" s="222"/>
      <c r="J1994" s="43"/>
      <c r="K1994" s="43"/>
      <c r="L1994" s="47"/>
      <c r="M1994" s="223"/>
      <c r="N1994" s="224"/>
      <c r="O1994" s="87"/>
      <c r="P1994" s="87"/>
      <c r="Q1994" s="87"/>
      <c r="R1994" s="87"/>
      <c r="S1994" s="87"/>
      <c r="T1994" s="88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T1994" s="20" t="s">
        <v>169</v>
      </c>
      <c r="AU1994" s="20" t="s">
        <v>82</v>
      </c>
    </row>
    <row r="1995" spans="1:63" s="12" customFormat="1" ht="22.8" customHeight="1">
      <c r="A1995" s="12"/>
      <c r="B1995" s="191"/>
      <c r="C1995" s="192"/>
      <c r="D1995" s="193" t="s">
        <v>71</v>
      </c>
      <c r="E1995" s="205" t="s">
        <v>1723</v>
      </c>
      <c r="F1995" s="205" t="s">
        <v>1724</v>
      </c>
      <c r="G1995" s="192"/>
      <c r="H1995" s="192"/>
      <c r="I1995" s="195"/>
      <c r="J1995" s="206">
        <f>BK1995</f>
        <v>0</v>
      </c>
      <c r="K1995" s="192"/>
      <c r="L1995" s="197"/>
      <c r="M1995" s="198"/>
      <c r="N1995" s="199"/>
      <c r="O1995" s="199"/>
      <c r="P1995" s="200">
        <f>SUM(P1996:P2160)</f>
        <v>0</v>
      </c>
      <c r="Q1995" s="199"/>
      <c r="R1995" s="200">
        <f>SUM(R1996:R2160)</f>
        <v>14.698135320000004</v>
      </c>
      <c r="S1995" s="199"/>
      <c r="T1995" s="201">
        <f>SUM(T1996:T2160)</f>
        <v>0</v>
      </c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R1995" s="202" t="s">
        <v>82</v>
      </c>
      <c r="AT1995" s="203" t="s">
        <v>71</v>
      </c>
      <c r="AU1995" s="203" t="s">
        <v>80</v>
      </c>
      <c r="AY1995" s="202" t="s">
        <v>155</v>
      </c>
      <c r="BK1995" s="204">
        <f>SUM(BK1996:BK2160)</f>
        <v>0</v>
      </c>
    </row>
    <row r="1996" spans="1:65" s="2" customFormat="1" ht="16.5" customHeight="1">
      <c r="A1996" s="41"/>
      <c r="B1996" s="42"/>
      <c r="C1996" s="207" t="s">
        <v>1725</v>
      </c>
      <c r="D1996" s="207" t="s">
        <v>162</v>
      </c>
      <c r="E1996" s="208" t="s">
        <v>1726</v>
      </c>
      <c r="F1996" s="209" t="s">
        <v>1727</v>
      </c>
      <c r="G1996" s="210" t="s">
        <v>174</v>
      </c>
      <c r="H1996" s="211">
        <v>1</v>
      </c>
      <c r="I1996" s="212"/>
      <c r="J1996" s="213">
        <f>ROUND(I1996*H1996,2)</f>
        <v>0</v>
      </c>
      <c r="K1996" s="209" t="s">
        <v>19</v>
      </c>
      <c r="L1996" s="47"/>
      <c r="M1996" s="214" t="s">
        <v>19</v>
      </c>
      <c r="N1996" s="215" t="s">
        <v>43</v>
      </c>
      <c r="O1996" s="87"/>
      <c r="P1996" s="216">
        <f>O1996*H1996</f>
        <v>0</v>
      </c>
      <c r="Q1996" s="216">
        <v>0.00014</v>
      </c>
      <c r="R1996" s="216">
        <f>Q1996*H1996</f>
        <v>0.00014</v>
      </c>
      <c r="S1996" s="216">
        <v>0</v>
      </c>
      <c r="T1996" s="217">
        <f>S1996*H1996</f>
        <v>0</v>
      </c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R1996" s="218" t="s">
        <v>196</v>
      </c>
      <c r="AT1996" s="218" t="s">
        <v>162</v>
      </c>
      <c r="AU1996" s="218" t="s">
        <v>82</v>
      </c>
      <c r="AY1996" s="20" t="s">
        <v>155</v>
      </c>
      <c r="BE1996" s="219">
        <f>IF(N1996="základní",J1996,0)</f>
        <v>0</v>
      </c>
      <c r="BF1996" s="219">
        <f>IF(N1996="snížená",J1996,0)</f>
        <v>0</v>
      </c>
      <c r="BG1996" s="219">
        <f>IF(N1996="zákl. přenesená",J1996,0)</f>
        <v>0</v>
      </c>
      <c r="BH1996" s="219">
        <f>IF(N1996="sníž. přenesená",J1996,0)</f>
        <v>0</v>
      </c>
      <c r="BI1996" s="219">
        <f>IF(N1996="nulová",J1996,0)</f>
        <v>0</v>
      </c>
      <c r="BJ1996" s="20" t="s">
        <v>80</v>
      </c>
      <c r="BK1996" s="219">
        <f>ROUND(I1996*H1996,2)</f>
        <v>0</v>
      </c>
      <c r="BL1996" s="20" t="s">
        <v>196</v>
      </c>
      <c r="BM1996" s="218" t="s">
        <v>1728</v>
      </c>
    </row>
    <row r="1997" spans="1:51" s="14" customFormat="1" ht="12">
      <c r="A1997" s="14"/>
      <c r="B1997" s="236"/>
      <c r="C1997" s="237"/>
      <c r="D1997" s="227" t="s">
        <v>176</v>
      </c>
      <c r="E1997" s="238" t="s">
        <v>19</v>
      </c>
      <c r="F1997" s="239" t="s">
        <v>80</v>
      </c>
      <c r="G1997" s="237"/>
      <c r="H1997" s="240">
        <v>1</v>
      </c>
      <c r="I1997" s="241"/>
      <c r="J1997" s="237"/>
      <c r="K1997" s="237"/>
      <c r="L1997" s="242"/>
      <c r="M1997" s="243"/>
      <c r="N1997" s="244"/>
      <c r="O1997" s="244"/>
      <c r="P1997" s="244"/>
      <c r="Q1997" s="244"/>
      <c r="R1997" s="244"/>
      <c r="S1997" s="244"/>
      <c r="T1997" s="245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T1997" s="246" t="s">
        <v>176</v>
      </c>
      <c r="AU1997" s="246" t="s">
        <v>82</v>
      </c>
      <c r="AV1997" s="14" t="s">
        <v>82</v>
      </c>
      <c r="AW1997" s="14" t="s">
        <v>34</v>
      </c>
      <c r="AX1997" s="14" t="s">
        <v>80</v>
      </c>
      <c r="AY1997" s="246" t="s">
        <v>155</v>
      </c>
    </row>
    <row r="1998" spans="1:65" s="2" customFormat="1" ht="16.5" customHeight="1">
      <c r="A1998" s="41"/>
      <c r="B1998" s="42"/>
      <c r="C1998" s="266" t="s">
        <v>1729</v>
      </c>
      <c r="D1998" s="266" t="s">
        <v>560</v>
      </c>
      <c r="E1998" s="267" t="s">
        <v>1730</v>
      </c>
      <c r="F1998" s="268" t="s">
        <v>1731</v>
      </c>
      <c r="G1998" s="269" t="s">
        <v>174</v>
      </c>
      <c r="H1998" s="270">
        <v>1</v>
      </c>
      <c r="I1998" s="271"/>
      <c r="J1998" s="272">
        <f>ROUND(I1998*H1998,2)</f>
        <v>0</v>
      </c>
      <c r="K1998" s="268" t="s">
        <v>19</v>
      </c>
      <c r="L1998" s="273"/>
      <c r="M1998" s="274" t="s">
        <v>19</v>
      </c>
      <c r="N1998" s="275" t="s">
        <v>43</v>
      </c>
      <c r="O1998" s="87"/>
      <c r="P1998" s="216">
        <f>O1998*H1998</f>
        <v>0</v>
      </c>
      <c r="Q1998" s="216">
        <v>0.5</v>
      </c>
      <c r="R1998" s="216">
        <f>Q1998*H1998</f>
        <v>0.5</v>
      </c>
      <c r="S1998" s="216">
        <v>0</v>
      </c>
      <c r="T1998" s="217">
        <f>S1998*H1998</f>
        <v>0</v>
      </c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R1998" s="218" t="s">
        <v>776</v>
      </c>
      <c r="AT1998" s="218" t="s">
        <v>560</v>
      </c>
      <c r="AU1998" s="218" t="s">
        <v>82</v>
      </c>
      <c r="AY1998" s="20" t="s">
        <v>155</v>
      </c>
      <c r="BE1998" s="219">
        <f>IF(N1998="základní",J1998,0)</f>
        <v>0</v>
      </c>
      <c r="BF1998" s="219">
        <f>IF(N1998="snížená",J1998,0)</f>
        <v>0</v>
      </c>
      <c r="BG1998" s="219">
        <f>IF(N1998="zákl. přenesená",J1998,0)</f>
        <v>0</v>
      </c>
      <c r="BH1998" s="219">
        <f>IF(N1998="sníž. přenesená",J1998,0)</f>
        <v>0</v>
      </c>
      <c r="BI1998" s="219">
        <f>IF(N1998="nulová",J1998,0)</f>
        <v>0</v>
      </c>
      <c r="BJ1998" s="20" t="s">
        <v>80</v>
      </c>
      <c r="BK1998" s="219">
        <f>ROUND(I1998*H1998,2)</f>
        <v>0</v>
      </c>
      <c r="BL1998" s="20" t="s">
        <v>196</v>
      </c>
      <c r="BM1998" s="218" t="s">
        <v>1732</v>
      </c>
    </row>
    <row r="1999" spans="1:65" s="2" customFormat="1" ht="16.5" customHeight="1">
      <c r="A1999" s="41"/>
      <c r="B1999" s="42"/>
      <c r="C1999" s="207" t="s">
        <v>1733</v>
      </c>
      <c r="D1999" s="207" t="s">
        <v>162</v>
      </c>
      <c r="E1999" s="208" t="s">
        <v>1734</v>
      </c>
      <c r="F1999" s="209" t="s">
        <v>1735</v>
      </c>
      <c r="G1999" s="210" t="s">
        <v>174</v>
      </c>
      <c r="H1999" s="211">
        <v>1</v>
      </c>
      <c r="I1999" s="212"/>
      <c r="J1999" s="213">
        <f>ROUND(I1999*H1999,2)</f>
        <v>0</v>
      </c>
      <c r="K1999" s="209" t="s">
        <v>19</v>
      </c>
      <c r="L1999" s="47"/>
      <c r="M1999" s="214" t="s">
        <v>19</v>
      </c>
      <c r="N1999" s="215" t="s">
        <v>43</v>
      </c>
      <c r="O1999" s="87"/>
      <c r="P1999" s="216">
        <f>O1999*H1999</f>
        <v>0</v>
      </c>
      <c r="Q1999" s="216">
        <v>0.00014</v>
      </c>
      <c r="R1999" s="216">
        <f>Q1999*H1999</f>
        <v>0.00014</v>
      </c>
      <c r="S1999" s="216">
        <v>0</v>
      </c>
      <c r="T1999" s="217">
        <f>S1999*H1999</f>
        <v>0</v>
      </c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R1999" s="218" t="s">
        <v>196</v>
      </c>
      <c r="AT1999" s="218" t="s">
        <v>162</v>
      </c>
      <c r="AU1999" s="218" t="s">
        <v>82</v>
      </c>
      <c r="AY1999" s="20" t="s">
        <v>155</v>
      </c>
      <c r="BE1999" s="219">
        <f>IF(N1999="základní",J1999,0)</f>
        <v>0</v>
      </c>
      <c r="BF1999" s="219">
        <f>IF(N1999="snížená",J1999,0)</f>
        <v>0</v>
      </c>
      <c r="BG1999" s="219">
        <f>IF(N1999="zákl. přenesená",J1999,0)</f>
        <v>0</v>
      </c>
      <c r="BH1999" s="219">
        <f>IF(N1999="sníž. přenesená",J1999,0)</f>
        <v>0</v>
      </c>
      <c r="BI1999" s="219">
        <f>IF(N1999="nulová",J1999,0)</f>
        <v>0</v>
      </c>
      <c r="BJ1999" s="20" t="s">
        <v>80</v>
      </c>
      <c r="BK1999" s="219">
        <f>ROUND(I1999*H1999,2)</f>
        <v>0</v>
      </c>
      <c r="BL1999" s="20" t="s">
        <v>196</v>
      </c>
      <c r="BM1999" s="218" t="s">
        <v>1736</v>
      </c>
    </row>
    <row r="2000" spans="1:51" s="14" customFormat="1" ht="12">
      <c r="A2000" s="14"/>
      <c r="B2000" s="236"/>
      <c r="C2000" s="237"/>
      <c r="D2000" s="227" t="s">
        <v>176</v>
      </c>
      <c r="E2000" s="238" t="s">
        <v>19</v>
      </c>
      <c r="F2000" s="239" t="s">
        <v>80</v>
      </c>
      <c r="G2000" s="237"/>
      <c r="H2000" s="240">
        <v>1</v>
      </c>
      <c r="I2000" s="241"/>
      <c r="J2000" s="237"/>
      <c r="K2000" s="237"/>
      <c r="L2000" s="242"/>
      <c r="M2000" s="243"/>
      <c r="N2000" s="244"/>
      <c r="O2000" s="244"/>
      <c r="P2000" s="244"/>
      <c r="Q2000" s="244"/>
      <c r="R2000" s="244"/>
      <c r="S2000" s="244"/>
      <c r="T2000" s="245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46" t="s">
        <v>176</v>
      </c>
      <c r="AU2000" s="246" t="s">
        <v>82</v>
      </c>
      <c r="AV2000" s="14" t="s">
        <v>82</v>
      </c>
      <c r="AW2000" s="14" t="s">
        <v>34</v>
      </c>
      <c r="AX2000" s="14" t="s">
        <v>80</v>
      </c>
      <c r="AY2000" s="246" t="s">
        <v>155</v>
      </c>
    </row>
    <row r="2001" spans="1:65" s="2" customFormat="1" ht="16.5" customHeight="1">
      <c r="A2001" s="41"/>
      <c r="B2001" s="42"/>
      <c r="C2001" s="266" t="s">
        <v>1737</v>
      </c>
      <c r="D2001" s="266" t="s">
        <v>560</v>
      </c>
      <c r="E2001" s="267" t="s">
        <v>1738</v>
      </c>
      <c r="F2001" s="268" t="s">
        <v>1739</v>
      </c>
      <c r="G2001" s="269" t="s">
        <v>174</v>
      </c>
      <c r="H2001" s="270">
        <v>1</v>
      </c>
      <c r="I2001" s="271"/>
      <c r="J2001" s="272">
        <f>ROUND(I2001*H2001,2)</f>
        <v>0</v>
      </c>
      <c r="K2001" s="268" t="s">
        <v>19</v>
      </c>
      <c r="L2001" s="273"/>
      <c r="M2001" s="274" t="s">
        <v>19</v>
      </c>
      <c r="N2001" s="275" t="s">
        <v>43</v>
      </c>
      <c r="O2001" s="87"/>
      <c r="P2001" s="216">
        <f>O2001*H2001</f>
        <v>0</v>
      </c>
      <c r="Q2001" s="216">
        <v>0.5</v>
      </c>
      <c r="R2001" s="216">
        <f>Q2001*H2001</f>
        <v>0.5</v>
      </c>
      <c r="S2001" s="216">
        <v>0</v>
      </c>
      <c r="T2001" s="217">
        <f>S2001*H2001</f>
        <v>0</v>
      </c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R2001" s="218" t="s">
        <v>776</v>
      </c>
      <c r="AT2001" s="218" t="s">
        <v>560</v>
      </c>
      <c r="AU2001" s="218" t="s">
        <v>82</v>
      </c>
      <c r="AY2001" s="20" t="s">
        <v>155</v>
      </c>
      <c r="BE2001" s="219">
        <f>IF(N2001="základní",J2001,0)</f>
        <v>0</v>
      </c>
      <c r="BF2001" s="219">
        <f>IF(N2001="snížená",J2001,0)</f>
        <v>0</v>
      </c>
      <c r="BG2001" s="219">
        <f>IF(N2001="zákl. přenesená",J2001,0)</f>
        <v>0</v>
      </c>
      <c r="BH2001" s="219">
        <f>IF(N2001="sníž. přenesená",J2001,0)</f>
        <v>0</v>
      </c>
      <c r="BI2001" s="219">
        <f>IF(N2001="nulová",J2001,0)</f>
        <v>0</v>
      </c>
      <c r="BJ2001" s="20" t="s">
        <v>80</v>
      </c>
      <c r="BK2001" s="219">
        <f>ROUND(I2001*H2001,2)</f>
        <v>0</v>
      </c>
      <c r="BL2001" s="20" t="s">
        <v>196</v>
      </c>
      <c r="BM2001" s="218" t="s">
        <v>1740</v>
      </c>
    </row>
    <row r="2002" spans="1:51" s="14" customFormat="1" ht="12">
      <c r="A2002" s="14"/>
      <c r="B2002" s="236"/>
      <c r="C2002" s="237"/>
      <c r="D2002" s="227" t="s">
        <v>176</v>
      </c>
      <c r="E2002" s="238" t="s">
        <v>19</v>
      </c>
      <c r="F2002" s="239" t="s">
        <v>80</v>
      </c>
      <c r="G2002" s="237"/>
      <c r="H2002" s="240">
        <v>1</v>
      </c>
      <c r="I2002" s="241"/>
      <c r="J2002" s="237"/>
      <c r="K2002" s="237"/>
      <c r="L2002" s="242"/>
      <c r="M2002" s="243"/>
      <c r="N2002" s="244"/>
      <c r="O2002" s="244"/>
      <c r="P2002" s="244"/>
      <c r="Q2002" s="244"/>
      <c r="R2002" s="244"/>
      <c r="S2002" s="244"/>
      <c r="T2002" s="245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46" t="s">
        <v>176</v>
      </c>
      <c r="AU2002" s="246" t="s">
        <v>82</v>
      </c>
      <c r="AV2002" s="14" t="s">
        <v>82</v>
      </c>
      <c r="AW2002" s="14" t="s">
        <v>34</v>
      </c>
      <c r="AX2002" s="14" t="s">
        <v>80</v>
      </c>
      <c r="AY2002" s="246" t="s">
        <v>155</v>
      </c>
    </row>
    <row r="2003" spans="1:65" s="2" customFormat="1" ht="16.5" customHeight="1">
      <c r="A2003" s="41"/>
      <c r="B2003" s="42"/>
      <c r="C2003" s="207" t="s">
        <v>1741</v>
      </c>
      <c r="D2003" s="207" t="s">
        <v>162</v>
      </c>
      <c r="E2003" s="208" t="s">
        <v>1742</v>
      </c>
      <c r="F2003" s="209" t="s">
        <v>1743</v>
      </c>
      <c r="G2003" s="210" t="s">
        <v>174</v>
      </c>
      <c r="H2003" s="211">
        <v>1</v>
      </c>
      <c r="I2003" s="212"/>
      <c r="J2003" s="213">
        <f>ROUND(I2003*H2003,2)</f>
        <v>0</v>
      </c>
      <c r="K2003" s="209" t="s">
        <v>19</v>
      </c>
      <c r="L2003" s="47"/>
      <c r="M2003" s="214" t="s">
        <v>19</v>
      </c>
      <c r="N2003" s="215" t="s">
        <v>43</v>
      </c>
      <c r="O2003" s="87"/>
      <c r="P2003" s="216">
        <f>O2003*H2003</f>
        <v>0</v>
      </c>
      <c r="Q2003" s="216">
        <v>0.00014</v>
      </c>
      <c r="R2003" s="216">
        <f>Q2003*H2003</f>
        <v>0.00014</v>
      </c>
      <c r="S2003" s="216">
        <v>0</v>
      </c>
      <c r="T2003" s="217">
        <f>S2003*H2003</f>
        <v>0</v>
      </c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R2003" s="218" t="s">
        <v>196</v>
      </c>
      <c r="AT2003" s="218" t="s">
        <v>162</v>
      </c>
      <c r="AU2003" s="218" t="s">
        <v>82</v>
      </c>
      <c r="AY2003" s="20" t="s">
        <v>155</v>
      </c>
      <c r="BE2003" s="219">
        <f>IF(N2003="základní",J2003,0)</f>
        <v>0</v>
      </c>
      <c r="BF2003" s="219">
        <f>IF(N2003="snížená",J2003,0)</f>
        <v>0</v>
      </c>
      <c r="BG2003" s="219">
        <f>IF(N2003="zákl. přenesená",J2003,0)</f>
        <v>0</v>
      </c>
      <c r="BH2003" s="219">
        <f>IF(N2003="sníž. přenesená",J2003,0)</f>
        <v>0</v>
      </c>
      <c r="BI2003" s="219">
        <f>IF(N2003="nulová",J2003,0)</f>
        <v>0</v>
      </c>
      <c r="BJ2003" s="20" t="s">
        <v>80</v>
      </c>
      <c r="BK2003" s="219">
        <f>ROUND(I2003*H2003,2)</f>
        <v>0</v>
      </c>
      <c r="BL2003" s="20" t="s">
        <v>196</v>
      </c>
      <c r="BM2003" s="218" t="s">
        <v>1744</v>
      </c>
    </row>
    <row r="2004" spans="1:51" s="14" customFormat="1" ht="12">
      <c r="A2004" s="14"/>
      <c r="B2004" s="236"/>
      <c r="C2004" s="237"/>
      <c r="D2004" s="227" t="s">
        <v>176</v>
      </c>
      <c r="E2004" s="238" t="s">
        <v>19</v>
      </c>
      <c r="F2004" s="239" t="s">
        <v>80</v>
      </c>
      <c r="G2004" s="237"/>
      <c r="H2004" s="240">
        <v>1</v>
      </c>
      <c r="I2004" s="241"/>
      <c r="J2004" s="237"/>
      <c r="K2004" s="237"/>
      <c r="L2004" s="242"/>
      <c r="M2004" s="243"/>
      <c r="N2004" s="244"/>
      <c r="O2004" s="244"/>
      <c r="P2004" s="244"/>
      <c r="Q2004" s="244"/>
      <c r="R2004" s="244"/>
      <c r="S2004" s="244"/>
      <c r="T2004" s="245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46" t="s">
        <v>176</v>
      </c>
      <c r="AU2004" s="246" t="s">
        <v>82</v>
      </c>
      <c r="AV2004" s="14" t="s">
        <v>82</v>
      </c>
      <c r="AW2004" s="14" t="s">
        <v>34</v>
      </c>
      <c r="AX2004" s="14" t="s">
        <v>80</v>
      </c>
      <c r="AY2004" s="246" t="s">
        <v>155</v>
      </c>
    </row>
    <row r="2005" spans="1:65" s="2" customFormat="1" ht="16.5" customHeight="1">
      <c r="A2005" s="41"/>
      <c r="B2005" s="42"/>
      <c r="C2005" s="266" t="s">
        <v>1745</v>
      </c>
      <c r="D2005" s="266" t="s">
        <v>560</v>
      </c>
      <c r="E2005" s="267" t="s">
        <v>1746</v>
      </c>
      <c r="F2005" s="268" t="s">
        <v>1747</v>
      </c>
      <c r="G2005" s="269" t="s">
        <v>174</v>
      </c>
      <c r="H2005" s="270">
        <v>1</v>
      </c>
      <c r="I2005" s="271"/>
      <c r="J2005" s="272">
        <f>ROUND(I2005*H2005,2)</f>
        <v>0</v>
      </c>
      <c r="K2005" s="268" t="s">
        <v>19</v>
      </c>
      <c r="L2005" s="273"/>
      <c r="M2005" s="274" t="s">
        <v>19</v>
      </c>
      <c r="N2005" s="275" t="s">
        <v>43</v>
      </c>
      <c r="O2005" s="87"/>
      <c r="P2005" s="216">
        <f>O2005*H2005</f>
        <v>0</v>
      </c>
      <c r="Q2005" s="216">
        <v>0.2</v>
      </c>
      <c r="R2005" s="216">
        <f>Q2005*H2005</f>
        <v>0.2</v>
      </c>
      <c r="S2005" s="216">
        <v>0</v>
      </c>
      <c r="T2005" s="217">
        <f>S2005*H2005</f>
        <v>0</v>
      </c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R2005" s="218" t="s">
        <v>776</v>
      </c>
      <c r="AT2005" s="218" t="s">
        <v>560</v>
      </c>
      <c r="AU2005" s="218" t="s">
        <v>82</v>
      </c>
      <c r="AY2005" s="20" t="s">
        <v>155</v>
      </c>
      <c r="BE2005" s="219">
        <f>IF(N2005="základní",J2005,0)</f>
        <v>0</v>
      </c>
      <c r="BF2005" s="219">
        <f>IF(N2005="snížená",J2005,0)</f>
        <v>0</v>
      </c>
      <c r="BG2005" s="219">
        <f>IF(N2005="zákl. přenesená",J2005,0)</f>
        <v>0</v>
      </c>
      <c r="BH2005" s="219">
        <f>IF(N2005="sníž. přenesená",J2005,0)</f>
        <v>0</v>
      </c>
      <c r="BI2005" s="219">
        <f>IF(N2005="nulová",J2005,0)</f>
        <v>0</v>
      </c>
      <c r="BJ2005" s="20" t="s">
        <v>80</v>
      </c>
      <c r="BK2005" s="219">
        <f>ROUND(I2005*H2005,2)</f>
        <v>0</v>
      </c>
      <c r="BL2005" s="20" t="s">
        <v>196</v>
      </c>
      <c r="BM2005" s="218" t="s">
        <v>1748</v>
      </c>
    </row>
    <row r="2006" spans="1:65" s="2" customFormat="1" ht="16.5" customHeight="1">
      <c r="A2006" s="41"/>
      <c r="B2006" s="42"/>
      <c r="C2006" s="207" t="s">
        <v>1749</v>
      </c>
      <c r="D2006" s="207" t="s">
        <v>162</v>
      </c>
      <c r="E2006" s="208" t="s">
        <v>1750</v>
      </c>
      <c r="F2006" s="209" t="s">
        <v>1751</v>
      </c>
      <c r="G2006" s="210" t="s">
        <v>174</v>
      </c>
      <c r="H2006" s="211">
        <v>1</v>
      </c>
      <c r="I2006" s="212"/>
      <c r="J2006" s="213">
        <f>ROUND(I2006*H2006,2)</f>
        <v>0</v>
      </c>
      <c r="K2006" s="209" t="s">
        <v>19</v>
      </c>
      <c r="L2006" s="47"/>
      <c r="M2006" s="214" t="s">
        <v>19</v>
      </c>
      <c r="N2006" s="215" t="s">
        <v>43</v>
      </c>
      <c r="O2006" s="87"/>
      <c r="P2006" s="216">
        <f>O2006*H2006</f>
        <v>0</v>
      </c>
      <c r="Q2006" s="216">
        <v>0.00014</v>
      </c>
      <c r="R2006" s="216">
        <f>Q2006*H2006</f>
        <v>0.00014</v>
      </c>
      <c r="S2006" s="216">
        <v>0</v>
      </c>
      <c r="T2006" s="217">
        <f>S2006*H2006</f>
        <v>0</v>
      </c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R2006" s="218" t="s">
        <v>196</v>
      </c>
      <c r="AT2006" s="218" t="s">
        <v>162</v>
      </c>
      <c r="AU2006" s="218" t="s">
        <v>82</v>
      </c>
      <c r="AY2006" s="20" t="s">
        <v>155</v>
      </c>
      <c r="BE2006" s="219">
        <f>IF(N2006="základní",J2006,0)</f>
        <v>0</v>
      </c>
      <c r="BF2006" s="219">
        <f>IF(N2006="snížená",J2006,0)</f>
        <v>0</v>
      </c>
      <c r="BG2006" s="219">
        <f>IF(N2006="zákl. přenesená",J2006,0)</f>
        <v>0</v>
      </c>
      <c r="BH2006" s="219">
        <f>IF(N2006="sníž. přenesená",J2006,0)</f>
        <v>0</v>
      </c>
      <c r="BI2006" s="219">
        <f>IF(N2006="nulová",J2006,0)</f>
        <v>0</v>
      </c>
      <c r="BJ2006" s="20" t="s">
        <v>80</v>
      </c>
      <c r="BK2006" s="219">
        <f>ROUND(I2006*H2006,2)</f>
        <v>0</v>
      </c>
      <c r="BL2006" s="20" t="s">
        <v>196</v>
      </c>
      <c r="BM2006" s="218" t="s">
        <v>1752</v>
      </c>
    </row>
    <row r="2007" spans="1:51" s="14" customFormat="1" ht="12">
      <c r="A2007" s="14"/>
      <c r="B2007" s="236"/>
      <c r="C2007" s="237"/>
      <c r="D2007" s="227" t="s">
        <v>176</v>
      </c>
      <c r="E2007" s="238" t="s">
        <v>19</v>
      </c>
      <c r="F2007" s="239" t="s">
        <v>80</v>
      </c>
      <c r="G2007" s="237"/>
      <c r="H2007" s="240">
        <v>1</v>
      </c>
      <c r="I2007" s="241"/>
      <c r="J2007" s="237"/>
      <c r="K2007" s="237"/>
      <c r="L2007" s="242"/>
      <c r="M2007" s="243"/>
      <c r="N2007" s="244"/>
      <c r="O2007" s="244"/>
      <c r="P2007" s="244"/>
      <c r="Q2007" s="244"/>
      <c r="R2007" s="244"/>
      <c r="S2007" s="244"/>
      <c r="T2007" s="245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46" t="s">
        <v>176</v>
      </c>
      <c r="AU2007" s="246" t="s">
        <v>82</v>
      </c>
      <c r="AV2007" s="14" t="s">
        <v>82</v>
      </c>
      <c r="AW2007" s="14" t="s">
        <v>34</v>
      </c>
      <c r="AX2007" s="14" t="s">
        <v>80</v>
      </c>
      <c r="AY2007" s="246" t="s">
        <v>155</v>
      </c>
    </row>
    <row r="2008" spans="1:65" s="2" customFormat="1" ht="16.5" customHeight="1">
      <c r="A2008" s="41"/>
      <c r="B2008" s="42"/>
      <c r="C2008" s="266" t="s">
        <v>1753</v>
      </c>
      <c r="D2008" s="266" t="s">
        <v>560</v>
      </c>
      <c r="E2008" s="267" t="s">
        <v>1754</v>
      </c>
      <c r="F2008" s="268" t="s">
        <v>1755</v>
      </c>
      <c r="G2008" s="269" t="s">
        <v>174</v>
      </c>
      <c r="H2008" s="270">
        <v>1</v>
      </c>
      <c r="I2008" s="271"/>
      <c r="J2008" s="272">
        <f>ROUND(I2008*H2008,2)</f>
        <v>0</v>
      </c>
      <c r="K2008" s="268" t="s">
        <v>19</v>
      </c>
      <c r="L2008" s="273"/>
      <c r="M2008" s="274" t="s">
        <v>19</v>
      </c>
      <c r="N2008" s="275" t="s">
        <v>43</v>
      </c>
      <c r="O2008" s="87"/>
      <c r="P2008" s="216">
        <f>O2008*H2008</f>
        <v>0</v>
      </c>
      <c r="Q2008" s="216">
        <v>0.3</v>
      </c>
      <c r="R2008" s="216">
        <f>Q2008*H2008</f>
        <v>0.3</v>
      </c>
      <c r="S2008" s="216">
        <v>0</v>
      </c>
      <c r="T2008" s="217">
        <f>S2008*H2008</f>
        <v>0</v>
      </c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R2008" s="218" t="s">
        <v>776</v>
      </c>
      <c r="AT2008" s="218" t="s">
        <v>560</v>
      </c>
      <c r="AU2008" s="218" t="s">
        <v>82</v>
      </c>
      <c r="AY2008" s="20" t="s">
        <v>155</v>
      </c>
      <c r="BE2008" s="219">
        <f>IF(N2008="základní",J2008,0)</f>
        <v>0</v>
      </c>
      <c r="BF2008" s="219">
        <f>IF(N2008="snížená",J2008,0)</f>
        <v>0</v>
      </c>
      <c r="BG2008" s="219">
        <f>IF(N2008="zákl. přenesená",J2008,0)</f>
        <v>0</v>
      </c>
      <c r="BH2008" s="219">
        <f>IF(N2008="sníž. přenesená",J2008,0)</f>
        <v>0</v>
      </c>
      <c r="BI2008" s="219">
        <f>IF(N2008="nulová",J2008,0)</f>
        <v>0</v>
      </c>
      <c r="BJ2008" s="20" t="s">
        <v>80</v>
      </c>
      <c r="BK2008" s="219">
        <f>ROUND(I2008*H2008,2)</f>
        <v>0</v>
      </c>
      <c r="BL2008" s="20" t="s">
        <v>196</v>
      </c>
      <c r="BM2008" s="218" t="s">
        <v>1756</v>
      </c>
    </row>
    <row r="2009" spans="1:65" s="2" customFormat="1" ht="16.5" customHeight="1">
      <c r="A2009" s="41"/>
      <c r="B2009" s="42"/>
      <c r="C2009" s="207" t="s">
        <v>1757</v>
      </c>
      <c r="D2009" s="207" t="s">
        <v>162</v>
      </c>
      <c r="E2009" s="208" t="s">
        <v>1758</v>
      </c>
      <c r="F2009" s="209" t="s">
        <v>1759</v>
      </c>
      <c r="G2009" s="210" t="s">
        <v>174</v>
      </c>
      <c r="H2009" s="211">
        <v>1</v>
      </c>
      <c r="I2009" s="212"/>
      <c r="J2009" s="213">
        <f>ROUND(I2009*H2009,2)</f>
        <v>0</v>
      </c>
      <c r="K2009" s="209" t="s">
        <v>19</v>
      </c>
      <c r="L2009" s="47"/>
      <c r="M2009" s="214" t="s">
        <v>19</v>
      </c>
      <c r="N2009" s="215" t="s">
        <v>43</v>
      </c>
      <c r="O2009" s="87"/>
      <c r="P2009" s="216">
        <f>O2009*H2009</f>
        <v>0</v>
      </c>
      <c r="Q2009" s="216">
        <v>0.00014</v>
      </c>
      <c r="R2009" s="216">
        <f>Q2009*H2009</f>
        <v>0.00014</v>
      </c>
      <c r="S2009" s="216">
        <v>0</v>
      </c>
      <c r="T2009" s="217">
        <f>S2009*H2009</f>
        <v>0</v>
      </c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R2009" s="218" t="s">
        <v>196</v>
      </c>
      <c r="AT2009" s="218" t="s">
        <v>162</v>
      </c>
      <c r="AU2009" s="218" t="s">
        <v>82</v>
      </c>
      <c r="AY2009" s="20" t="s">
        <v>155</v>
      </c>
      <c r="BE2009" s="219">
        <f>IF(N2009="základní",J2009,0)</f>
        <v>0</v>
      </c>
      <c r="BF2009" s="219">
        <f>IF(N2009="snížená",J2009,0)</f>
        <v>0</v>
      </c>
      <c r="BG2009" s="219">
        <f>IF(N2009="zákl. přenesená",J2009,0)</f>
        <v>0</v>
      </c>
      <c r="BH2009" s="219">
        <f>IF(N2009="sníž. přenesená",J2009,0)</f>
        <v>0</v>
      </c>
      <c r="BI2009" s="219">
        <f>IF(N2009="nulová",J2009,0)</f>
        <v>0</v>
      </c>
      <c r="BJ2009" s="20" t="s">
        <v>80</v>
      </c>
      <c r="BK2009" s="219">
        <f>ROUND(I2009*H2009,2)</f>
        <v>0</v>
      </c>
      <c r="BL2009" s="20" t="s">
        <v>196</v>
      </c>
      <c r="BM2009" s="218" t="s">
        <v>1760</v>
      </c>
    </row>
    <row r="2010" spans="1:51" s="14" customFormat="1" ht="12">
      <c r="A2010" s="14"/>
      <c r="B2010" s="236"/>
      <c r="C2010" s="237"/>
      <c r="D2010" s="227" t="s">
        <v>176</v>
      </c>
      <c r="E2010" s="238" t="s">
        <v>19</v>
      </c>
      <c r="F2010" s="239" t="s">
        <v>80</v>
      </c>
      <c r="G2010" s="237"/>
      <c r="H2010" s="240">
        <v>1</v>
      </c>
      <c r="I2010" s="241"/>
      <c r="J2010" s="237"/>
      <c r="K2010" s="237"/>
      <c r="L2010" s="242"/>
      <c r="M2010" s="243"/>
      <c r="N2010" s="244"/>
      <c r="O2010" s="244"/>
      <c r="P2010" s="244"/>
      <c r="Q2010" s="244"/>
      <c r="R2010" s="244"/>
      <c r="S2010" s="244"/>
      <c r="T2010" s="245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T2010" s="246" t="s">
        <v>176</v>
      </c>
      <c r="AU2010" s="246" t="s">
        <v>82</v>
      </c>
      <c r="AV2010" s="14" t="s">
        <v>82</v>
      </c>
      <c r="AW2010" s="14" t="s">
        <v>34</v>
      </c>
      <c r="AX2010" s="14" t="s">
        <v>80</v>
      </c>
      <c r="AY2010" s="246" t="s">
        <v>155</v>
      </c>
    </row>
    <row r="2011" spans="1:65" s="2" customFormat="1" ht="16.5" customHeight="1">
      <c r="A2011" s="41"/>
      <c r="B2011" s="42"/>
      <c r="C2011" s="266" t="s">
        <v>1761</v>
      </c>
      <c r="D2011" s="266" t="s">
        <v>560</v>
      </c>
      <c r="E2011" s="267" t="s">
        <v>253</v>
      </c>
      <c r="F2011" s="268" t="s">
        <v>1762</v>
      </c>
      <c r="G2011" s="269" t="s">
        <v>174</v>
      </c>
      <c r="H2011" s="270">
        <v>1</v>
      </c>
      <c r="I2011" s="271"/>
      <c r="J2011" s="272">
        <f>ROUND(I2011*H2011,2)</f>
        <v>0</v>
      </c>
      <c r="K2011" s="268" t="s">
        <v>19</v>
      </c>
      <c r="L2011" s="273"/>
      <c r="M2011" s="274" t="s">
        <v>19</v>
      </c>
      <c r="N2011" s="275" t="s">
        <v>43</v>
      </c>
      <c r="O2011" s="87"/>
      <c r="P2011" s="216">
        <f>O2011*H2011</f>
        <v>0</v>
      </c>
      <c r="Q2011" s="216">
        <v>0.01</v>
      </c>
      <c r="R2011" s="216">
        <f>Q2011*H2011</f>
        <v>0.01</v>
      </c>
      <c r="S2011" s="216">
        <v>0</v>
      </c>
      <c r="T2011" s="217">
        <f>S2011*H2011</f>
        <v>0</v>
      </c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R2011" s="218" t="s">
        <v>776</v>
      </c>
      <c r="AT2011" s="218" t="s">
        <v>560</v>
      </c>
      <c r="AU2011" s="218" t="s">
        <v>82</v>
      </c>
      <c r="AY2011" s="20" t="s">
        <v>155</v>
      </c>
      <c r="BE2011" s="219">
        <f>IF(N2011="základní",J2011,0)</f>
        <v>0</v>
      </c>
      <c r="BF2011" s="219">
        <f>IF(N2011="snížená",J2011,0)</f>
        <v>0</v>
      </c>
      <c r="BG2011" s="219">
        <f>IF(N2011="zákl. přenesená",J2011,0)</f>
        <v>0</v>
      </c>
      <c r="BH2011" s="219">
        <f>IF(N2011="sníž. přenesená",J2011,0)</f>
        <v>0</v>
      </c>
      <c r="BI2011" s="219">
        <f>IF(N2011="nulová",J2011,0)</f>
        <v>0</v>
      </c>
      <c r="BJ2011" s="20" t="s">
        <v>80</v>
      </c>
      <c r="BK2011" s="219">
        <f>ROUND(I2011*H2011,2)</f>
        <v>0</v>
      </c>
      <c r="BL2011" s="20" t="s">
        <v>196</v>
      </c>
      <c r="BM2011" s="218" t="s">
        <v>1763</v>
      </c>
    </row>
    <row r="2012" spans="1:51" s="14" customFormat="1" ht="12">
      <c r="A2012" s="14"/>
      <c r="B2012" s="236"/>
      <c r="C2012" s="237"/>
      <c r="D2012" s="227" t="s">
        <v>176</v>
      </c>
      <c r="E2012" s="238" t="s">
        <v>19</v>
      </c>
      <c r="F2012" s="239" t="s">
        <v>80</v>
      </c>
      <c r="G2012" s="237"/>
      <c r="H2012" s="240">
        <v>1</v>
      </c>
      <c r="I2012" s="241"/>
      <c r="J2012" s="237"/>
      <c r="K2012" s="237"/>
      <c r="L2012" s="242"/>
      <c r="M2012" s="243"/>
      <c r="N2012" s="244"/>
      <c r="O2012" s="244"/>
      <c r="P2012" s="244"/>
      <c r="Q2012" s="244"/>
      <c r="R2012" s="244"/>
      <c r="S2012" s="244"/>
      <c r="T2012" s="245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46" t="s">
        <v>176</v>
      </c>
      <c r="AU2012" s="246" t="s">
        <v>82</v>
      </c>
      <c r="AV2012" s="14" t="s">
        <v>82</v>
      </c>
      <c r="AW2012" s="14" t="s">
        <v>34</v>
      </c>
      <c r="AX2012" s="14" t="s">
        <v>80</v>
      </c>
      <c r="AY2012" s="246" t="s">
        <v>155</v>
      </c>
    </row>
    <row r="2013" spans="1:65" s="2" customFormat="1" ht="16.5" customHeight="1">
      <c r="A2013" s="41"/>
      <c r="B2013" s="42"/>
      <c r="C2013" s="207" t="s">
        <v>1764</v>
      </c>
      <c r="D2013" s="207" t="s">
        <v>162</v>
      </c>
      <c r="E2013" s="208" t="s">
        <v>1765</v>
      </c>
      <c r="F2013" s="209" t="s">
        <v>1766</v>
      </c>
      <c r="G2013" s="210" t="s">
        <v>356</v>
      </c>
      <c r="H2013" s="211">
        <v>23.964</v>
      </c>
      <c r="I2013" s="212"/>
      <c r="J2013" s="213">
        <f>ROUND(I2013*H2013,2)</f>
        <v>0</v>
      </c>
      <c r="K2013" s="209" t="s">
        <v>19</v>
      </c>
      <c r="L2013" s="47"/>
      <c r="M2013" s="214" t="s">
        <v>19</v>
      </c>
      <c r="N2013" s="215" t="s">
        <v>43</v>
      </c>
      <c r="O2013" s="87"/>
      <c r="P2013" s="216">
        <f>O2013*H2013</f>
        <v>0</v>
      </c>
      <c r="Q2013" s="216">
        <v>0</v>
      </c>
      <c r="R2013" s="216">
        <f>Q2013*H2013</f>
        <v>0</v>
      </c>
      <c r="S2013" s="216">
        <v>0</v>
      </c>
      <c r="T2013" s="217">
        <f>S2013*H2013</f>
        <v>0</v>
      </c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R2013" s="218" t="s">
        <v>196</v>
      </c>
      <c r="AT2013" s="218" t="s">
        <v>162</v>
      </c>
      <c r="AU2013" s="218" t="s">
        <v>82</v>
      </c>
      <c r="AY2013" s="20" t="s">
        <v>155</v>
      </c>
      <c r="BE2013" s="219">
        <f>IF(N2013="základní",J2013,0)</f>
        <v>0</v>
      </c>
      <c r="BF2013" s="219">
        <f>IF(N2013="snížená",J2013,0)</f>
        <v>0</v>
      </c>
      <c r="BG2013" s="219">
        <f>IF(N2013="zákl. přenesená",J2013,0)</f>
        <v>0</v>
      </c>
      <c r="BH2013" s="219">
        <f>IF(N2013="sníž. přenesená",J2013,0)</f>
        <v>0</v>
      </c>
      <c r="BI2013" s="219">
        <f>IF(N2013="nulová",J2013,0)</f>
        <v>0</v>
      </c>
      <c r="BJ2013" s="20" t="s">
        <v>80</v>
      </c>
      <c r="BK2013" s="219">
        <f>ROUND(I2013*H2013,2)</f>
        <v>0</v>
      </c>
      <c r="BL2013" s="20" t="s">
        <v>196</v>
      </c>
      <c r="BM2013" s="218" t="s">
        <v>1767</v>
      </c>
    </row>
    <row r="2014" spans="1:51" s="14" customFormat="1" ht="12">
      <c r="A2014" s="14"/>
      <c r="B2014" s="236"/>
      <c r="C2014" s="237"/>
      <c r="D2014" s="227" t="s">
        <v>176</v>
      </c>
      <c r="E2014" s="238" t="s">
        <v>19</v>
      </c>
      <c r="F2014" s="239" t="s">
        <v>404</v>
      </c>
      <c r="G2014" s="237"/>
      <c r="H2014" s="240">
        <v>23.964</v>
      </c>
      <c r="I2014" s="241"/>
      <c r="J2014" s="237"/>
      <c r="K2014" s="237"/>
      <c r="L2014" s="242"/>
      <c r="M2014" s="243"/>
      <c r="N2014" s="244"/>
      <c r="O2014" s="244"/>
      <c r="P2014" s="244"/>
      <c r="Q2014" s="244"/>
      <c r="R2014" s="244"/>
      <c r="S2014" s="244"/>
      <c r="T2014" s="245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T2014" s="246" t="s">
        <v>176</v>
      </c>
      <c r="AU2014" s="246" t="s">
        <v>82</v>
      </c>
      <c r="AV2014" s="14" t="s">
        <v>82</v>
      </c>
      <c r="AW2014" s="14" t="s">
        <v>34</v>
      </c>
      <c r="AX2014" s="14" t="s">
        <v>80</v>
      </c>
      <c r="AY2014" s="246" t="s">
        <v>155</v>
      </c>
    </row>
    <row r="2015" spans="1:47" s="2" customFormat="1" ht="12">
      <c r="A2015" s="41"/>
      <c r="B2015" s="42"/>
      <c r="C2015" s="43"/>
      <c r="D2015" s="227" t="s">
        <v>493</v>
      </c>
      <c r="E2015" s="43"/>
      <c r="F2015" s="252" t="s">
        <v>611</v>
      </c>
      <c r="G2015" s="43"/>
      <c r="H2015" s="43"/>
      <c r="I2015" s="43"/>
      <c r="J2015" s="43"/>
      <c r="K2015" s="43"/>
      <c r="L2015" s="47"/>
      <c r="M2015" s="223"/>
      <c r="N2015" s="224"/>
      <c r="O2015" s="87"/>
      <c r="P2015" s="87"/>
      <c r="Q2015" s="87"/>
      <c r="R2015" s="87"/>
      <c r="S2015" s="87"/>
      <c r="T2015" s="88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U2015" s="20" t="s">
        <v>82</v>
      </c>
    </row>
    <row r="2016" spans="1:47" s="2" customFormat="1" ht="12">
      <c r="A2016" s="41"/>
      <c r="B2016" s="42"/>
      <c r="C2016" s="43"/>
      <c r="D2016" s="227" t="s">
        <v>493</v>
      </c>
      <c r="E2016" s="43"/>
      <c r="F2016" s="253" t="s">
        <v>612</v>
      </c>
      <c r="G2016" s="43"/>
      <c r="H2016" s="254">
        <v>0</v>
      </c>
      <c r="I2016" s="43"/>
      <c r="J2016" s="43"/>
      <c r="K2016" s="43"/>
      <c r="L2016" s="47"/>
      <c r="M2016" s="223"/>
      <c r="N2016" s="224"/>
      <c r="O2016" s="87"/>
      <c r="P2016" s="87"/>
      <c r="Q2016" s="87"/>
      <c r="R2016" s="87"/>
      <c r="S2016" s="87"/>
      <c r="T2016" s="88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U2016" s="20" t="s">
        <v>82</v>
      </c>
    </row>
    <row r="2017" spans="1:47" s="2" customFormat="1" ht="12">
      <c r="A2017" s="41"/>
      <c r="B2017" s="42"/>
      <c r="C2017" s="43"/>
      <c r="D2017" s="227" t="s">
        <v>493</v>
      </c>
      <c r="E2017" s="43"/>
      <c r="F2017" s="253" t="s">
        <v>613</v>
      </c>
      <c r="G2017" s="43"/>
      <c r="H2017" s="254">
        <v>12.48</v>
      </c>
      <c r="I2017" s="43"/>
      <c r="J2017" s="43"/>
      <c r="K2017" s="43"/>
      <c r="L2017" s="47"/>
      <c r="M2017" s="223"/>
      <c r="N2017" s="224"/>
      <c r="O2017" s="87"/>
      <c r="P2017" s="87"/>
      <c r="Q2017" s="87"/>
      <c r="R2017" s="87"/>
      <c r="S2017" s="87"/>
      <c r="T2017" s="88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U2017" s="20" t="s">
        <v>82</v>
      </c>
    </row>
    <row r="2018" spans="1:47" s="2" customFormat="1" ht="12">
      <c r="A2018" s="41"/>
      <c r="B2018" s="42"/>
      <c r="C2018" s="43"/>
      <c r="D2018" s="227" t="s">
        <v>493</v>
      </c>
      <c r="E2018" s="43"/>
      <c r="F2018" s="253" t="s">
        <v>614</v>
      </c>
      <c r="G2018" s="43"/>
      <c r="H2018" s="254">
        <v>7.02</v>
      </c>
      <c r="I2018" s="43"/>
      <c r="J2018" s="43"/>
      <c r="K2018" s="43"/>
      <c r="L2018" s="47"/>
      <c r="M2018" s="223"/>
      <c r="N2018" s="224"/>
      <c r="O2018" s="87"/>
      <c r="P2018" s="87"/>
      <c r="Q2018" s="87"/>
      <c r="R2018" s="87"/>
      <c r="S2018" s="87"/>
      <c r="T2018" s="88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U2018" s="20" t="s">
        <v>82</v>
      </c>
    </row>
    <row r="2019" spans="1:47" s="2" customFormat="1" ht="12">
      <c r="A2019" s="41"/>
      <c r="B2019" s="42"/>
      <c r="C2019" s="43"/>
      <c r="D2019" s="227" t="s">
        <v>493</v>
      </c>
      <c r="E2019" s="43"/>
      <c r="F2019" s="253" t="s">
        <v>615</v>
      </c>
      <c r="G2019" s="43"/>
      <c r="H2019" s="254">
        <v>0.564</v>
      </c>
      <c r="I2019" s="43"/>
      <c r="J2019" s="43"/>
      <c r="K2019" s="43"/>
      <c r="L2019" s="47"/>
      <c r="M2019" s="223"/>
      <c r="N2019" s="224"/>
      <c r="O2019" s="87"/>
      <c r="P2019" s="87"/>
      <c r="Q2019" s="87"/>
      <c r="R2019" s="87"/>
      <c r="S2019" s="87"/>
      <c r="T2019" s="88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U2019" s="20" t="s">
        <v>82</v>
      </c>
    </row>
    <row r="2020" spans="1:47" s="2" customFormat="1" ht="12">
      <c r="A2020" s="41"/>
      <c r="B2020" s="42"/>
      <c r="C2020" s="43"/>
      <c r="D2020" s="227" t="s">
        <v>493</v>
      </c>
      <c r="E2020" s="43"/>
      <c r="F2020" s="253" t="s">
        <v>616</v>
      </c>
      <c r="G2020" s="43"/>
      <c r="H2020" s="254">
        <v>1.02</v>
      </c>
      <c r="I2020" s="43"/>
      <c r="J2020" s="43"/>
      <c r="K2020" s="43"/>
      <c r="L2020" s="47"/>
      <c r="M2020" s="223"/>
      <c r="N2020" s="224"/>
      <c r="O2020" s="87"/>
      <c r="P2020" s="87"/>
      <c r="Q2020" s="87"/>
      <c r="R2020" s="87"/>
      <c r="S2020" s="87"/>
      <c r="T2020" s="88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U2020" s="20" t="s">
        <v>82</v>
      </c>
    </row>
    <row r="2021" spans="1:47" s="2" customFormat="1" ht="12">
      <c r="A2021" s="41"/>
      <c r="B2021" s="42"/>
      <c r="C2021" s="43"/>
      <c r="D2021" s="227" t="s">
        <v>493</v>
      </c>
      <c r="E2021" s="43"/>
      <c r="F2021" s="253" t="s">
        <v>617</v>
      </c>
      <c r="G2021" s="43"/>
      <c r="H2021" s="254">
        <v>2.88</v>
      </c>
      <c r="I2021" s="43"/>
      <c r="J2021" s="43"/>
      <c r="K2021" s="43"/>
      <c r="L2021" s="47"/>
      <c r="M2021" s="223"/>
      <c r="N2021" s="224"/>
      <c r="O2021" s="87"/>
      <c r="P2021" s="87"/>
      <c r="Q2021" s="87"/>
      <c r="R2021" s="87"/>
      <c r="S2021" s="87"/>
      <c r="T2021" s="88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U2021" s="20" t="s">
        <v>82</v>
      </c>
    </row>
    <row r="2022" spans="1:47" s="2" customFormat="1" ht="12">
      <c r="A2022" s="41"/>
      <c r="B2022" s="42"/>
      <c r="C2022" s="43"/>
      <c r="D2022" s="227" t="s">
        <v>493</v>
      </c>
      <c r="E2022" s="43"/>
      <c r="F2022" s="253" t="s">
        <v>502</v>
      </c>
      <c r="G2022" s="43"/>
      <c r="H2022" s="254">
        <v>23.964</v>
      </c>
      <c r="I2022" s="43"/>
      <c r="J2022" s="43"/>
      <c r="K2022" s="43"/>
      <c r="L2022" s="47"/>
      <c r="M2022" s="223"/>
      <c r="N2022" s="224"/>
      <c r="O2022" s="87"/>
      <c r="P2022" s="87"/>
      <c r="Q2022" s="87"/>
      <c r="R2022" s="87"/>
      <c r="S2022" s="87"/>
      <c r="T2022" s="88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U2022" s="20" t="s">
        <v>82</v>
      </c>
    </row>
    <row r="2023" spans="1:65" s="2" customFormat="1" ht="16.5" customHeight="1">
      <c r="A2023" s="41"/>
      <c r="B2023" s="42"/>
      <c r="C2023" s="266" t="s">
        <v>1768</v>
      </c>
      <c r="D2023" s="266" t="s">
        <v>560</v>
      </c>
      <c r="E2023" s="267" t="s">
        <v>1769</v>
      </c>
      <c r="F2023" s="268" t="s">
        <v>1770</v>
      </c>
      <c r="G2023" s="269" t="s">
        <v>356</v>
      </c>
      <c r="H2023" s="270">
        <v>25.881</v>
      </c>
      <c r="I2023" s="271"/>
      <c r="J2023" s="272">
        <f>ROUND(I2023*H2023,2)</f>
        <v>0</v>
      </c>
      <c r="K2023" s="268" t="s">
        <v>166</v>
      </c>
      <c r="L2023" s="273"/>
      <c r="M2023" s="274" t="s">
        <v>19</v>
      </c>
      <c r="N2023" s="275" t="s">
        <v>43</v>
      </c>
      <c r="O2023" s="87"/>
      <c r="P2023" s="216">
        <f>O2023*H2023</f>
        <v>0</v>
      </c>
      <c r="Q2023" s="216">
        <v>0.0051</v>
      </c>
      <c r="R2023" s="216">
        <f>Q2023*H2023</f>
        <v>0.1319931</v>
      </c>
      <c r="S2023" s="216">
        <v>0</v>
      </c>
      <c r="T2023" s="217">
        <f>S2023*H2023</f>
        <v>0</v>
      </c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R2023" s="218" t="s">
        <v>776</v>
      </c>
      <c r="AT2023" s="218" t="s">
        <v>560</v>
      </c>
      <c r="AU2023" s="218" t="s">
        <v>82</v>
      </c>
      <c r="AY2023" s="20" t="s">
        <v>155</v>
      </c>
      <c r="BE2023" s="219">
        <f>IF(N2023="základní",J2023,0)</f>
        <v>0</v>
      </c>
      <c r="BF2023" s="219">
        <f>IF(N2023="snížená",J2023,0)</f>
        <v>0</v>
      </c>
      <c r="BG2023" s="219">
        <f>IF(N2023="zákl. přenesená",J2023,0)</f>
        <v>0</v>
      </c>
      <c r="BH2023" s="219">
        <f>IF(N2023="sníž. přenesená",J2023,0)</f>
        <v>0</v>
      </c>
      <c r="BI2023" s="219">
        <f>IF(N2023="nulová",J2023,0)</f>
        <v>0</v>
      </c>
      <c r="BJ2023" s="20" t="s">
        <v>80</v>
      </c>
      <c r="BK2023" s="219">
        <f>ROUND(I2023*H2023,2)</f>
        <v>0</v>
      </c>
      <c r="BL2023" s="20" t="s">
        <v>196</v>
      </c>
      <c r="BM2023" s="218" t="s">
        <v>1771</v>
      </c>
    </row>
    <row r="2024" spans="1:51" s="14" customFormat="1" ht="12">
      <c r="A2024" s="14"/>
      <c r="B2024" s="236"/>
      <c r="C2024" s="237"/>
      <c r="D2024" s="227" t="s">
        <v>176</v>
      </c>
      <c r="E2024" s="237"/>
      <c r="F2024" s="239" t="s">
        <v>1772</v>
      </c>
      <c r="G2024" s="237"/>
      <c r="H2024" s="240">
        <v>25.881</v>
      </c>
      <c r="I2024" s="241"/>
      <c r="J2024" s="237"/>
      <c r="K2024" s="237"/>
      <c r="L2024" s="242"/>
      <c r="M2024" s="243"/>
      <c r="N2024" s="244"/>
      <c r="O2024" s="244"/>
      <c r="P2024" s="244"/>
      <c r="Q2024" s="244"/>
      <c r="R2024" s="244"/>
      <c r="S2024" s="244"/>
      <c r="T2024" s="245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46" t="s">
        <v>176</v>
      </c>
      <c r="AU2024" s="246" t="s">
        <v>82</v>
      </c>
      <c r="AV2024" s="14" t="s">
        <v>82</v>
      </c>
      <c r="AW2024" s="14" t="s">
        <v>4</v>
      </c>
      <c r="AX2024" s="14" t="s">
        <v>80</v>
      </c>
      <c r="AY2024" s="246" t="s">
        <v>155</v>
      </c>
    </row>
    <row r="2025" spans="1:65" s="2" customFormat="1" ht="21.75" customHeight="1">
      <c r="A2025" s="41"/>
      <c r="B2025" s="42"/>
      <c r="C2025" s="207" t="s">
        <v>1773</v>
      </c>
      <c r="D2025" s="207" t="s">
        <v>162</v>
      </c>
      <c r="E2025" s="208" t="s">
        <v>1774</v>
      </c>
      <c r="F2025" s="209" t="s">
        <v>1775</v>
      </c>
      <c r="G2025" s="210" t="s">
        <v>653</v>
      </c>
      <c r="H2025" s="211">
        <v>5.7</v>
      </c>
      <c r="I2025" s="212"/>
      <c r="J2025" s="213">
        <f>ROUND(I2025*H2025,2)</f>
        <v>0</v>
      </c>
      <c r="K2025" s="209" t="s">
        <v>166</v>
      </c>
      <c r="L2025" s="47"/>
      <c r="M2025" s="214" t="s">
        <v>19</v>
      </c>
      <c r="N2025" s="215" t="s">
        <v>43</v>
      </c>
      <c r="O2025" s="87"/>
      <c r="P2025" s="216">
        <f>O2025*H2025</f>
        <v>0</v>
      </c>
      <c r="Q2025" s="216">
        <v>0</v>
      </c>
      <c r="R2025" s="216">
        <f>Q2025*H2025</f>
        <v>0</v>
      </c>
      <c r="S2025" s="216">
        <v>0</v>
      </c>
      <c r="T2025" s="217">
        <f>S2025*H2025</f>
        <v>0</v>
      </c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R2025" s="218" t="s">
        <v>196</v>
      </c>
      <c r="AT2025" s="218" t="s">
        <v>162</v>
      </c>
      <c r="AU2025" s="218" t="s">
        <v>82</v>
      </c>
      <c r="AY2025" s="20" t="s">
        <v>155</v>
      </c>
      <c r="BE2025" s="219">
        <f>IF(N2025="základní",J2025,0)</f>
        <v>0</v>
      </c>
      <c r="BF2025" s="219">
        <f>IF(N2025="snížená",J2025,0)</f>
        <v>0</v>
      </c>
      <c r="BG2025" s="219">
        <f>IF(N2025="zákl. přenesená",J2025,0)</f>
        <v>0</v>
      </c>
      <c r="BH2025" s="219">
        <f>IF(N2025="sníž. přenesená",J2025,0)</f>
        <v>0</v>
      </c>
      <c r="BI2025" s="219">
        <f>IF(N2025="nulová",J2025,0)</f>
        <v>0</v>
      </c>
      <c r="BJ2025" s="20" t="s">
        <v>80</v>
      </c>
      <c r="BK2025" s="219">
        <f>ROUND(I2025*H2025,2)</f>
        <v>0</v>
      </c>
      <c r="BL2025" s="20" t="s">
        <v>196</v>
      </c>
      <c r="BM2025" s="218" t="s">
        <v>1776</v>
      </c>
    </row>
    <row r="2026" spans="1:47" s="2" customFormat="1" ht="12">
      <c r="A2026" s="41"/>
      <c r="B2026" s="42"/>
      <c r="C2026" s="43"/>
      <c r="D2026" s="220" t="s">
        <v>169</v>
      </c>
      <c r="E2026" s="43"/>
      <c r="F2026" s="221" t="s">
        <v>1777</v>
      </c>
      <c r="G2026" s="43"/>
      <c r="H2026" s="43"/>
      <c r="I2026" s="222"/>
      <c r="J2026" s="43"/>
      <c r="K2026" s="43"/>
      <c r="L2026" s="47"/>
      <c r="M2026" s="223"/>
      <c r="N2026" s="224"/>
      <c r="O2026" s="87"/>
      <c r="P2026" s="87"/>
      <c r="Q2026" s="87"/>
      <c r="R2026" s="87"/>
      <c r="S2026" s="87"/>
      <c r="T2026" s="88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T2026" s="20" t="s">
        <v>169</v>
      </c>
      <c r="AU2026" s="20" t="s">
        <v>82</v>
      </c>
    </row>
    <row r="2027" spans="1:51" s="13" customFormat="1" ht="12">
      <c r="A2027" s="13"/>
      <c r="B2027" s="225"/>
      <c r="C2027" s="226"/>
      <c r="D2027" s="227" t="s">
        <v>176</v>
      </c>
      <c r="E2027" s="228" t="s">
        <v>19</v>
      </c>
      <c r="F2027" s="229" t="s">
        <v>1778</v>
      </c>
      <c r="G2027" s="226"/>
      <c r="H2027" s="228" t="s">
        <v>19</v>
      </c>
      <c r="I2027" s="230"/>
      <c r="J2027" s="226"/>
      <c r="K2027" s="226"/>
      <c r="L2027" s="231"/>
      <c r="M2027" s="232"/>
      <c r="N2027" s="233"/>
      <c r="O2027" s="233"/>
      <c r="P2027" s="233"/>
      <c r="Q2027" s="233"/>
      <c r="R2027" s="233"/>
      <c r="S2027" s="233"/>
      <c r="T2027" s="234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35" t="s">
        <v>176</v>
      </c>
      <c r="AU2027" s="235" t="s">
        <v>82</v>
      </c>
      <c r="AV2027" s="13" t="s">
        <v>80</v>
      </c>
      <c r="AW2027" s="13" t="s">
        <v>34</v>
      </c>
      <c r="AX2027" s="13" t="s">
        <v>72</v>
      </c>
      <c r="AY2027" s="235" t="s">
        <v>155</v>
      </c>
    </row>
    <row r="2028" spans="1:51" s="14" customFormat="1" ht="12">
      <c r="A2028" s="14"/>
      <c r="B2028" s="236"/>
      <c r="C2028" s="237"/>
      <c r="D2028" s="227" t="s">
        <v>176</v>
      </c>
      <c r="E2028" s="238" t="s">
        <v>19</v>
      </c>
      <c r="F2028" s="239" t="s">
        <v>1779</v>
      </c>
      <c r="G2028" s="237"/>
      <c r="H2028" s="240">
        <v>5.7</v>
      </c>
      <c r="I2028" s="241"/>
      <c r="J2028" s="237"/>
      <c r="K2028" s="237"/>
      <c r="L2028" s="242"/>
      <c r="M2028" s="243"/>
      <c r="N2028" s="244"/>
      <c r="O2028" s="244"/>
      <c r="P2028" s="244"/>
      <c r="Q2028" s="244"/>
      <c r="R2028" s="244"/>
      <c r="S2028" s="244"/>
      <c r="T2028" s="245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46" t="s">
        <v>176</v>
      </c>
      <c r="AU2028" s="246" t="s">
        <v>82</v>
      </c>
      <c r="AV2028" s="14" t="s">
        <v>82</v>
      </c>
      <c r="AW2028" s="14" t="s">
        <v>34</v>
      </c>
      <c r="AX2028" s="14" t="s">
        <v>80</v>
      </c>
      <c r="AY2028" s="246" t="s">
        <v>155</v>
      </c>
    </row>
    <row r="2029" spans="1:65" s="2" customFormat="1" ht="16.5" customHeight="1">
      <c r="A2029" s="41"/>
      <c r="B2029" s="42"/>
      <c r="C2029" s="266" t="s">
        <v>1780</v>
      </c>
      <c r="D2029" s="266" t="s">
        <v>560</v>
      </c>
      <c r="E2029" s="267" t="s">
        <v>1781</v>
      </c>
      <c r="F2029" s="268" t="s">
        <v>1782</v>
      </c>
      <c r="G2029" s="269" t="s">
        <v>653</v>
      </c>
      <c r="H2029" s="270">
        <v>6.27</v>
      </c>
      <c r="I2029" s="271"/>
      <c r="J2029" s="272">
        <f>ROUND(I2029*H2029,2)</f>
        <v>0</v>
      </c>
      <c r="K2029" s="268" t="s">
        <v>166</v>
      </c>
      <c r="L2029" s="273"/>
      <c r="M2029" s="274" t="s">
        <v>19</v>
      </c>
      <c r="N2029" s="275" t="s">
        <v>43</v>
      </c>
      <c r="O2029" s="87"/>
      <c r="P2029" s="216">
        <f>O2029*H2029</f>
        <v>0</v>
      </c>
      <c r="Q2029" s="216">
        <v>0.0002</v>
      </c>
      <c r="R2029" s="216">
        <f>Q2029*H2029</f>
        <v>0.001254</v>
      </c>
      <c r="S2029" s="216">
        <v>0</v>
      </c>
      <c r="T2029" s="217">
        <f>S2029*H2029</f>
        <v>0</v>
      </c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R2029" s="218" t="s">
        <v>776</v>
      </c>
      <c r="AT2029" s="218" t="s">
        <v>560</v>
      </c>
      <c r="AU2029" s="218" t="s">
        <v>82</v>
      </c>
      <c r="AY2029" s="20" t="s">
        <v>155</v>
      </c>
      <c r="BE2029" s="219">
        <f>IF(N2029="základní",J2029,0)</f>
        <v>0</v>
      </c>
      <c r="BF2029" s="219">
        <f>IF(N2029="snížená",J2029,0)</f>
        <v>0</v>
      </c>
      <c r="BG2029" s="219">
        <f>IF(N2029="zákl. přenesená",J2029,0)</f>
        <v>0</v>
      </c>
      <c r="BH2029" s="219">
        <f>IF(N2029="sníž. přenesená",J2029,0)</f>
        <v>0</v>
      </c>
      <c r="BI2029" s="219">
        <f>IF(N2029="nulová",J2029,0)</f>
        <v>0</v>
      </c>
      <c r="BJ2029" s="20" t="s">
        <v>80</v>
      </c>
      <c r="BK2029" s="219">
        <f>ROUND(I2029*H2029,2)</f>
        <v>0</v>
      </c>
      <c r="BL2029" s="20" t="s">
        <v>196</v>
      </c>
      <c r="BM2029" s="218" t="s">
        <v>1783</v>
      </c>
    </row>
    <row r="2030" spans="1:51" s="14" customFormat="1" ht="12">
      <c r="A2030" s="14"/>
      <c r="B2030" s="236"/>
      <c r="C2030" s="237"/>
      <c r="D2030" s="227" t="s">
        <v>176</v>
      </c>
      <c r="E2030" s="237"/>
      <c r="F2030" s="239" t="s">
        <v>1784</v>
      </c>
      <c r="G2030" s="237"/>
      <c r="H2030" s="240">
        <v>6.27</v>
      </c>
      <c r="I2030" s="241"/>
      <c r="J2030" s="237"/>
      <c r="K2030" s="237"/>
      <c r="L2030" s="242"/>
      <c r="M2030" s="243"/>
      <c r="N2030" s="244"/>
      <c r="O2030" s="244"/>
      <c r="P2030" s="244"/>
      <c r="Q2030" s="244"/>
      <c r="R2030" s="244"/>
      <c r="S2030" s="244"/>
      <c r="T2030" s="245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46" t="s">
        <v>176</v>
      </c>
      <c r="AU2030" s="246" t="s">
        <v>82</v>
      </c>
      <c r="AV2030" s="14" t="s">
        <v>82</v>
      </c>
      <c r="AW2030" s="14" t="s">
        <v>4</v>
      </c>
      <c r="AX2030" s="14" t="s">
        <v>80</v>
      </c>
      <c r="AY2030" s="246" t="s">
        <v>155</v>
      </c>
    </row>
    <row r="2031" spans="1:65" s="2" customFormat="1" ht="16.5" customHeight="1">
      <c r="A2031" s="41"/>
      <c r="B2031" s="42"/>
      <c r="C2031" s="207" t="s">
        <v>1785</v>
      </c>
      <c r="D2031" s="207" t="s">
        <v>162</v>
      </c>
      <c r="E2031" s="208" t="s">
        <v>1786</v>
      </c>
      <c r="F2031" s="209" t="s">
        <v>1787</v>
      </c>
      <c r="G2031" s="210" t="s">
        <v>356</v>
      </c>
      <c r="H2031" s="211">
        <v>2.01</v>
      </c>
      <c r="I2031" s="212"/>
      <c r="J2031" s="213">
        <f>ROUND(I2031*H2031,2)</f>
        <v>0</v>
      </c>
      <c r="K2031" s="209" t="s">
        <v>166</v>
      </c>
      <c r="L2031" s="47"/>
      <c r="M2031" s="214" t="s">
        <v>19</v>
      </c>
      <c r="N2031" s="215" t="s">
        <v>43</v>
      </c>
      <c r="O2031" s="87"/>
      <c r="P2031" s="216">
        <f>O2031*H2031</f>
        <v>0</v>
      </c>
      <c r="Q2031" s="216">
        <v>0</v>
      </c>
      <c r="R2031" s="216">
        <f>Q2031*H2031</f>
        <v>0</v>
      </c>
      <c r="S2031" s="216">
        <v>0</v>
      </c>
      <c r="T2031" s="217">
        <f>S2031*H2031</f>
        <v>0</v>
      </c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R2031" s="218" t="s">
        <v>196</v>
      </c>
      <c r="AT2031" s="218" t="s">
        <v>162</v>
      </c>
      <c r="AU2031" s="218" t="s">
        <v>82</v>
      </c>
      <c r="AY2031" s="20" t="s">
        <v>155</v>
      </c>
      <c r="BE2031" s="219">
        <f>IF(N2031="základní",J2031,0)</f>
        <v>0</v>
      </c>
      <c r="BF2031" s="219">
        <f>IF(N2031="snížená",J2031,0)</f>
        <v>0</v>
      </c>
      <c r="BG2031" s="219">
        <f>IF(N2031="zákl. přenesená",J2031,0)</f>
        <v>0</v>
      </c>
      <c r="BH2031" s="219">
        <f>IF(N2031="sníž. přenesená",J2031,0)</f>
        <v>0</v>
      </c>
      <c r="BI2031" s="219">
        <f>IF(N2031="nulová",J2031,0)</f>
        <v>0</v>
      </c>
      <c r="BJ2031" s="20" t="s">
        <v>80</v>
      </c>
      <c r="BK2031" s="219">
        <f>ROUND(I2031*H2031,2)</f>
        <v>0</v>
      </c>
      <c r="BL2031" s="20" t="s">
        <v>196</v>
      </c>
      <c r="BM2031" s="218" t="s">
        <v>1788</v>
      </c>
    </row>
    <row r="2032" spans="1:47" s="2" customFormat="1" ht="12">
      <c r="A2032" s="41"/>
      <c r="B2032" s="42"/>
      <c r="C2032" s="43"/>
      <c r="D2032" s="220" t="s">
        <v>169</v>
      </c>
      <c r="E2032" s="43"/>
      <c r="F2032" s="221" t="s">
        <v>1789</v>
      </c>
      <c r="G2032" s="43"/>
      <c r="H2032" s="43"/>
      <c r="I2032" s="222"/>
      <c r="J2032" s="43"/>
      <c r="K2032" s="43"/>
      <c r="L2032" s="47"/>
      <c r="M2032" s="223"/>
      <c r="N2032" s="224"/>
      <c r="O2032" s="87"/>
      <c r="P2032" s="87"/>
      <c r="Q2032" s="87"/>
      <c r="R2032" s="87"/>
      <c r="S2032" s="87"/>
      <c r="T2032" s="88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T2032" s="20" t="s">
        <v>169</v>
      </c>
      <c r="AU2032" s="20" t="s">
        <v>82</v>
      </c>
    </row>
    <row r="2033" spans="1:51" s="13" customFormat="1" ht="12">
      <c r="A2033" s="13"/>
      <c r="B2033" s="225"/>
      <c r="C2033" s="226"/>
      <c r="D2033" s="227" t="s">
        <v>176</v>
      </c>
      <c r="E2033" s="228" t="s">
        <v>19</v>
      </c>
      <c r="F2033" s="229" t="s">
        <v>1778</v>
      </c>
      <c r="G2033" s="226"/>
      <c r="H2033" s="228" t="s">
        <v>19</v>
      </c>
      <c r="I2033" s="230"/>
      <c r="J2033" s="226"/>
      <c r="K2033" s="226"/>
      <c r="L2033" s="231"/>
      <c r="M2033" s="232"/>
      <c r="N2033" s="233"/>
      <c r="O2033" s="233"/>
      <c r="P2033" s="233"/>
      <c r="Q2033" s="233"/>
      <c r="R2033" s="233"/>
      <c r="S2033" s="233"/>
      <c r="T2033" s="234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35" t="s">
        <v>176</v>
      </c>
      <c r="AU2033" s="235" t="s">
        <v>82</v>
      </c>
      <c r="AV2033" s="13" t="s">
        <v>80</v>
      </c>
      <c r="AW2033" s="13" t="s">
        <v>34</v>
      </c>
      <c r="AX2033" s="13" t="s">
        <v>72</v>
      </c>
      <c r="AY2033" s="235" t="s">
        <v>155</v>
      </c>
    </row>
    <row r="2034" spans="1:51" s="14" customFormat="1" ht="12">
      <c r="A2034" s="14"/>
      <c r="B2034" s="236"/>
      <c r="C2034" s="237"/>
      <c r="D2034" s="227" t="s">
        <v>176</v>
      </c>
      <c r="E2034" s="238" t="s">
        <v>19</v>
      </c>
      <c r="F2034" s="239" t="s">
        <v>1790</v>
      </c>
      <c r="G2034" s="237"/>
      <c r="H2034" s="240">
        <v>2.01</v>
      </c>
      <c r="I2034" s="241"/>
      <c r="J2034" s="237"/>
      <c r="K2034" s="237"/>
      <c r="L2034" s="242"/>
      <c r="M2034" s="243"/>
      <c r="N2034" s="244"/>
      <c r="O2034" s="244"/>
      <c r="P2034" s="244"/>
      <c r="Q2034" s="244"/>
      <c r="R2034" s="244"/>
      <c r="S2034" s="244"/>
      <c r="T2034" s="245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46" t="s">
        <v>176</v>
      </c>
      <c r="AU2034" s="246" t="s">
        <v>82</v>
      </c>
      <c r="AV2034" s="14" t="s">
        <v>82</v>
      </c>
      <c r="AW2034" s="14" t="s">
        <v>34</v>
      </c>
      <c r="AX2034" s="14" t="s">
        <v>80</v>
      </c>
      <c r="AY2034" s="246" t="s">
        <v>155</v>
      </c>
    </row>
    <row r="2035" spans="1:65" s="2" customFormat="1" ht="16.5" customHeight="1">
      <c r="A2035" s="41"/>
      <c r="B2035" s="42"/>
      <c r="C2035" s="266" t="s">
        <v>1791</v>
      </c>
      <c r="D2035" s="266" t="s">
        <v>560</v>
      </c>
      <c r="E2035" s="267" t="s">
        <v>1792</v>
      </c>
      <c r="F2035" s="268" t="s">
        <v>1793</v>
      </c>
      <c r="G2035" s="269" t="s">
        <v>356</v>
      </c>
      <c r="H2035" s="270">
        <v>2.211</v>
      </c>
      <c r="I2035" s="271"/>
      <c r="J2035" s="272">
        <f>ROUND(I2035*H2035,2)</f>
        <v>0</v>
      </c>
      <c r="K2035" s="268" t="s">
        <v>166</v>
      </c>
      <c r="L2035" s="273"/>
      <c r="M2035" s="274" t="s">
        <v>19</v>
      </c>
      <c r="N2035" s="275" t="s">
        <v>43</v>
      </c>
      <c r="O2035" s="87"/>
      <c r="P2035" s="216">
        <f>O2035*H2035</f>
        <v>0</v>
      </c>
      <c r="Q2035" s="216">
        <v>0.018</v>
      </c>
      <c r="R2035" s="216">
        <f>Q2035*H2035</f>
        <v>0.03979799999999999</v>
      </c>
      <c r="S2035" s="216">
        <v>0</v>
      </c>
      <c r="T2035" s="217">
        <f>S2035*H2035</f>
        <v>0</v>
      </c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R2035" s="218" t="s">
        <v>776</v>
      </c>
      <c r="AT2035" s="218" t="s">
        <v>560</v>
      </c>
      <c r="AU2035" s="218" t="s">
        <v>82</v>
      </c>
      <c r="AY2035" s="20" t="s">
        <v>155</v>
      </c>
      <c r="BE2035" s="219">
        <f>IF(N2035="základní",J2035,0)</f>
        <v>0</v>
      </c>
      <c r="BF2035" s="219">
        <f>IF(N2035="snížená",J2035,0)</f>
        <v>0</v>
      </c>
      <c r="BG2035" s="219">
        <f>IF(N2035="zákl. přenesená",J2035,0)</f>
        <v>0</v>
      </c>
      <c r="BH2035" s="219">
        <f>IF(N2035="sníž. přenesená",J2035,0)</f>
        <v>0</v>
      </c>
      <c r="BI2035" s="219">
        <f>IF(N2035="nulová",J2035,0)</f>
        <v>0</v>
      </c>
      <c r="BJ2035" s="20" t="s">
        <v>80</v>
      </c>
      <c r="BK2035" s="219">
        <f>ROUND(I2035*H2035,2)</f>
        <v>0</v>
      </c>
      <c r="BL2035" s="20" t="s">
        <v>196</v>
      </c>
      <c r="BM2035" s="218" t="s">
        <v>1794</v>
      </c>
    </row>
    <row r="2036" spans="1:51" s="14" customFormat="1" ht="12">
      <c r="A2036" s="14"/>
      <c r="B2036" s="236"/>
      <c r="C2036" s="237"/>
      <c r="D2036" s="227" t="s">
        <v>176</v>
      </c>
      <c r="E2036" s="237"/>
      <c r="F2036" s="239" t="s">
        <v>1795</v>
      </c>
      <c r="G2036" s="237"/>
      <c r="H2036" s="240">
        <v>2.211</v>
      </c>
      <c r="I2036" s="241"/>
      <c r="J2036" s="237"/>
      <c r="K2036" s="237"/>
      <c r="L2036" s="242"/>
      <c r="M2036" s="243"/>
      <c r="N2036" s="244"/>
      <c r="O2036" s="244"/>
      <c r="P2036" s="244"/>
      <c r="Q2036" s="244"/>
      <c r="R2036" s="244"/>
      <c r="S2036" s="244"/>
      <c r="T2036" s="245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46" t="s">
        <v>176</v>
      </c>
      <c r="AU2036" s="246" t="s">
        <v>82</v>
      </c>
      <c r="AV2036" s="14" t="s">
        <v>82</v>
      </c>
      <c r="AW2036" s="14" t="s">
        <v>4</v>
      </c>
      <c r="AX2036" s="14" t="s">
        <v>80</v>
      </c>
      <c r="AY2036" s="246" t="s">
        <v>155</v>
      </c>
    </row>
    <row r="2037" spans="1:65" s="2" customFormat="1" ht="37.8" customHeight="1">
      <c r="A2037" s="41"/>
      <c r="B2037" s="42"/>
      <c r="C2037" s="207" t="s">
        <v>1796</v>
      </c>
      <c r="D2037" s="207" t="s">
        <v>162</v>
      </c>
      <c r="E2037" s="208" t="s">
        <v>1797</v>
      </c>
      <c r="F2037" s="209" t="s">
        <v>1798</v>
      </c>
      <c r="G2037" s="210" t="s">
        <v>356</v>
      </c>
      <c r="H2037" s="211">
        <v>56.16</v>
      </c>
      <c r="I2037" s="212"/>
      <c r="J2037" s="213">
        <f>ROUND(I2037*H2037,2)</f>
        <v>0</v>
      </c>
      <c r="K2037" s="209" t="s">
        <v>19</v>
      </c>
      <c r="L2037" s="47"/>
      <c r="M2037" s="214" t="s">
        <v>19</v>
      </c>
      <c r="N2037" s="215" t="s">
        <v>43</v>
      </c>
      <c r="O2037" s="87"/>
      <c r="P2037" s="216">
        <f>O2037*H2037</f>
        <v>0</v>
      </c>
      <c r="Q2037" s="216">
        <v>0.00025</v>
      </c>
      <c r="R2037" s="216">
        <f>Q2037*H2037</f>
        <v>0.014039999999999999</v>
      </c>
      <c r="S2037" s="216">
        <v>0</v>
      </c>
      <c r="T2037" s="217">
        <f>S2037*H2037</f>
        <v>0</v>
      </c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R2037" s="218" t="s">
        <v>196</v>
      </c>
      <c r="AT2037" s="218" t="s">
        <v>162</v>
      </c>
      <c r="AU2037" s="218" t="s">
        <v>82</v>
      </c>
      <c r="AY2037" s="20" t="s">
        <v>155</v>
      </c>
      <c r="BE2037" s="219">
        <f>IF(N2037="základní",J2037,0)</f>
        <v>0</v>
      </c>
      <c r="BF2037" s="219">
        <f>IF(N2037="snížená",J2037,0)</f>
        <v>0</v>
      </c>
      <c r="BG2037" s="219">
        <f>IF(N2037="zákl. přenesená",J2037,0)</f>
        <v>0</v>
      </c>
      <c r="BH2037" s="219">
        <f>IF(N2037="sníž. přenesená",J2037,0)</f>
        <v>0</v>
      </c>
      <c r="BI2037" s="219">
        <f>IF(N2037="nulová",J2037,0)</f>
        <v>0</v>
      </c>
      <c r="BJ2037" s="20" t="s">
        <v>80</v>
      </c>
      <c r="BK2037" s="219">
        <f>ROUND(I2037*H2037,2)</f>
        <v>0</v>
      </c>
      <c r="BL2037" s="20" t="s">
        <v>196</v>
      </c>
      <c r="BM2037" s="218" t="s">
        <v>1799</v>
      </c>
    </row>
    <row r="2038" spans="1:51" s="13" customFormat="1" ht="12">
      <c r="A2038" s="13"/>
      <c r="B2038" s="225"/>
      <c r="C2038" s="226"/>
      <c r="D2038" s="227" t="s">
        <v>176</v>
      </c>
      <c r="E2038" s="228" t="s">
        <v>19</v>
      </c>
      <c r="F2038" s="229" t="s">
        <v>1800</v>
      </c>
      <c r="G2038" s="226"/>
      <c r="H2038" s="228" t="s">
        <v>19</v>
      </c>
      <c r="I2038" s="230"/>
      <c r="J2038" s="226"/>
      <c r="K2038" s="226"/>
      <c r="L2038" s="231"/>
      <c r="M2038" s="232"/>
      <c r="N2038" s="233"/>
      <c r="O2038" s="233"/>
      <c r="P2038" s="233"/>
      <c r="Q2038" s="233"/>
      <c r="R2038" s="233"/>
      <c r="S2038" s="233"/>
      <c r="T2038" s="234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5" t="s">
        <v>176</v>
      </c>
      <c r="AU2038" s="235" t="s">
        <v>82</v>
      </c>
      <c r="AV2038" s="13" t="s">
        <v>80</v>
      </c>
      <c r="AW2038" s="13" t="s">
        <v>34</v>
      </c>
      <c r="AX2038" s="13" t="s">
        <v>72</v>
      </c>
      <c r="AY2038" s="235" t="s">
        <v>155</v>
      </c>
    </row>
    <row r="2039" spans="1:51" s="14" customFormat="1" ht="12">
      <c r="A2039" s="14"/>
      <c r="B2039" s="236"/>
      <c r="C2039" s="237"/>
      <c r="D2039" s="227" t="s">
        <v>176</v>
      </c>
      <c r="E2039" s="238" t="s">
        <v>19</v>
      </c>
      <c r="F2039" s="239" t="s">
        <v>1801</v>
      </c>
      <c r="G2039" s="237"/>
      <c r="H2039" s="240">
        <v>56.16</v>
      </c>
      <c r="I2039" s="241"/>
      <c r="J2039" s="237"/>
      <c r="K2039" s="237"/>
      <c r="L2039" s="242"/>
      <c r="M2039" s="243"/>
      <c r="N2039" s="244"/>
      <c r="O2039" s="244"/>
      <c r="P2039" s="244"/>
      <c r="Q2039" s="244"/>
      <c r="R2039" s="244"/>
      <c r="S2039" s="244"/>
      <c r="T2039" s="245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46" t="s">
        <v>176</v>
      </c>
      <c r="AU2039" s="246" t="s">
        <v>82</v>
      </c>
      <c r="AV2039" s="14" t="s">
        <v>82</v>
      </c>
      <c r="AW2039" s="14" t="s">
        <v>34</v>
      </c>
      <c r="AX2039" s="14" t="s">
        <v>80</v>
      </c>
      <c r="AY2039" s="246" t="s">
        <v>155</v>
      </c>
    </row>
    <row r="2040" spans="1:65" s="2" customFormat="1" ht="21.75" customHeight="1">
      <c r="A2040" s="41"/>
      <c r="B2040" s="42"/>
      <c r="C2040" s="266" t="s">
        <v>1802</v>
      </c>
      <c r="D2040" s="266" t="s">
        <v>560</v>
      </c>
      <c r="E2040" s="267" t="s">
        <v>1803</v>
      </c>
      <c r="F2040" s="268" t="s">
        <v>1804</v>
      </c>
      <c r="G2040" s="269" t="s">
        <v>356</v>
      </c>
      <c r="H2040" s="270">
        <v>56.16</v>
      </c>
      <c r="I2040" s="271"/>
      <c r="J2040" s="272">
        <f>ROUND(I2040*H2040,2)</f>
        <v>0</v>
      </c>
      <c r="K2040" s="268" t="s">
        <v>19</v>
      </c>
      <c r="L2040" s="273"/>
      <c r="M2040" s="274" t="s">
        <v>19</v>
      </c>
      <c r="N2040" s="275" t="s">
        <v>43</v>
      </c>
      <c r="O2040" s="87"/>
      <c r="P2040" s="216">
        <f>O2040*H2040</f>
        <v>0</v>
      </c>
      <c r="Q2040" s="216">
        <v>0.02741</v>
      </c>
      <c r="R2040" s="216">
        <f>Q2040*H2040</f>
        <v>1.5393455999999999</v>
      </c>
      <c r="S2040" s="216">
        <v>0</v>
      </c>
      <c r="T2040" s="217">
        <f>S2040*H2040</f>
        <v>0</v>
      </c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R2040" s="218" t="s">
        <v>776</v>
      </c>
      <c r="AT2040" s="218" t="s">
        <v>560</v>
      </c>
      <c r="AU2040" s="218" t="s">
        <v>82</v>
      </c>
      <c r="AY2040" s="20" t="s">
        <v>155</v>
      </c>
      <c r="BE2040" s="219">
        <f>IF(N2040="základní",J2040,0)</f>
        <v>0</v>
      </c>
      <c r="BF2040" s="219">
        <f>IF(N2040="snížená",J2040,0)</f>
        <v>0</v>
      </c>
      <c r="BG2040" s="219">
        <f>IF(N2040="zákl. přenesená",J2040,0)</f>
        <v>0</v>
      </c>
      <c r="BH2040" s="219">
        <f>IF(N2040="sníž. přenesená",J2040,0)</f>
        <v>0</v>
      </c>
      <c r="BI2040" s="219">
        <f>IF(N2040="nulová",J2040,0)</f>
        <v>0</v>
      </c>
      <c r="BJ2040" s="20" t="s">
        <v>80</v>
      </c>
      <c r="BK2040" s="219">
        <f>ROUND(I2040*H2040,2)</f>
        <v>0</v>
      </c>
      <c r="BL2040" s="20" t="s">
        <v>196</v>
      </c>
      <c r="BM2040" s="218" t="s">
        <v>1805</v>
      </c>
    </row>
    <row r="2041" spans="1:51" s="13" customFormat="1" ht="12">
      <c r="A2041" s="13"/>
      <c r="B2041" s="225"/>
      <c r="C2041" s="226"/>
      <c r="D2041" s="227" t="s">
        <v>176</v>
      </c>
      <c r="E2041" s="228" t="s">
        <v>19</v>
      </c>
      <c r="F2041" s="229" t="s">
        <v>1800</v>
      </c>
      <c r="G2041" s="226"/>
      <c r="H2041" s="228" t="s">
        <v>19</v>
      </c>
      <c r="I2041" s="230"/>
      <c r="J2041" s="226"/>
      <c r="K2041" s="226"/>
      <c r="L2041" s="231"/>
      <c r="M2041" s="232"/>
      <c r="N2041" s="233"/>
      <c r="O2041" s="233"/>
      <c r="P2041" s="233"/>
      <c r="Q2041" s="233"/>
      <c r="R2041" s="233"/>
      <c r="S2041" s="233"/>
      <c r="T2041" s="234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5" t="s">
        <v>176</v>
      </c>
      <c r="AU2041" s="235" t="s">
        <v>82</v>
      </c>
      <c r="AV2041" s="13" t="s">
        <v>80</v>
      </c>
      <c r="AW2041" s="13" t="s">
        <v>34</v>
      </c>
      <c r="AX2041" s="13" t="s">
        <v>72</v>
      </c>
      <c r="AY2041" s="235" t="s">
        <v>155</v>
      </c>
    </row>
    <row r="2042" spans="1:51" s="14" customFormat="1" ht="12">
      <c r="A2042" s="14"/>
      <c r="B2042" s="236"/>
      <c r="C2042" s="237"/>
      <c r="D2042" s="227" t="s">
        <v>176</v>
      </c>
      <c r="E2042" s="238" t="s">
        <v>19</v>
      </c>
      <c r="F2042" s="239" t="s">
        <v>1801</v>
      </c>
      <c r="G2042" s="237"/>
      <c r="H2042" s="240">
        <v>56.16</v>
      </c>
      <c r="I2042" s="241"/>
      <c r="J2042" s="237"/>
      <c r="K2042" s="237"/>
      <c r="L2042" s="242"/>
      <c r="M2042" s="243"/>
      <c r="N2042" s="244"/>
      <c r="O2042" s="244"/>
      <c r="P2042" s="244"/>
      <c r="Q2042" s="244"/>
      <c r="R2042" s="244"/>
      <c r="S2042" s="244"/>
      <c r="T2042" s="245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46" t="s">
        <v>176</v>
      </c>
      <c r="AU2042" s="246" t="s">
        <v>82</v>
      </c>
      <c r="AV2042" s="14" t="s">
        <v>82</v>
      </c>
      <c r="AW2042" s="14" t="s">
        <v>34</v>
      </c>
      <c r="AX2042" s="14" t="s">
        <v>80</v>
      </c>
      <c r="AY2042" s="246" t="s">
        <v>155</v>
      </c>
    </row>
    <row r="2043" spans="1:65" s="2" customFormat="1" ht="37.8" customHeight="1">
      <c r="A2043" s="41"/>
      <c r="B2043" s="42"/>
      <c r="C2043" s="207" t="s">
        <v>1806</v>
      </c>
      <c r="D2043" s="207" t="s">
        <v>162</v>
      </c>
      <c r="E2043" s="208" t="s">
        <v>1807</v>
      </c>
      <c r="F2043" s="209" t="s">
        <v>1808</v>
      </c>
      <c r="G2043" s="210" t="s">
        <v>356</v>
      </c>
      <c r="H2043" s="211">
        <v>18.72</v>
      </c>
      <c r="I2043" s="212"/>
      <c r="J2043" s="213">
        <f>ROUND(I2043*H2043,2)</f>
        <v>0</v>
      </c>
      <c r="K2043" s="209" t="s">
        <v>19</v>
      </c>
      <c r="L2043" s="47"/>
      <c r="M2043" s="214" t="s">
        <v>19</v>
      </c>
      <c r="N2043" s="215" t="s">
        <v>43</v>
      </c>
      <c r="O2043" s="87"/>
      <c r="P2043" s="216">
        <f>O2043*H2043</f>
        <v>0</v>
      </c>
      <c r="Q2043" s="216">
        <v>0.00025</v>
      </c>
      <c r="R2043" s="216">
        <f>Q2043*H2043</f>
        <v>0.00468</v>
      </c>
      <c r="S2043" s="216">
        <v>0</v>
      </c>
      <c r="T2043" s="217">
        <f>S2043*H2043</f>
        <v>0</v>
      </c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R2043" s="218" t="s">
        <v>196</v>
      </c>
      <c r="AT2043" s="218" t="s">
        <v>162</v>
      </c>
      <c r="AU2043" s="218" t="s">
        <v>82</v>
      </c>
      <c r="AY2043" s="20" t="s">
        <v>155</v>
      </c>
      <c r="BE2043" s="219">
        <f>IF(N2043="základní",J2043,0)</f>
        <v>0</v>
      </c>
      <c r="BF2043" s="219">
        <f>IF(N2043="snížená",J2043,0)</f>
        <v>0</v>
      </c>
      <c r="BG2043" s="219">
        <f>IF(N2043="zákl. přenesená",J2043,0)</f>
        <v>0</v>
      </c>
      <c r="BH2043" s="219">
        <f>IF(N2043="sníž. přenesená",J2043,0)</f>
        <v>0</v>
      </c>
      <c r="BI2043" s="219">
        <f>IF(N2043="nulová",J2043,0)</f>
        <v>0</v>
      </c>
      <c r="BJ2043" s="20" t="s">
        <v>80</v>
      </c>
      <c r="BK2043" s="219">
        <f>ROUND(I2043*H2043,2)</f>
        <v>0</v>
      </c>
      <c r="BL2043" s="20" t="s">
        <v>196</v>
      </c>
      <c r="BM2043" s="218" t="s">
        <v>1809</v>
      </c>
    </row>
    <row r="2044" spans="1:51" s="13" customFormat="1" ht="12">
      <c r="A2044" s="13"/>
      <c r="B2044" s="225"/>
      <c r="C2044" s="226"/>
      <c r="D2044" s="227" t="s">
        <v>176</v>
      </c>
      <c r="E2044" s="228" t="s">
        <v>19</v>
      </c>
      <c r="F2044" s="229" t="s">
        <v>1810</v>
      </c>
      <c r="G2044" s="226"/>
      <c r="H2044" s="228" t="s">
        <v>19</v>
      </c>
      <c r="I2044" s="230"/>
      <c r="J2044" s="226"/>
      <c r="K2044" s="226"/>
      <c r="L2044" s="231"/>
      <c r="M2044" s="232"/>
      <c r="N2044" s="233"/>
      <c r="O2044" s="233"/>
      <c r="P2044" s="233"/>
      <c r="Q2044" s="233"/>
      <c r="R2044" s="233"/>
      <c r="S2044" s="233"/>
      <c r="T2044" s="234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T2044" s="235" t="s">
        <v>176</v>
      </c>
      <c r="AU2044" s="235" t="s">
        <v>82</v>
      </c>
      <c r="AV2044" s="13" t="s">
        <v>80</v>
      </c>
      <c r="AW2044" s="13" t="s">
        <v>34</v>
      </c>
      <c r="AX2044" s="13" t="s">
        <v>72</v>
      </c>
      <c r="AY2044" s="235" t="s">
        <v>155</v>
      </c>
    </row>
    <row r="2045" spans="1:51" s="14" customFormat="1" ht="12">
      <c r="A2045" s="14"/>
      <c r="B2045" s="236"/>
      <c r="C2045" s="237"/>
      <c r="D2045" s="227" t="s">
        <v>176</v>
      </c>
      <c r="E2045" s="238" t="s">
        <v>19</v>
      </c>
      <c r="F2045" s="239" t="s">
        <v>1811</v>
      </c>
      <c r="G2045" s="237"/>
      <c r="H2045" s="240">
        <v>18.72</v>
      </c>
      <c r="I2045" s="241"/>
      <c r="J2045" s="237"/>
      <c r="K2045" s="237"/>
      <c r="L2045" s="242"/>
      <c r="M2045" s="243"/>
      <c r="N2045" s="244"/>
      <c r="O2045" s="244"/>
      <c r="P2045" s="244"/>
      <c r="Q2045" s="244"/>
      <c r="R2045" s="244"/>
      <c r="S2045" s="244"/>
      <c r="T2045" s="245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46" t="s">
        <v>176</v>
      </c>
      <c r="AU2045" s="246" t="s">
        <v>82</v>
      </c>
      <c r="AV2045" s="14" t="s">
        <v>82</v>
      </c>
      <c r="AW2045" s="14" t="s">
        <v>34</v>
      </c>
      <c r="AX2045" s="14" t="s">
        <v>80</v>
      </c>
      <c r="AY2045" s="246" t="s">
        <v>155</v>
      </c>
    </row>
    <row r="2046" spans="1:65" s="2" customFormat="1" ht="21.75" customHeight="1">
      <c r="A2046" s="41"/>
      <c r="B2046" s="42"/>
      <c r="C2046" s="266" t="s">
        <v>1812</v>
      </c>
      <c r="D2046" s="266" t="s">
        <v>560</v>
      </c>
      <c r="E2046" s="267" t="s">
        <v>1813</v>
      </c>
      <c r="F2046" s="268" t="s">
        <v>1814</v>
      </c>
      <c r="G2046" s="269" t="s">
        <v>356</v>
      </c>
      <c r="H2046" s="270">
        <v>18.72</v>
      </c>
      <c r="I2046" s="271"/>
      <c r="J2046" s="272">
        <f>ROUND(I2046*H2046,2)</f>
        <v>0</v>
      </c>
      <c r="K2046" s="268" t="s">
        <v>19</v>
      </c>
      <c r="L2046" s="273"/>
      <c r="M2046" s="274" t="s">
        <v>19</v>
      </c>
      <c r="N2046" s="275" t="s">
        <v>43</v>
      </c>
      <c r="O2046" s="87"/>
      <c r="P2046" s="216">
        <f>O2046*H2046</f>
        <v>0</v>
      </c>
      <c r="Q2046" s="216">
        <v>0.02741</v>
      </c>
      <c r="R2046" s="216">
        <f>Q2046*H2046</f>
        <v>0.5131152</v>
      </c>
      <c r="S2046" s="216">
        <v>0</v>
      </c>
      <c r="T2046" s="217">
        <f>S2046*H2046</f>
        <v>0</v>
      </c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R2046" s="218" t="s">
        <v>776</v>
      </c>
      <c r="AT2046" s="218" t="s">
        <v>560</v>
      </c>
      <c r="AU2046" s="218" t="s">
        <v>82</v>
      </c>
      <c r="AY2046" s="20" t="s">
        <v>155</v>
      </c>
      <c r="BE2046" s="219">
        <f>IF(N2046="základní",J2046,0)</f>
        <v>0</v>
      </c>
      <c r="BF2046" s="219">
        <f>IF(N2046="snížená",J2046,0)</f>
        <v>0</v>
      </c>
      <c r="BG2046" s="219">
        <f>IF(N2046="zákl. přenesená",J2046,0)</f>
        <v>0</v>
      </c>
      <c r="BH2046" s="219">
        <f>IF(N2046="sníž. přenesená",J2046,0)</f>
        <v>0</v>
      </c>
      <c r="BI2046" s="219">
        <f>IF(N2046="nulová",J2046,0)</f>
        <v>0</v>
      </c>
      <c r="BJ2046" s="20" t="s">
        <v>80</v>
      </c>
      <c r="BK2046" s="219">
        <f>ROUND(I2046*H2046,2)</f>
        <v>0</v>
      </c>
      <c r="BL2046" s="20" t="s">
        <v>196</v>
      </c>
      <c r="BM2046" s="218" t="s">
        <v>1815</v>
      </c>
    </row>
    <row r="2047" spans="1:51" s="13" customFormat="1" ht="12">
      <c r="A2047" s="13"/>
      <c r="B2047" s="225"/>
      <c r="C2047" s="226"/>
      <c r="D2047" s="227" t="s">
        <v>176</v>
      </c>
      <c r="E2047" s="228" t="s">
        <v>19</v>
      </c>
      <c r="F2047" s="229" t="s">
        <v>1810</v>
      </c>
      <c r="G2047" s="226"/>
      <c r="H2047" s="228" t="s">
        <v>19</v>
      </c>
      <c r="I2047" s="230"/>
      <c r="J2047" s="226"/>
      <c r="K2047" s="226"/>
      <c r="L2047" s="231"/>
      <c r="M2047" s="232"/>
      <c r="N2047" s="233"/>
      <c r="O2047" s="233"/>
      <c r="P2047" s="233"/>
      <c r="Q2047" s="233"/>
      <c r="R2047" s="233"/>
      <c r="S2047" s="233"/>
      <c r="T2047" s="234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5" t="s">
        <v>176</v>
      </c>
      <c r="AU2047" s="235" t="s">
        <v>82</v>
      </c>
      <c r="AV2047" s="13" t="s">
        <v>80</v>
      </c>
      <c r="AW2047" s="13" t="s">
        <v>34</v>
      </c>
      <c r="AX2047" s="13" t="s">
        <v>72</v>
      </c>
      <c r="AY2047" s="235" t="s">
        <v>155</v>
      </c>
    </row>
    <row r="2048" spans="1:51" s="14" customFormat="1" ht="12">
      <c r="A2048" s="14"/>
      <c r="B2048" s="236"/>
      <c r="C2048" s="237"/>
      <c r="D2048" s="227" t="s">
        <v>176</v>
      </c>
      <c r="E2048" s="238" t="s">
        <v>19</v>
      </c>
      <c r="F2048" s="239" t="s">
        <v>1816</v>
      </c>
      <c r="G2048" s="237"/>
      <c r="H2048" s="240">
        <v>18.72</v>
      </c>
      <c r="I2048" s="241"/>
      <c r="J2048" s="237"/>
      <c r="K2048" s="237"/>
      <c r="L2048" s="242"/>
      <c r="M2048" s="243"/>
      <c r="N2048" s="244"/>
      <c r="O2048" s="244"/>
      <c r="P2048" s="244"/>
      <c r="Q2048" s="244"/>
      <c r="R2048" s="244"/>
      <c r="S2048" s="244"/>
      <c r="T2048" s="245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46" t="s">
        <v>176</v>
      </c>
      <c r="AU2048" s="246" t="s">
        <v>82</v>
      </c>
      <c r="AV2048" s="14" t="s">
        <v>82</v>
      </c>
      <c r="AW2048" s="14" t="s">
        <v>34</v>
      </c>
      <c r="AX2048" s="14" t="s">
        <v>80</v>
      </c>
      <c r="AY2048" s="246" t="s">
        <v>155</v>
      </c>
    </row>
    <row r="2049" spans="1:65" s="2" customFormat="1" ht="37.8" customHeight="1">
      <c r="A2049" s="41"/>
      <c r="B2049" s="42"/>
      <c r="C2049" s="207" t="s">
        <v>1817</v>
      </c>
      <c r="D2049" s="207" t="s">
        <v>162</v>
      </c>
      <c r="E2049" s="208" t="s">
        <v>1818</v>
      </c>
      <c r="F2049" s="209" t="s">
        <v>1819</v>
      </c>
      <c r="G2049" s="210" t="s">
        <v>356</v>
      </c>
      <c r="H2049" s="211">
        <v>3.978</v>
      </c>
      <c r="I2049" s="212"/>
      <c r="J2049" s="213">
        <f>ROUND(I2049*H2049,2)</f>
        <v>0</v>
      </c>
      <c r="K2049" s="209" t="s">
        <v>19</v>
      </c>
      <c r="L2049" s="47"/>
      <c r="M2049" s="214" t="s">
        <v>19</v>
      </c>
      <c r="N2049" s="215" t="s">
        <v>43</v>
      </c>
      <c r="O2049" s="87"/>
      <c r="P2049" s="216">
        <f>O2049*H2049</f>
        <v>0</v>
      </c>
      <c r="Q2049" s="216">
        <v>0.00016</v>
      </c>
      <c r="R2049" s="216">
        <f>Q2049*H2049</f>
        <v>0.00063648</v>
      </c>
      <c r="S2049" s="216">
        <v>0</v>
      </c>
      <c r="T2049" s="217">
        <f>S2049*H2049</f>
        <v>0</v>
      </c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R2049" s="218" t="s">
        <v>196</v>
      </c>
      <c r="AT2049" s="218" t="s">
        <v>162</v>
      </c>
      <c r="AU2049" s="218" t="s">
        <v>82</v>
      </c>
      <c r="AY2049" s="20" t="s">
        <v>155</v>
      </c>
      <c r="BE2049" s="219">
        <f>IF(N2049="základní",J2049,0)</f>
        <v>0</v>
      </c>
      <c r="BF2049" s="219">
        <f>IF(N2049="snížená",J2049,0)</f>
        <v>0</v>
      </c>
      <c r="BG2049" s="219">
        <f>IF(N2049="zákl. přenesená",J2049,0)</f>
        <v>0</v>
      </c>
      <c r="BH2049" s="219">
        <f>IF(N2049="sníž. přenesená",J2049,0)</f>
        <v>0</v>
      </c>
      <c r="BI2049" s="219">
        <f>IF(N2049="nulová",J2049,0)</f>
        <v>0</v>
      </c>
      <c r="BJ2049" s="20" t="s">
        <v>80</v>
      </c>
      <c r="BK2049" s="219">
        <f>ROUND(I2049*H2049,2)</f>
        <v>0</v>
      </c>
      <c r="BL2049" s="20" t="s">
        <v>196</v>
      </c>
      <c r="BM2049" s="218" t="s">
        <v>1820</v>
      </c>
    </row>
    <row r="2050" spans="1:51" s="13" customFormat="1" ht="12">
      <c r="A2050" s="13"/>
      <c r="B2050" s="225"/>
      <c r="C2050" s="226"/>
      <c r="D2050" s="227" t="s">
        <v>176</v>
      </c>
      <c r="E2050" s="228" t="s">
        <v>19</v>
      </c>
      <c r="F2050" s="229" t="s">
        <v>1821</v>
      </c>
      <c r="G2050" s="226"/>
      <c r="H2050" s="228" t="s">
        <v>19</v>
      </c>
      <c r="I2050" s="230"/>
      <c r="J2050" s="226"/>
      <c r="K2050" s="226"/>
      <c r="L2050" s="231"/>
      <c r="M2050" s="232"/>
      <c r="N2050" s="233"/>
      <c r="O2050" s="233"/>
      <c r="P2050" s="233"/>
      <c r="Q2050" s="233"/>
      <c r="R2050" s="233"/>
      <c r="S2050" s="233"/>
      <c r="T2050" s="234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T2050" s="235" t="s">
        <v>176</v>
      </c>
      <c r="AU2050" s="235" t="s">
        <v>82</v>
      </c>
      <c r="AV2050" s="13" t="s">
        <v>80</v>
      </c>
      <c r="AW2050" s="13" t="s">
        <v>34</v>
      </c>
      <c r="AX2050" s="13" t="s">
        <v>72</v>
      </c>
      <c r="AY2050" s="235" t="s">
        <v>155</v>
      </c>
    </row>
    <row r="2051" spans="1:51" s="14" customFormat="1" ht="12">
      <c r="A2051" s="14"/>
      <c r="B2051" s="236"/>
      <c r="C2051" s="237"/>
      <c r="D2051" s="227" t="s">
        <v>176</v>
      </c>
      <c r="E2051" s="238" t="s">
        <v>19</v>
      </c>
      <c r="F2051" s="239" t="s">
        <v>1657</v>
      </c>
      <c r="G2051" s="237"/>
      <c r="H2051" s="240">
        <v>3.978</v>
      </c>
      <c r="I2051" s="241"/>
      <c r="J2051" s="237"/>
      <c r="K2051" s="237"/>
      <c r="L2051" s="242"/>
      <c r="M2051" s="243"/>
      <c r="N2051" s="244"/>
      <c r="O2051" s="244"/>
      <c r="P2051" s="244"/>
      <c r="Q2051" s="244"/>
      <c r="R2051" s="244"/>
      <c r="S2051" s="244"/>
      <c r="T2051" s="245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46" t="s">
        <v>176</v>
      </c>
      <c r="AU2051" s="246" t="s">
        <v>82</v>
      </c>
      <c r="AV2051" s="14" t="s">
        <v>82</v>
      </c>
      <c r="AW2051" s="14" t="s">
        <v>34</v>
      </c>
      <c r="AX2051" s="14" t="s">
        <v>80</v>
      </c>
      <c r="AY2051" s="246" t="s">
        <v>155</v>
      </c>
    </row>
    <row r="2052" spans="1:65" s="2" customFormat="1" ht="21.75" customHeight="1">
      <c r="A2052" s="41"/>
      <c r="B2052" s="42"/>
      <c r="C2052" s="266" t="s">
        <v>1822</v>
      </c>
      <c r="D2052" s="266" t="s">
        <v>560</v>
      </c>
      <c r="E2052" s="267" t="s">
        <v>1823</v>
      </c>
      <c r="F2052" s="268" t="s">
        <v>1824</v>
      </c>
      <c r="G2052" s="269" t="s">
        <v>356</v>
      </c>
      <c r="H2052" s="270">
        <v>3.978</v>
      </c>
      <c r="I2052" s="271"/>
      <c r="J2052" s="272">
        <f>ROUND(I2052*H2052,2)</f>
        <v>0</v>
      </c>
      <c r="K2052" s="268" t="s">
        <v>19</v>
      </c>
      <c r="L2052" s="273"/>
      <c r="M2052" s="274" t="s">
        <v>19</v>
      </c>
      <c r="N2052" s="275" t="s">
        <v>43</v>
      </c>
      <c r="O2052" s="87"/>
      <c r="P2052" s="216">
        <f>O2052*H2052</f>
        <v>0</v>
      </c>
      <c r="Q2052" s="216">
        <v>0.02741</v>
      </c>
      <c r="R2052" s="216">
        <f>Q2052*H2052</f>
        <v>0.10903698</v>
      </c>
      <c r="S2052" s="216">
        <v>0</v>
      </c>
      <c r="T2052" s="217">
        <f>S2052*H2052</f>
        <v>0</v>
      </c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R2052" s="218" t="s">
        <v>776</v>
      </c>
      <c r="AT2052" s="218" t="s">
        <v>560</v>
      </c>
      <c r="AU2052" s="218" t="s">
        <v>82</v>
      </c>
      <c r="AY2052" s="20" t="s">
        <v>155</v>
      </c>
      <c r="BE2052" s="219">
        <f>IF(N2052="základní",J2052,0)</f>
        <v>0</v>
      </c>
      <c r="BF2052" s="219">
        <f>IF(N2052="snížená",J2052,0)</f>
        <v>0</v>
      </c>
      <c r="BG2052" s="219">
        <f>IF(N2052="zákl. přenesená",J2052,0)</f>
        <v>0</v>
      </c>
      <c r="BH2052" s="219">
        <f>IF(N2052="sníž. přenesená",J2052,0)</f>
        <v>0</v>
      </c>
      <c r="BI2052" s="219">
        <f>IF(N2052="nulová",J2052,0)</f>
        <v>0</v>
      </c>
      <c r="BJ2052" s="20" t="s">
        <v>80</v>
      </c>
      <c r="BK2052" s="219">
        <f>ROUND(I2052*H2052,2)</f>
        <v>0</v>
      </c>
      <c r="BL2052" s="20" t="s">
        <v>196</v>
      </c>
      <c r="BM2052" s="218" t="s">
        <v>1825</v>
      </c>
    </row>
    <row r="2053" spans="1:65" s="2" customFormat="1" ht="37.8" customHeight="1">
      <c r="A2053" s="41"/>
      <c r="B2053" s="42"/>
      <c r="C2053" s="207" t="s">
        <v>1826</v>
      </c>
      <c r="D2053" s="207" t="s">
        <v>162</v>
      </c>
      <c r="E2053" s="208" t="s">
        <v>1827</v>
      </c>
      <c r="F2053" s="209" t="s">
        <v>1828</v>
      </c>
      <c r="G2053" s="210" t="s">
        <v>356</v>
      </c>
      <c r="H2053" s="211">
        <v>7.956</v>
      </c>
      <c r="I2053" s="212"/>
      <c r="J2053" s="213">
        <f>ROUND(I2053*H2053,2)</f>
        <v>0</v>
      </c>
      <c r="K2053" s="209" t="s">
        <v>19</v>
      </c>
      <c r="L2053" s="47"/>
      <c r="M2053" s="214" t="s">
        <v>19</v>
      </c>
      <c r="N2053" s="215" t="s">
        <v>43</v>
      </c>
      <c r="O2053" s="87"/>
      <c r="P2053" s="216">
        <f>O2053*H2053</f>
        <v>0</v>
      </c>
      <c r="Q2053" s="216">
        <v>0.00014</v>
      </c>
      <c r="R2053" s="216">
        <f>Q2053*H2053</f>
        <v>0.00111384</v>
      </c>
      <c r="S2053" s="216">
        <v>0</v>
      </c>
      <c r="T2053" s="217">
        <f>S2053*H2053</f>
        <v>0</v>
      </c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R2053" s="218" t="s">
        <v>196</v>
      </c>
      <c r="AT2053" s="218" t="s">
        <v>162</v>
      </c>
      <c r="AU2053" s="218" t="s">
        <v>82</v>
      </c>
      <c r="AY2053" s="20" t="s">
        <v>155</v>
      </c>
      <c r="BE2053" s="219">
        <f>IF(N2053="základní",J2053,0)</f>
        <v>0</v>
      </c>
      <c r="BF2053" s="219">
        <f>IF(N2053="snížená",J2053,0)</f>
        <v>0</v>
      </c>
      <c r="BG2053" s="219">
        <f>IF(N2053="zákl. přenesená",J2053,0)</f>
        <v>0</v>
      </c>
      <c r="BH2053" s="219">
        <f>IF(N2053="sníž. přenesená",J2053,0)</f>
        <v>0</v>
      </c>
      <c r="BI2053" s="219">
        <f>IF(N2053="nulová",J2053,0)</f>
        <v>0</v>
      </c>
      <c r="BJ2053" s="20" t="s">
        <v>80</v>
      </c>
      <c r="BK2053" s="219">
        <f>ROUND(I2053*H2053,2)</f>
        <v>0</v>
      </c>
      <c r="BL2053" s="20" t="s">
        <v>196</v>
      </c>
      <c r="BM2053" s="218" t="s">
        <v>1829</v>
      </c>
    </row>
    <row r="2054" spans="1:51" s="13" customFormat="1" ht="12">
      <c r="A2054" s="13"/>
      <c r="B2054" s="225"/>
      <c r="C2054" s="226"/>
      <c r="D2054" s="227" t="s">
        <v>176</v>
      </c>
      <c r="E2054" s="228" t="s">
        <v>19</v>
      </c>
      <c r="F2054" s="229" t="s">
        <v>1830</v>
      </c>
      <c r="G2054" s="226"/>
      <c r="H2054" s="228" t="s">
        <v>19</v>
      </c>
      <c r="I2054" s="230"/>
      <c r="J2054" s="226"/>
      <c r="K2054" s="226"/>
      <c r="L2054" s="231"/>
      <c r="M2054" s="232"/>
      <c r="N2054" s="233"/>
      <c r="O2054" s="233"/>
      <c r="P2054" s="233"/>
      <c r="Q2054" s="233"/>
      <c r="R2054" s="233"/>
      <c r="S2054" s="233"/>
      <c r="T2054" s="234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35" t="s">
        <v>176</v>
      </c>
      <c r="AU2054" s="235" t="s">
        <v>82</v>
      </c>
      <c r="AV2054" s="13" t="s">
        <v>80</v>
      </c>
      <c r="AW2054" s="13" t="s">
        <v>34</v>
      </c>
      <c r="AX2054" s="13" t="s">
        <v>72</v>
      </c>
      <c r="AY2054" s="235" t="s">
        <v>155</v>
      </c>
    </row>
    <row r="2055" spans="1:51" s="14" customFormat="1" ht="12">
      <c r="A2055" s="14"/>
      <c r="B2055" s="236"/>
      <c r="C2055" s="237"/>
      <c r="D2055" s="227" t="s">
        <v>176</v>
      </c>
      <c r="E2055" s="238" t="s">
        <v>19</v>
      </c>
      <c r="F2055" s="239" t="s">
        <v>1831</v>
      </c>
      <c r="G2055" s="237"/>
      <c r="H2055" s="240">
        <v>7.956</v>
      </c>
      <c r="I2055" s="241"/>
      <c r="J2055" s="237"/>
      <c r="K2055" s="237"/>
      <c r="L2055" s="242"/>
      <c r="M2055" s="243"/>
      <c r="N2055" s="244"/>
      <c r="O2055" s="244"/>
      <c r="P2055" s="244"/>
      <c r="Q2055" s="244"/>
      <c r="R2055" s="244"/>
      <c r="S2055" s="244"/>
      <c r="T2055" s="245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T2055" s="246" t="s">
        <v>176</v>
      </c>
      <c r="AU2055" s="246" t="s">
        <v>82</v>
      </c>
      <c r="AV2055" s="14" t="s">
        <v>82</v>
      </c>
      <c r="AW2055" s="14" t="s">
        <v>34</v>
      </c>
      <c r="AX2055" s="14" t="s">
        <v>80</v>
      </c>
      <c r="AY2055" s="246" t="s">
        <v>155</v>
      </c>
    </row>
    <row r="2056" spans="1:65" s="2" customFormat="1" ht="21.75" customHeight="1">
      <c r="A2056" s="41"/>
      <c r="B2056" s="42"/>
      <c r="C2056" s="266" t="s">
        <v>1832</v>
      </c>
      <c r="D2056" s="266" t="s">
        <v>560</v>
      </c>
      <c r="E2056" s="267" t="s">
        <v>1833</v>
      </c>
      <c r="F2056" s="268" t="s">
        <v>1834</v>
      </c>
      <c r="G2056" s="269" t="s">
        <v>356</v>
      </c>
      <c r="H2056" s="270">
        <v>7.956</v>
      </c>
      <c r="I2056" s="271"/>
      <c r="J2056" s="272">
        <f>ROUND(I2056*H2056,2)</f>
        <v>0</v>
      </c>
      <c r="K2056" s="268" t="s">
        <v>19</v>
      </c>
      <c r="L2056" s="273"/>
      <c r="M2056" s="274" t="s">
        <v>19</v>
      </c>
      <c r="N2056" s="275" t="s">
        <v>43</v>
      </c>
      <c r="O2056" s="87"/>
      <c r="P2056" s="216">
        <f>O2056*H2056</f>
        <v>0</v>
      </c>
      <c r="Q2056" s="216">
        <v>0.02679</v>
      </c>
      <c r="R2056" s="216">
        <f>Q2056*H2056</f>
        <v>0.21314124</v>
      </c>
      <c r="S2056" s="216">
        <v>0</v>
      </c>
      <c r="T2056" s="217">
        <f>S2056*H2056</f>
        <v>0</v>
      </c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R2056" s="218" t="s">
        <v>776</v>
      </c>
      <c r="AT2056" s="218" t="s">
        <v>560</v>
      </c>
      <c r="AU2056" s="218" t="s">
        <v>82</v>
      </c>
      <c r="AY2056" s="20" t="s">
        <v>155</v>
      </c>
      <c r="BE2056" s="219">
        <f>IF(N2056="základní",J2056,0)</f>
        <v>0</v>
      </c>
      <c r="BF2056" s="219">
        <f>IF(N2056="snížená",J2056,0)</f>
        <v>0</v>
      </c>
      <c r="BG2056" s="219">
        <f>IF(N2056="zákl. přenesená",J2056,0)</f>
        <v>0</v>
      </c>
      <c r="BH2056" s="219">
        <f>IF(N2056="sníž. přenesená",J2056,0)</f>
        <v>0</v>
      </c>
      <c r="BI2056" s="219">
        <f>IF(N2056="nulová",J2056,0)</f>
        <v>0</v>
      </c>
      <c r="BJ2056" s="20" t="s">
        <v>80</v>
      </c>
      <c r="BK2056" s="219">
        <f>ROUND(I2056*H2056,2)</f>
        <v>0</v>
      </c>
      <c r="BL2056" s="20" t="s">
        <v>196</v>
      </c>
      <c r="BM2056" s="218" t="s">
        <v>1835</v>
      </c>
    </row>
    <row r="2057" spans="1:65" s="2" customFormat="1" ht="37.8" customHeight="1">
      <c r="A2057" s="41"/>
      <c r="B2057" s="42"/>
      <c r="C2057" s="207" t="s">
        <v>1836</v>
      </c>
      <c r="D2057" s="207" t="s">
        <v>162</v>
      </c>
      <c r="E2057" s="208" t="s">
        <v>1837</v>
      </c>
      <c r="F2057" s="209" t="s">
        <v>1838</v>
      </c>
      <c r="G2057" s="210" t="s">
        <v>356</v>
      </c>
      <c r="H2057" s="211">
        <v>32.64</v>
      </c>
      <c r="I2057" s="212"/>
      <c r="J2057" s="213">
        <f>ROUND(I2057*H2057,2)</f>
        <v>0</v>
      </c>
      <c r="K2057" s="209" t="s">
        <v>19</v>
      </c>
      <c r="L2057" s="47"/>
      <c r="M2057" s="214" t="s">
        <v>19</v>
      </c>
      <c r="N2057" s="215" t="s">
        <v>43</v>
      </c>
      <c r="O2057" s="87"/>
      <c r="P2057" s="216">
        <f>O2057*H2057</f>
        <v>0</v>
      </c>
      <c r="Q2057" s="216">
        <v>0.00016</v>
      </c>
      <c r="R2057" s="216">
        <f>Q2057*H2057</f>
        <v>0.0052224</v>
      </c>
      <c r="S2057" s="216">
        <v>0</v>
      </c>
      <c r="T2057" s="217">
        <f>S2057*H2057</f>
        <v>0</v>
      </c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R2057" s="218" t="s">
        <v>196</v>
      </c>
      <c r="AT2057" s="218" t="s">
        <v>162</v>
      </c>
      <c r="AU2057" s="218" t="s">
        <v>82</v>
      </c>
      <c r="AY2057" s="20" t="s">
        <v>155</v>
      </c>
      <c r="BE2057" s="219">
        <f>IF(N2057="základní",J2057,0)</f>
        <v>0</v>
      </c>
      <c r="BF2057" s="219">
        <f>IF(N2057="snížená",J2057,0)</f>
        <v>0</v>
      </c>
      <c r="BG2057" s="219">
        <f>IF(N2057="zákl. přenesená",J2057,0)</f>
        <v>0</v>
      </c>
      <c r="BH2057" s="219">
        <f>IF(N2057="sníž. přenesená",J2057,0)</f>
        <v>0</v>
      </c>
      <c r="BI2057" s="219">
        <f>IF(N2057="nulová",J2057,0)</f>
        <v>0</v>
      </c>
      <c r="BJ2057" s="20" t="s">
        <v>80</v>
      </c>
      <c r="BK2057" s="219">
        <f>ROUND(I2057*H2057,2)</f>
        <v>0</v>
      </c>
      <c r="BL2057" s="20" t="s">
        <v>196</v>
      </c>
      <c r="BM2057" s="218" t="s">
        <v>1839</v>
      </c>
    </row>
    <row r="2058" spans="1:51" s="13" customFormat="1" ht="12">
      <c r="A2058" s="13"/>
      <c r="B2058" s="225"/>
      <c r="C2058" s="226"/>
      <c r="D2058" s="227" t="s">
        <v>176</v>
      </c>
      <c r="E2058" s="228" t="s">
        <v>19</v>
      </c>
      <c r="F2058" s="229" t="s">
        <v>1840</v>
      </c>
      <c r="G2058" s="226"/>
      <c r="H2058" s="228" t="s">
        <v>19</v>
      </c>
      <c r="I2058" s="230"/>
      <c r="J2058" s="226"/>
      <c r="K2058" s="226"/>
      <c r="L2058" s="231"/>
      <c r="M2058" s="232"/>
      <c r="N2058" s="233"/>
      <c r="O2058" s="233"/>
      <c r="P2058" s="233"/>
      <c r="Q2058" s="233"/>
      <c r="R2058" s="233"/>
      <c r="S2058" s="233"/>
      <c r="T2058" s="234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5" t="s">
        <v>176</v>
      </c>
      <c r="AU2058" s="235" t="s">
        <v>82</v>
      </c>
      <c r="AV2058" s="13" t="s">
        <v>80</v>
      </c>
      <c r="AW2058" s="13" t="s">
        <v>34</v>
      </c>
      <c r="AX2058" s="13" t="s">
        <v>72</v>
      </c>
      <c r="AY2058" s="235" t="s">
        <v>155</v>
      </c>
    </row>
    <row r="2059" spans="1:51" s="14" customFormat="1" ht="12">
      <c r="A2059" s="14"/>
      <c r="B2059" s="236"/>
      <c r="C2059" s="237"/>
      <c r="D2059" s="227" t="s">
        <v>176</v>
      </c>
      <c r="E2059" s="238" t="s">
        <v>19</v>
      </c>
      <c r="F2059" s="239" t="s">
        <v>1841</v>
      </c>
      <c r="G2059" s="237"/>
      <c r="H2059" s="240">
        <v>32.64</v>
      </c>
      <c r="I2059" s="241"/>
      <c r="J2059" s="237"/>
      <c r="K2059" s="237"/>
      <c r="L2059" s="242"/>
      <c r="M2059" s="243"/>
      <c r="N2059" s="244"/>
      <c r="O2059" s="244"/>
      <c r="P2059" s="244"/>
      <c r="Q2059" s="244"/>
      <c r="R2059" s="244"/>
      <c r="S2059" s="244"/>
      <c r="T2059" s="245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46" t="s">
        <v>176</v>
      </c>
      <c r="AU2059" s="246" t="s">
        <v>82</v>
      </c>
      <c r="AV2059" s="14" t="s">
        <v>82</v>
      </c>
      <c r="AW2059" s="14" t="s">
        <v>34</v>
      </c>
      <c r="AX2059" s="14" t="s">
        <v>80</v>
      </c>
      <c r="AY2059" s="246" t="s">
        <v>155</v>
      </c>
    </row>
    <row r="2060" spans="1:65" s="2" customFormat="1" ht="21.75" customHeight="1">
      <c r="A2060" s="41"/>
      <c r="B2060" s="42"/>
      <c r="C2060" s="266" t="s">
        <v>1842</v>
      </c>
      <c r="D2060" s="266" t="s">
        <v>560</v>
      </c>
      <c r="E2060" s="267" t="s">
        <v>1843</v>
      </c>
      <c r="F2060" s="268" t="s">
        <v>1844</v>
      </c>
      <c r="G2060" s="269" t="s">
        <v>356</v>
      </c>
      <c r="H2060" s="270">
        <v>32.64</v>
      </c>
      <c r="I2060" s="271"/>
      <c r="J2060" s="272">
        <f>ROUND(I2060*H2060,2)</f>
        <v>0</v>
      </c>
      <c r="K2060" s="268" t="s">
        <v>19</v>
      </c>
      <c r="L2060" s="273"/>
      <c r="M2060" s="274" t="s">
        <v>19</v>
      </c>
      <c r="N2060" s="275" t="s">
        <v>43</v>
      </c>
      <c r="O2060" s="87"/>
      <c r="P2060" s="216">
        <f>O2060*H2060</f>
        <v>0</v>
      </c>
      <c r="Q2060" s="216">
        <v>0.02741</v>
      </c>
      <c r="R2060" s="216">
        <f>Q2060*H2060</f>
        <v>0.8946624000000001</v>
      </c>
      <c r="S2060" s="216">
        <v>0</v>
      </c>
      <c r="T2060" s="217">
        <f>S2060*H2060</f>
        <v>0</v>
      </c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R2060" s="218" t="s">
        <v>776</v>
      </c>
      <c r="AT2060" s="218" t="s">
        <v>560</v>
      </c>
      <c r="AU2060" s="218" t="s">
        <v>82</v>
      </c>
      <c r="AY2060" s="20" t="s">
        <v>155</v>
      </c>
      <c r="BE2060" s="219">
        <f>IF(N2060="základní",J2060,0)</f>
        <v>0</v>
      </c>
      <c r="BF2060" s="219">
        <f>IF(N2060="snížená",J2060,0)</f>
        <v>0</v>
      </c>
      <c r="BG2060" s="219">
        <f>IF(N2060="zákl. přenesená",J2060,0)</f>
        <v>0</v>
      </c>
      <c r="BH2060" s="219">
        <f>IF(N2060="sníž. přenesená",J2060,0)</f>
        <v>0</v>
      </c>
      <c r="BI2060" s="219">
        <f>IF(N2060="nulová",J2060,0)</f>
        <v>0</v>
      </c>
      <c r="BJ2060" s="20" t="s">
        <v>80</v>
      </c>
      <c r="BK2060" s="219">
        <f>ROUND(I2060*H2060,2)</f>
        <v>0</v>
      </c>
      <c r="BL2060" s="20" t="s">
        <v>196</v>
      </c>
      <c r="BM2060" s="218" t="s">
        <v>1845</v>
      </c>
    </row>
    <row r="2061" spans="1:65" s="2" customFormat="1" ht="37.8" customHeight="1">
      <c r="A2061" s="41"/>
      <c r="B2061" s="42"/>
      <c r="C2061" s="207" t="s">
        <v>1846</v>
      </c>
      <c r="D2061" s="207" t="s">
        <v>162</v>
      </c>
      <c r="E2061" s="208" t="s">
        <v>1847</v>
      </c>
      <c r="F2061" s="209" t="s">
        <v>1848</v>
      </c>
      <c r="G2061" s="210" t="s">
        <v>356</v>
      </c>
      <c r="H2061" s="211">
        <v>4.512</v>
      </c>
      <c r="I2061" s="212"/>
      <c r="J2061" s="213">
        <f>ROUND(I2061*H2061,2)</f>
        <v>0</v>
      </c>
      <c r="K2061" s="209" t="s">
        <v>19</v>
      </c>
      <c r="L2061" s="47"/>
      <c r="M2061" s="214" t="s">
        <v>19</v>
      </c>
      <c r="N2061" s="215" t="s">
        <v>43</v>
      </c>
      <c r="O2061" s="87"/>
      <c r="P2061" s="216">
        <f>O2061*H2061</f>
        <v>0</v>
      </c>
      <c r="Q2061" s="216">
        <v>0.00043</v>
      </c>
      <c r="R2061" s="216">
        <f>Q2061*H2061</f>
        <v>0.0019401599999999998</v>
      </c>
      <c r="S2061" s="216">
        <v>0</v>
      </c>
      <c r="T2061" s="217">
        <f>S2061*H2061</f>
        <v>0</v>
      </c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R2061" s="218" t="s">
        <v>196</v>
      </c>
      <c r="AT2061" s="218" t="s">
        <v>162</v>
      </c>
      <c r="AU2061" s="218" t="s">
        <v>82</v>
      </c>
      <c r="AY2061" s="20" t="s">
        <v>155</v>
      </c>
      <c r="BE2061" s="219">
        <f>IF(N2061="základní",J2061,0)</f>
        <v>0</v>
      </c>
      <c r="BF2061" s="219">
        <f>IF(N2061="snížená",J2061,0)</f>
        <v>0</v>
      </c>
      <c r="BG2061" s="219">
        <f>IF(N2061="zákl. přenesená",J2061,0)</f>
        <v>0</v>
      </c>
      <c r="BH2061" s="219">
        <f>IF(N2061="sníž. přenesená",J2061,0)</f>
        <v>0</v>
      </c>
      <c r="BI2061" s="219">
        <f>IF(N2061="nulová",J2061,0)</f>
        <v>0</v>
      </c>
      <c r="BJ2061" s="20" t="s">
        <v>80</v>
      </c>
      <c r="BK2061" s="219">
        <f>ROUND(I2061*H2061,2)</f>
        <v>0</v>
      </c>
      <c r="BL2061" s="20" t="s">
        <v>196</v>
      </c>
      <c r="BM2061" s="218" t="s">
        <v>1849</v>
      </c>
    </row>
    <row r="2062" spans="1:51" s="13" customFormat="1" ht="12">
      <c r="A2062" s="13"/>
      <c r="B2062" s="225"/>
      <c r="C2062" s="226"/>
      <c r="D2062" s="227" t="s">
        <v>176</v>
      </c>
      <c r="E2062" s="228" t="s">
        <v>19</v>
      </c>
      <c r="F2062" s="229" t="s">
        <v>1850</v>
      </c>
      <c r="G2062" s="226"/>
      <c r="H2062" s="228" t="s">
        <v>19</v>
      </c>
      <c r="I2062" s="230"/>
      <c r="J2062" s="226"/>
      <c r="K2062" s="226"/>
      <c r="L2062" s="231"/>
      <c r="M2062" s="232"/>
      <c r="N2062" s="233"/>
      <c r="O2062" s="233"/>
      <c r="P2062" s="233"/>
      <c r="Q2062" s="233"/>
      <c r="R2062" s="233"/>
      <c r="S2062" s="233"/>
      <c r="T2062" s="234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35" t="s">
        <v>176</v>
      </c>
      <c r="AU2062" s="235" t="s">
        <v>82</v>
      </c>
      <c r="AV2062" s="13" t="s">
        <v>80</v>
      </c>
      <c r="AW2062" s="13" t="s">
        <v>34</v>
      </c>
      <c r="AX2062" s="13" t="s">
        <v>72</v>
      </c>
      <c r="AY2062" s="235" t="s">
        <v>155</v>
      </c>
    </row>
    <row r="2063" spans="1:51" s="14" customFormat="1" ht="12">
      <c r="A2063" s="14"/>
      <c r="B2063" s="236"/>
      <c r="C2063" s="237"/>
      <c r="D2063" s="227" t="s">
        <v>176</v>
      </c>
      <c r="E2063" s="238" t="s">
        <v>19</v>
      </c>
      <c r="F2063" s="239" t="s">
        <v>606</v>
      </c>
      <c r="G2063" s="237"/>
      <c r="H2063" s="240">
        <v>4.512</v>
      </c>
      <c r="I2063" s="241"/>
      <c r="J2063" s="237"/>
      <c r="K2063" s="237"/>
      <c r="L2063" s="242"/>
      <c r="M2063" s="243"/>
      <c r="N2063" s="244"/>
      <c r="O2063" s="244"/>
      <c r="P2063" s="244"/>
      <c r="Q2063" s="244"/>
      <c r="R2063" s="244"/>
      <c r="S2063" s="244"/>
      <c r="T2063" s="245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46" t="s">
        <v>176</v>
      </c>
      <c r="AU2063" s="246" t="s">
        <v>82</v>
      </c>
      <c r="AV2063" s="14" t="s">
        <v>82</v>
      </c>
      <c r="AW2063" s="14" t="s">
        <v>34</v>
      </c>
      <c r="AX2063" s="14" t="s">
        <v>80</v>
      </c>
      <c r="AY2063" s="246" t="s">
        <v>155</v>
      </c>
    </row>
    <row r="2064" spans="1:65" s="2" customFormat="1" ht="21.75" customHeight="1">
      <c r="A2064" s="41"/>
      <c r="B2064" s="42"/>
      <c r="C2064" s="266" t="s">
        <v>1851</v>
      </c>
      <c r="D2064" s="266" t="s">
        <v>560</v>
      </c>
      <c r="E2064" s="267" t="s">
        <v>1852</v>
      </c>
      <c r="F2064" s="268" t="s">
        <v>1853</v>
      </c>
      <c r="G2064" s="269" t="s">
        <v>356</v>
      </c>
      <c r="H2064" s="270">
        <v>4.512</v>
      </c>
      <c r="I2064" s="271"/>
      <c r="J2064" s="272">
        <f>ROUND(I2064*H2064,2)</f>
        <v>0</v>
      </c>
      <c r="K2064" s="268" t="s">
        <v>19</v>
      </c>
      <c r="L2064" s="273"/>
      <c r="M2064" s="274" t="s">
        <v>19</v>
      </c>
      <c r="N2064" s="275" t="s">
        <v>43</v>
      </c>
      <c r="O2064" s="87"/>
      <c r="P2064" s="216">
        <f>O2064*H2064</f>
        <v>0</v>
      </c>
      <c r="Q2064" s="216">
        <v>0.027</v>
      </c>
      <c r="R2064" s="216">
        <f>Q2064*H2064</f>
        <v>0.12182399999999999</v>
      </c>
      <c r="S2064" s="216">
        <v>0</v>
      </c>
      <c r="T2064" s="217">
        <f>S2064*H2064</f>
        <v>0</v>
      </c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R2064" s="218" t="s">
        <v>776</v>
      </c>
      <c r="AT2064" s="218" t="s">
        <v>560</v>
      </c>
      <c r="AU2064" s="218" t="s">
        <v>82</v>
      </c>
      <c r="AY2064" s="20" t="s">
        <v>155</v>
      </c>
      <c r="BE2064" s="219">
        <f>IF(N2064="základní",J2064,0)</f>
        <v>0</v>
      </c>
      <c r="BF2064" s="219">
        <f>IF(N2064="snížená",J2064,0)</f>
        <v>0</v>
      </c>
      <c r="BG2064" s="219">
        <f>IF(N2064="zákl. přenesená",J2064,0)</f>
        <v>0</v>
      </c>
      <c r="BH2064" s="219">
        <f>IF(N2064="sníž. přenesená",J2064,0)</f>
        <v>0</v>
      </c>
      <c r="BI2064" s="219">
        <f>IF(N2064="nulová",J2064,0)</f>
        <v>0</v>
      </c>
      <c r="BJ2064" s="20" t="s">
        <v>80</v>
      </c>
      <c r="BK2064" s="219">
        <f>ROUND(I2064*H2064,2)</f>
        <v>0</v>
      </c>
      <c r="BL2064" s="20" t="s">
        <v>196</v>
      </c>
      <c r="BM2064" s="218" t="s">
        <v>1854</v>
      </c>
    </row>
    <row r="2065" spans="1:65" s="2" customFormat="1" ht="37.8" customHeight="1">
      <c r="A2065" s="41"/>
      <c r="B2065" s="42"/>
      <c r="C2065" s="207" t="s">
        <v>1080</v>
      </c>
      <c r="D2065" s="207" t="s">
        <v>162</v>
      </c>
      <c r="E2065" s="208" t="s">
        <v>1855</v>
      </c>
      <c r="F2065" s="209" t="s">
        <v>1856</v>
      </c>
      <c r="G2065" s="210" t="s">
        <v>356</v>
      </c>
      <c r="H2065" s="211">
        <v>20.808</v>
      </c>
      <c r="I2065" s="212"/>
      <c r="J2065" s="213">
        <f>ROUND(I2065*H2065,2)</f>
        <v>0</v>
      </c>
      <c r="K2065" s="209" t="s">
        <v>19</v>
      </c>
      <c r="L2065" s="47"/>
      <c r="M2065" s="214" t="s">
        <v>19</v>
      </c>
      <c r="N2065" s="215" t="s">
        <v>43</v>
      </c>
      <c r="O2065" s="87"/>
      <c r="P2065" s="216">
        <f>O2065*H2065</f>
        <v>0</v>
      </c>
      <c r="Q2065" s="216">
        <v>0.00016</v>
      </c>
      <c r="R2065" s="216">
        <f>Q2065*H2065</f>
        <v>0.0033292800000000004</v>
      </c>
      <c r="S2065" s="216">
        <v>0</v>
      </c>
      <c r="T2065" s="217">
        <f>S2065*H2065</f>
        <v>0</v>
      </c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R2065" s="218" t="s">
        <v>196</v>
      </c>
      <c r="AT2065" s="218" t="s">
        <v>162</v>
      </c>
      <c r="AU2065" s="218" t="s">
        <v>82</v>
      </c>
      <c r="AY2065" s="20" t="s">
        <v>155</v>
      </c>
      <c r="BE2065" s="219">
        <f>IF(N2065="základní",J2065,0)</f>
        <v>0</v>
      </c>
      <c r="BF2065" s="219">
        <f>IF(N2065="snížená",J2065,0)</f>
        <v>0</v>
      </c>
      <c r="BG2065" s="219">
        <f>IF(N2065="zákl. přenesená",J2065,0)</f>
        <v>0</v>
      </c>
      <c r="BH2065" s="219">
        <f>IF(N2065="sníž. přenesená",J2065,0)</f>
        <v>0</v>
      </c>
      <c r="BI2065" s="219">
        <f>IF(N2065="nulová",J2065,0)</f>
        <v>0</v>
      </c>
      <c r="BJ2065" s="20" t="s">
        <v>80</v>
      </c>
      <c r="BK2065" s="219">
        <f>ROUND(I2065*H2065,2)</f>
        <v>0</v>
      </c>
      <c r="BL2065" s="20" t="s">
        <v>196</v>
      </c>
      <c r="BM2065" s="218" t="s">
        <v>1857</v>
      </c>
    </row>
    <row r="2066" spans="1:51" s="13" customFormat="1" ht="12">
      <c r="A2066" s="13"/>
      <c r="B2066" s="225"/>
      <c r="C2066" s="226"/>
      <c r="D2066" s="227" t="s">
        <v>176</v>
      </c>
      <c r="E2066" s="228" t="s">
        <v>19</v>
      </c>
      <c r="F2066" s="229" t="s">
        <v>1858</v>
      </c>
      <c r="G2066" s="226"/>
      <c r="H2066" s="228" t="s">
        <v>19</v>
      </c>
      <c r="I2066" s="230"/>
      <c r="J2066" s="226"/>
      <c r="K2066" s="226"/>
      <c r="L2066" s="231"/>
      <c r="M2066" s="232"/>
      <c r="N2066" s="233"/>
      <c r="O2066" s="233"/>
      <c r="P2066" s="233"/>
      <c r="Q2066" s="233"/>
      <c r="R2066" s="233"/>
      <c r="S2066" s="233"/>
      <c r="T2066" s="234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35" t="s">
        <v>176</v>
      </c>
      <c r="AU2066" s="235" t="s">
        <v>82</v>
      </c>
      <c r="AV2066" s="13" t="s">
        <v>80</v>
      </c>
      <c r="AW2066" s="13" t="s">
        <v>34</v>
      </c>
      <c r="AX2066" s="13" t="s">
        <v>72</v>
      </c>
      <c r="AY2066" s="235" t="s">
        <v>155</v>
      </c>
    </row>
    <row r="2067" spans="1:51" s="14" customFormat="1" ht="12">
      <c r="A2067" s="14"/>
      <c r="B2067" s="236"/>
      <c r="C2067" s="237"/>
      <c r="D2067" s="227" t="s">
        <v>176</v>
      </c>
      <c r="E2067" s="238" t="s">
        <v>19</v>
      </c>
      <c r="F2067" s="239" t="s">
        <v>1859</v>
      </c>
      <c r="G2067" s="237"/>
      <c r="H2067" s="240">
        <v>20.808</v>
      </c>
      <c r="I2067" s="241"/>
      <c r="J2067" s="237"/>
      <c r="K2067" s="237"/>
      <c r="L2067" s="242"/>
      <c r="M2067" s="243"/>
      <c r="N2067" s="244"/>
      <c r="O2067" s="244"/>
      <c r="P2067" s="244"/>
      <c r="Q2067" s="244"/>
      <c r="R2067" s="244"/>
      <c r="S2067" s="244"/>
      <c r="T2067" s="245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46" t="s">
        <v>176</v>
      </c>
      <c r="AU2067" s="246" t="s">
        <v>82</v>
      </c>
      <c r="AV2067" s="14" t="s">
        <v>82</v>
      </c>
      <c r="AW2067" s="14" t="s">
        <v>34</v>
      </c>
      <c r="AX2067" s="14" t="s">
        <v>80</v>
      </c>
      <c r="AY2067" s="246" t="s">
        <v>155</v>
      </c>
    </row>
    <row r="2068" spans="1:65" s="2" customFormat="1" ht="21.75" customHeight="1">
      <c r="A2068" s="41"/>
      <c r="B2068" s="42"/>
      <c r="C2068" s="266" t="s">
        <v>1860</v>
      </c>
      <c r="D2068" s="266" t="s">
        <v>560</v>
      </c>
      <c r="E2068" s="267" t="s">
        <v>1861</v>
      </c>
      <c r="F2068" s="268" t="s">
        <v>1862</v>
      </c>
      <c r="G2068" s="269" t="s">
        <v>356</v>
      </c>
      <c r="H2068" s="270">
        <v>20.808</v>
      </c>
      <c r="I2068" s="271"/>
      <c r="J2068" s="272">
        <f>ROUND(I2068*H2068,2)</f>
        <v>0</v>
      </c>
      <c r="K2068" s="268" t="s">
        <v>19</v>
      </c>
      <c r="L2068" s="273"/>
      <c r="M2068" s="274" t="s">
        <v>19</v>
      </c>
      <c r="N2068" s="275" t="s">
        <v>43</v>
      </c>
      <c r="O2068" s="87"/>
      <c r="P2068" s="216">
        <f>O2068*H2068</f>
        <v>0</v>
      </c>
      <c r="Q2068" s="216">
        <v>0.02741</v>
      </c>
      <c r="R2068" s="216">
        <f>Q2068*H2068</f>
        <v>0.57034728</v>
      </c>
      <c r="S2068" s="216">
        <v>0</v>
      </c>
      <c r="T2068" s="217">
        <f>S2068*H2068</f>
        <v>0</v>
      </c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R2068" s="218" t="s">
        <v>776</v>
      </c>
      <c r="AT2068" s="218" t="s">
        <v>560</v>
      </c>
      <c r="AU2068" s="218" t="s">
        <v>82</v>
      </c>
      <c r="AY2068" s="20" t="s">
        <v>155</v>
      </c>
      <c r="BE2068" s="219">
        <f>IF(N2068="základní",J2068,0)</f>
        <v>0</v>
      </c>
      <c r="BF2068" s="219">
        <f>IF(N2068="snížená",J2068,0)</f>
        <v>0</v>
      </c>
      <c r="BG2068" s="219">
        <f>IF(N2068="zákl. přenesená",J2068,0)</f>
        <v>0</v>
      </c>
      <c r="BH2068" s="219">
        <f>IF(N2068="sníž. přenesená",J2068,0)</f>
        <v>0</v>
      </c>
      <c r="BI2068" s="219">
        <f>IF(N2068="nulová",J2068,0)</f>
        <v>0</v>
      </c>
      <c r="BJ2068" s="20" t="s">
        <v>80</v>
      </c>
      <c r="BK2068" s="219">
        <f>ROUND(I2068*H2068,2)</f>
        <v>0</v>
      </c>
      <c r="BL2068" s="20" t="s">
        <v>196</v>
      </c>
      <c r="BM2068" s="218" t="s">
        <v>1863</v>
      </c>
    </row>
    <row r="2069" spans="1:65" s="2" customFormat="1" ht="37.8" customHeight="1">
      <c r="A2069" s="41"/>
      <c r="B2069" s="42"/>
      <c r="C2069" s="207" t="s">
        <v>1864</v>
      </c>
      <c r="D2069" s="207" t="s">
        <v>162</v>
      </c>
      <c r="E2069" s="208" t="s">
        <v>1865</v>
      </c>
      <c r="F2069" s="209" t="s">
        <v>1866</v>
      </c>
      <c r="G2069" s="210" t="s">
        <v>356</v>
      </c>
      <c r="H2069" s="211">
        <v>12.176</v>
      </c>
      <c r="I2069" s="212"/>
      <c r="J2069" s="213">
        <f>ROUND(I2069*H2069,2)</f>
        <v>0</v>
      </c>
      <c r="K2069" s="209" t="s">
        <v>19</v>
      </c>
      <c r="L2069" s="47"/>
      <c r="M2069" s="214" t="s">
        <v>19</v>
      </c>
      <c r="N2069" s="215" t="s">
        <v>43</v>
      </c>
      <c r="O2069" s="87"/>
      <c r="P2069" s="216">
        <f>O2069*H2069</f>
        <v>0</v>
      </c>
      <c r="Q2069" s="216">
        <v>0.00016</v>
      </c>
      <c r="R2069" s="216">
        <f>Q2069*H2069</f>
        <v>0.0019481600000000002</v>
      </c>
      <c r="S2069" s="216">
        <v>0</v>
      </c>
      <c r="T2069" s="217">
        <f>S2069*H2069</f>
        <v>0</v>
      </c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R2069" s="218" t="s">
        <v>196</v>
      </c>
      <c r="AT2069" s="218" t="s">
        <v>162</v>
      </c>
      <c r="AU2069" s="218" t="s">
        <v>82</v>
      </c>
      <c r="AY2069" s="20" t="s">
        <v>155</v>
      </c>
      <c r="BE2069" s="219">
        <f>IF(N2069="základní",J2069,0)</f>
        <v>0</v>
      </c>
      <c r="BF2069" s="219">
        <f>IF(N2069="snížená",J2069,0)</f>
        <v>0</v>
      </c>
      <c r="BG2069" s="219">
        <f>IF(N2069="zákl. přenesená",J2069,0)</f>
        <v>0</v>
      </c>
      <c r="BH2069" s="219">
        <f>IF(N2069="sníž. přenesená",J2069,0)</f>
        <v>0</v>
      </c>
      <c r="BI2069" s="219">
        <f>IF(N2069="nulová",J2069,0)</f>
        <v>0</v>
      </c>
      <c r="BJ2069" s="20" t="s">
        <v>80</v>
      </c>
      <c r="BK2069" s="219">
        <f>ROUND(I2069*H2069,2)</f>
        <v>0</v>
      </c>
      <c r="BL2069" s="20" t="s">
        <v>196</v>
      </c>
      <c r="BM2069" s="218" t="s">
        <v>1867</v>
      </c>
    </row>
    <row r="2070" spans="1:51" s="13" customFormat="1" ht="12">
      <c r="A2070" s="13"/>
      <c r="B2070" s="225"/>
      <c r="C2070" s="226"/>
      <c r="D2070" s="227" t="s">
        <v>176</v>
      </c>
      <c r="E2070" s="228" t="s">
        <v>19</v>
      </c>
      <c r="F2070" s="229" t="s">
        <v>1868</v>
      </c>
      <c r="G2070" s="226"/>
      <c r="H2070" s="228" t="s">
        <v>19</v>
      </c>
      <c r="I2070" s="230"/>
      <c r="J2070" s="226"/>
      <c r="K2070" s="226"/>
      <c r="L2070" s="231"/>
      <c r="M2070" s="232"/>
      <c r="N2070" s="233"/>
      <c r="O2070" s="233"/>
      <c r="P2070" s="233"/>
      <c r="Q2070" s="233"/>
      <c r="R2070" s="233"/>
      <c r="S2070" s="233"/>
      <c r="T2070" s="234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T2070" s="235" t="s">
        <v>176</v>
      </c>
      <c r="AU2070" s="235" t="s">
        <v>82</v>
      </c>
      <c r="AV2070" s="13" t="s">
        <v>80</v>
      </c>
      <c r="AW2070" s="13" t="s">
        <v>34</v>
      </c>
      <c r="AX2070" s="13" t="s">
        <v>72</v>
      </c>
      <c r="AY2070" s="235" t="s">
        <v>155</v>
      </c>
    </row>
    <row r="2071" spans="1:51" s="14" customFormat="1" ht="12">
      <c r="A2071" s="14"/>
      <c r="B2071" s="236"/>
      <c r="C2071" s="237"/>
      <c r="D2071" s="227" t="s">
        <v>176</v>
      </c>
      <c r="E2071" s="238" t="s">
        <v>19</v>
      </c>
      <c r="F2071" s="239" t="s">
        <v>1869</v>
      </c>
      <c r="G2071" s="237"/>
      <c r="H2071" s="240">
        <v>12.176</v>
      </c>
      <c r="I2071" s="241"/>
      <c r="J2071" s="237"/>
      <c r="K2071" s="237"/>
      <c r="L2071" s="242"/>
      <c r="M2071" s="243"/>
      <c r="N2071" s="244"/>
      <c r="O2071" s="244"/>
      <c r="P2071" s="244"/>
      <c r="Q2071" s="244"/>
      <c r="R2071" s="244"/>
      <c r="S2071" s="244"/>
      <c r="T2071" s="245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T2071" s="246" t="s">
        <v>176</v>
      </c>
      <c r="AU2071" s="246" t="s">
        <v>82</v>
      </c>
      <c r="AV2071" s="14" t="s">
        <v>82</v>
      </c>
      <c r="AW2071" s="14" t="s">
        <v>34</v>
      </c>
      <c r="AX2071" s="14" t="s">
        <v>80</v>
      </c>
      <c r="AY2071" s="246" t="s">
        <v>155</v>
      </c>
    </row>
    <row r="2072" spans="1:65" s="2" customFormat="1" ht="21.75" customHeight="1">
      <c r="A2072" s="41"/>
      <c r="B2072" s="42"/>
      <c r="C2072" s="266" t="s">
        <v>1870</v>
      </c>
      <c r="D2072" s="266" t="s">
        <v>560</v>
      </c>
      <c r="E2072" s="267" t="s">
        <v>1871</v>
      </c>
      <c r="F2072" s="268" t="s">
        <v>1872</v>
      </c>
      <c r="G2072" s="269" t="s">
        <v>356</v>
      </c>
      <c r="H2072" s="270">
        <v>12.176</v>
      </c>
      <c r="I2072" s="271"/>
      <c r="J2072" s="272">
        <f>ROUND(I2072*H2072,2)</f>
        <v>0</v>
      </c>
      <c r="K2072" s="268" t="s">
        <v>19</v>
      </c>
      <c r="L2072" s="273"/>
      <c r="M2072" s="274" t="s">
        <v>19</v>
      </c>
      <c r="N2072" s="275" t="s">
        <v>43</v>
      </c>
      <c r="O2072" s="87"/>
      <c r="P2072" s="216">
        <f>O2072*H2072</f>
        <v>0</v>
      </c>
      <c r="Q2072" s="216">
        <v>0.027</v>
      </c>
      <c r="R2072" s="216">
        <f>Q2072*H2072</f>
        <v>0.328752</v>
      </c>
      <c r="S2072" s="216">
        <v>0</v>
      </c>
      <c r="T2072" s="217">
        <f>S2072*H2072</f>
        <v>0</v>
      </c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R2072" s="218" t="s">
        <v>776</v>
      </c>
      <c r="AT2072" s="218" t="s">
        <v>560</v>
      </c>
      <c r="AU2072" s="218" t="s">
        <v>82</v>
      </c>
      <c r="AY2072" s="20" t="s">
        <v>155</v>
      </c>
      <c r="BE2072" s="219">
        <f>IF(N2072="základní",J2072,0)</f>
        <v>0</v>
      </c>
      <c r="BF2072" s="219">
        <f>IF(N2072="snížená",J2072,0)</f>
        <v>0</v>
      </c>
      <c r="BG2072" s="219">
        <f>IF(N2072="zákl. přenesená",J2072,0)</f>
        <v>0</v>
      </c>
      <c r="BH2072" s="219">
        <f>IF(N2072="sníž. přenesená",J2072,0)</f>
        <v>0</v>
      </c>
      <c r="BI2072" s="219">
        <f>IF(N2072="nulová",J2072,0)</f>
        <v>0</v>
      </c>
      <c r="BJ2072" s="20" t="s">
        <v>80</v>
      </c>
      <c r="BK2072" s="219">
        <f>ROUND(I2072*H2072,2)</f>
        <v>0</v>
      </c>
      <c r="BL2072" s="20" t="s">
        <v>196</v>
      </c>
      <c r="BM2072" s="218" t="s">
        <v>1873</v>
      </c>
    </row>
    <row r="2073" spans="1:65" s="2" customFormat="1" ht="24.15" customHeight="1">
      <c r="A2073" s="41"/>
      <c r="B2073" s="42"/>
      <c r="C2073" s="207" t="s">
        <v>1874</v>
      </c>
      <c r="D2073" s="207" t="s">
        <v>162</v>
      </c>
      <c r="E2073" s="208" t="s">
        <v>1875</v>
      </c>
      <c r="F2073" s="209" t="s">
        <v>1876</v>
      </c>
      <c r="G2073" s="210" t="s">
        <v>165</v>
      </c>
      <c r="H2073" s="211">
        <v>1</v>
      </c>
      <c r="I2073" s="212"/>
      <c r="J2073" s="213">
        <f>ROUND(I2073*H2073,2)</f>
        <v>0</v>
      </c>
      <c r="K2073" s="209" t="s">
        <v>19</v>
      </c>
      <c r="L2073" s="47"/>
      <c r="M2073" s="214" t="s">
        <v>19</v>
      </c>
      <c r="N2073" s="215" t="s">
        <v>43</v>
      </c>
      <c r="O2073" s="87"/>
      <c r="P2073" s="216">
        <f>O2073*H2073</f>
        <v>0</v>
      </c>
      <c r="Q2073" s="216">
        <v>0</v>
      </c>
      <c r="R2073" s="216">
        <f>Q2073*H2073</f>
        <v>0</v>
      </c>
      <c r="S2073" s="216">
        <v>0</v>
      </c>
      <c r="T2073" s="217">
        <f>S2073*H2073</f>
        <v>0</v>
      </c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R2073" s="218" t="s">
        <v>196</v>
      </c>
      <c r="AT2073" s="218" t="s">
        <v>162</v>
      </c>
      <c r="AU2073" s="218" t="s">
        <v>82</v>
      </c>
      <c r="AY2073" s="20" t="s">
        <v>155</v>
      </c>
      <c r="BE2073" s="219">
        <f>IF(N2073="základní",J2073,0)</f>
        <v>0</v>
      </c>
      <c r="BF2073" s="219">
        <f>IF(N2073="snížená",J2073,0)</f>
        <v>0</v>
      </c>
      <c r="BG2073" s="219">
        <f>IF(N2073="zákl. přenesená",J2073,0)</f>
        <v>0</v>
      </c>
      <c r="BH2073" s="219">
        <f>IF(N2073="sníž. přenesená",J2073,0)</f>
        <v>0</v>
      </c>
      <c r="BI2073" s="219">
        <f>IF(N2073="nulová",J2073,0)</f>
        <v>0</v>
      </c>
      <c r="BJ2073" s="20" t="s">
        <v>80</v>
      </c>
      <c r="BK2073" s="219">
        <f>ROUND(I2073*H2073,2)</f>
        <v>0</v>
      </c>
      <c r="BL2073" s="20" t="s">
        <v>196</v>
      </c>
      <c r="BM2073" s="218" t="s">
        <v>1877</v>
      </c>
    </row>
    <row r="2074" spans="1:51" s="13" customFormat="1" ht="12">
      <c r="A2074" s="13"/>
      <c r="B2074" s="225"/>
      <c r="C2074" s="226"/>
      <c r="D2074" s="227" t="s">
        <v>176</v>
      </c>
      <c r="E2074" s="228" t="s">
        <v>19</v>
      </c>
      <c r="F2074" s="229" t="s">
        <v>1878</v>
      </c>
      <c r="G2074" s="226"/>
      <c r="H2074" s="228" t="s">
        <v>19</v>
      </c>
      <c r="I2074" s="230"/>
      <c r="J2074" s="226"/>
      <c r="K2074" s="226"/>
      <c r="L2074" s="231"/>
      <c r="M2074" s="232"/>
      <c r="N2074" s="233"/>
      <c r="O2074" s="233"/>
      <c r="P2074" s="233"/>
      <c r="Q2074" s="233"/>
      <c r="R2074" s="233"/>
      <c r="S2074" s="233"/>
      <c r="T2074" s="234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5" t="s">
        <v>176</v>
      </c>
      <c r="AU2074" s="235" t="s">
        <v>82</v>
      </c>
      <c r="AV2074" s="13" t="s">
        <v>80</v>
      </c>
      <c r="AW2074" s="13" t="s">
        <v>34</v>
      </c>
      <c r="AX2074" s="13" t="s">
        <v>72</v>
      </c>
      <c r="AY2074" s="235" t="s">
        <v>155</v>
      </c>
    </row>
    <row r="2075" spans="1:51" s="14" customFormat="1" ht="12">
      <c r="A2075" s="14"/>
      <c r="B2075" s="236"/>
      <c r="C2075" s="237"/>
      <c r="D2075" s="227" t="s">
        <v>176</v>
      </c>
      <c r="E2075" s="238" t="s">
        <v>19</v>
      </c>
      <c r="F2075" s="239" t="s">
        <v>80</v>
      </c>
      <c r="G2075" s="237"/>
      <c r="H2075" s="240">
        <v>1</v>
      </c>
      <c r="I2075" s="241"/>
      <c r="J2075" s="237"/>
      <c r="K2075" s="237"/>
      <c r="L2075" s="242"/>
      <c r="M2075" s="243"/>
      <c r="N2075" s="244"/>
      <c r="O2075" s="244"/>
      <c r="P2075" s="244"/>
      <c r="Q2075" s="244"/>
      <c r="R2075" s="244"/>
      <c r="S2075" s="244"/>
      <c r="T2075" s="245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46" t="s">
        <v>176</v>
      </c>
      <c r="AU2075" s="246" t="s">
        <v>82</v>
      </c>
      <c r="AV2075" s="14" t="s">
        <v>82</v>
      </c>
      <c r="AW2075" s="14" t="s">
        <v>34</v>
      </c>
      <c r="AX2075" s="14" t="s">
        <v>80</v>
      </c>
      <c r="AY2075" s="246" t="s">
        <v>155</v>
      </c>
    </row>
    <row r="2076" spans="1:65" s="2" customFormat="1" ht="24.15" customHeight="1">
      <c r="A2076" s="41"/>
      <c r="B2076" s="42"/>
      <c r="C2076" s="266" t="s">
        <v>1879</v>
      </c>
      <c r="D2076" s="266" t="s">
        <v>560</v>
      </c>
      <c r="E2076" s="267" t="s">
        <v>1880</v>
      </c>
      <c r="F2076" s="268" t="s">
        <v>1881</v>
      </c>
      <c r="G2076" s="269" t="s">
        <v>165</v>
      </c>
      <c r="H2076" s="270">
        <v>1</v>
      </c>
      <c r="I2076" s="271"/>
      <c r="J2076" s="272">
        <f>ROUND(I2076*H2076,2)</f>
        <v>0</v>
      </c>
      <c r="K2076" s="268" t="s">
        <v>19</v>
      </c>
      <c r="L2076" s="273"/>
      <c r="M2076" s="274" t="s">
        <v>19</v>
      </c>
      <c r="N2076" s="275" t="s">
        <v>43</v>
      </c>
      <c r="O2076" s="87"/>
      <c r="P2076" s="216">
        <f>O2076*H2076</f>
        <v>0</v>
      </c>
      <c r="Q2076" s="216">
        <v>0.00128</v>
      </c>
      <c r="R2076" s="216">
        <f>Q2076*H2076</f>
        <v>0.00128</v>
      </c>
      <c r="S2076" s="216">
        <v>0</v>
      </c>
      <c r="T2076" s="217">
        <f>S2076*H2076</f>
        <v>0</v>
      </c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R2076" s="218" t="s">
        <v>776</v>
      </c>
      <c r="AT2076" s="218" t="s">
        <v>560</v>
      </c>
      <c r="AU2076" s="218" t="s">
        <v>82</v>
      </c>
      <c r="AY2076" s="20" t="s">
        <v>155</v>
      </c>
      <c r="BE2076" s="219">
        <f>IF(N2076="základní",J2076,0)</f>
        <v>0</v>
      </c>
      <c r="BF2076" s="219">
        <f>IF(N2076="snížená",J2076,0)</f>
        <v>0</v>
      </c>
      <c r="BG2076" s="219">
        <f>IF(N2076="zákl. přenesená",J2076,0)</f>
        <v>0</v>
      </c>
      <c r="BH2076" s="219">
        <f>IF(N2076="sníž. přenesená",J2076,0)</f>
        <v>0</v>
      </c>
      <c r="BI2076" s="219">
        <f>IF(N2076="nulová",J2076,0)</f>
        <v>0</v>
      </c>
      <c r="BJ2076" s="20" t="s">
        <v>80</v>
      </c>
      <c r="BK2076" s="219">
        <f>ROUND(I2076*H2076,2)</f>
        <v>0</v>
      </c>
      <c r="BL2076" s="20" t="s">
        <v>196</v>
      </c>
      <c r="BM2076" s="218" t="s">
        <v>1882</v>
      </c>
    </row>
    <row r="2077" spans="1:65" s="2" customFormat="1" ht="24.15" customHeight="1">
      <c r="A2077" s="41"/>
      <c r="B2077" s="42"/>
      <c r="C2077" s="207" t="s">
        <v>1883</v>
      </c>
      <c r="D2077" s="207" t="s">
        <v>162</v>
      </c>
      <c r="E2077" s="208" t="s">
        <v>1884</v>
      </c>
      <c r="F2077" s="209" t="s">
        <v>1885</v>
      </c>
      <c r="G2077" s="210" t="s">
        <v>653</v>
      </c>
      <c r="H2077" s="211">
        <v>111.8</v>
      </c>
      <c r="I2077" s="212"/>
      <c r="J2077" s="213">
        <f>ROUND(I2077*H2077,2)</f>
        <v>0</v>
      </c>
      <c r="K2077" s="209" t="s">
        <v>19</v>
      </c>
      <c r="L2077" s="47"/>
      <c r="M2077" s="214" t="s">
        <v>19</v>
      </c>
      <c r="N2077" s="215" t="s">
        <v>43</v>
      </c>
      <c r="O2077" s="87"/>
      <c r="P2077" s="216">
        <f>O2077*H2077</f>
        <v>0</v>
      </c>
      <c r="Q2077" s="216">
        <v>0</v>
      </c>
      <c r="R2077" s="216">
        <f>Q2077*H2077</f>
        <v>0</v>
      </c>
      <c r="S2077" s="216">
        <v>0</v>
      </c>
      <c r="T2077" s="217">
        <f>S2077*H2077</f>
        <v>0</v>
      </c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R2077" s="218" t="s">
        <v>196</v>
      </c>
      <c r="AT2077" s="218" t="s">
        <v>162</v>
      </c>
      <c r="AU2077" s="218" t="s">
        <v>82</v>
      </c>
      <c r="AY2077" s="20" t="s">
        <v>155</v>
      </c>
      <c r="BE2077" s="219">
        <f>IF(N2077="základní",J2077,0)</f>
        <v>0</v>
      </c>
      <c r="BF2077" s="219">
        <f>IF(N2077="snížená",J2077,0)</f>
        <v>0</v>
      </c>
      <c r="BG2077" s="219">
        <f>IF(N2077="zákl. přenesená",J2077,0)</f>
        <v>0</v>
      </c>
      <c r="BH2077" s="219">
        <f>IF(N2077="sníž. přenesená",J2077,0)</f>
        <v>0</v>
      </c>
      <c r="BI2077" s="219">
        <f>IF(N2077="nulová",J2077,0)</f>
        <v>0</v>
      </c>
      <c r="BJ2077" s="20" t="s">
        <v>80</v>
      </c>
      <c r="BK2077" s="219">
        <f>ROUND(I2077*H2077,2)</f>
        <v>0</v>
      </c>
      <c r="BL2077" s="20" t="s">
        <v>196</v>
      </c>
      <c r="BM2077" s="218" t="s">
        <v>1886</v>
      </c>
    </row>
    <row r="2078" spans="1:51" s="14" customFormat="1" ht="12">
      <c r="A2078" s="14"/>
      <c r="B2078" s="236"/>
      <c r="C2078" s="237"/>
      <c r="D2078" s="227" t="s">
        <v>176</v>
      </c>
      <c r="E2078" s="238" t="s">
        <v>19</v>
      </c>
      <c r="F2078" s="239" t="s">
        <v>1887</v>
      </c>
      <c r="G2078" s="237"/>
      <c r="H2078" s="240">
        <v>72</v>
      </c>
      <c r="I2078" s="241"/>
      <c r="J2078" s="237"/>
      <c r="K2078" s="237"/>
      <c r="L2078" s="242"/>
      <c r="M2078" s="243"/>
      <c r="N2078" s="244"/>
      <c r="O2078" s="244"/>
      <c r="P2078" s="244"/>
      <c r="Q2078" s="244"/>
      <c r="R2078" s="244"/>
      <c r="S2078" s="244"/>
      <c r="T2078" s="245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46" t="s">
        <v>176</v>
      </c>
      <c r="AU2078" s="246" t="s">
        <v>82</v>
      </c>
      <c r="AV2078" s="14" t="s">
        <v>82</v>
      </c>
      <c r="AW2078" s="14" t="s">
        <v>34</v>
      </c>
      <c r="AX2078" s="14" t="s">
        <v>72</v>
      </c>
      <c r="AY2078" s="246" t="s">
        <v>155</v>
      </c>
    </row>
    <row r="2079" spans="1:51" s="14" customFormat="1" ht="12">
      <c r="A2079" s="14"/>
      <c r="B2079" s="236"/>
      <c r="C2079" s="237"/>
      <c r="D2079" s="227" t="s">
        <v>176</v>
      </c>
      <c r="E2079" s="238" t="s">
        <v>19</v>
      </c>
      <c r="F2079" s="239" t="s">
        <v>1888</v>
      </c>
      <c r="G2079" s="237"/>
      <c r="H2079" s="240">
        <v>14.8</v>
      </c>
      <c r="I2079" s="241"/>
      <c r="J2079" s="237"/>
      <c r="K2079" s="237"/>
      <c r="L2079" s="242"/>
      <c r="M2079" s="243"/>
      <c r="N2079" s="244"/>
      <c r="O2079" s="244"/>
      <c r="P2079" s="244"/>
      <c r="Q2079" s="244"/>
      <c r="R2079" s="244"/>
      <c r="S2079" s="244"/>
      <c r="T2079" s="245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46" t="s">
        <v>176</v>
      </c>
      <c r="AU2079" s="246" t="s">
        <v>82</v>
      </c>
      <c r="AV2079" s="14" t="s">
        <v>82</v>
      </c>
      <c r="AW2079" s="14" t="s">
        <v>34</v>
      </c>
      <c r="AX2079" s="14" t="s">
        <v>72</v>
      </c>
      <c r="AY2079" s="246" t="s">
        <v>155</v>
      </c>
    </row>
    <row r="2080" spans="1:51" s="14" customFormat="1" ht="12">
      <c r="A2080" s="14"/>
      <c r="B2080" s="236"/>
      <c r="C2080" s="237"/>
      <c r="D2080" s="227" t="s">
        <v>176</v>
      </c>
      <c r="E2080" s="238" t="s">
        <v>19</v>
      </c>
      <c r="F2080" s="239" t="s">
        <v>1889</v>
      </c>
      <c r="G2080" s="237"/>
      <c r="H2080" s="240">
        <v>25</v>
      </c>
      <c r="I2080" s="241"/>
      <c r="J2080" s="237"/>
      <c r="K2080" s="237"/>
      <c r="L2080" s="242"/>
      <c r="M2080" s="243"/>
      <c r="N2080" s="244"/>
      <c r="O2080" s="244"/>
      <c r="P2080" s="244"/>
      <c r="Q2080" s="244"/>
      <c r="R2080" s="244"/>
      <c r="S2080" s="244"/>
      <c r="T2080" s="245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T2080" s="246" t="s">
        <v>176</v>
      </c>
      <c r="AU2080" s="246" t="s">
        <v>82</v>
      </c>
      <c r="AV2080" s="14" t="s">
        <v>82</v>
      </c>
      <c r="AW2080" s="14" t="s">
        <v>34</v>
      </c>
      <c r="AX2080" s="14" t="s">
        <v>72</v>
      </c>
      <c r="AY2080" s="246" t="s">
        <v>155</v>
      </c>
    </row>
    <row r="2081" spans="1:51" s="15" customFormat="1" ht="12">
      <c r="A2081" s="15"/>
      <c r="B2081" s="255"/>
      <c r="C2081" s="256"/>
      <c r="D2081" s="227" t="s">
        <v>176</v>
      </c>
      <c r="E2081" s="257" t="s">
        <v>19</v>
      </c>
      <c r="F2081" s="258" t="s">
        <v>502</v>
      </c>
      <c r="G2081" s="256"/>
      <c r="H2081" s="259">
        <v>111.8</v>
      </c>
      <c r="I2081" s="260"/>
      <c r="J2081" s="256"/>
      <c r="K2081" s="256"/>
      <c r="L2081" s="261"/>
      <c r="M2081" s="262"/>
      <c r="N2081" s="263"/>
      <c r="O2081" s="263"/>
      <c r="P2081" s="263"/>
      <c r="Q2081" s="263"/>
      <c r="R2081" s="263"/>
      <c r="S2081" s="263"/>
      <c r="T2081" s="264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T2081" s="265" t="s">
        <v>176</v>
      </c>
      <c r="AU2081" s="265" t="s">
        <v>82</v>
      </c>
      <c r="AV2081" s="15" t="s">
        <v>252</v>
      </c>
      <c r="AW2081" s="15" t="s">
        <v>34</v>
      </c>
      <c r="AX2081" s="15" t="s">
        <v>80</v>
      </c>
      <c r="AY2081" s="265" t="s">
        <v>155</v>
      </c>
    </row>
    <row r="2082" spans="1:65" s="2" customFormat="1" ht="16.5" customHeight="1">
      <c r="A2082" s="41"/>
      <c r="B2082" s="42"/>
      <c r="C2082" s="266" t="s">
        <v>1890</v>
      </c>
      <c r="D2082" s="266" t="s">
        <v>560</v>
      </c>
      <c r="E2082" s="267" t="s">
        <v>1891</v>
      </c>
      <c r="F2082" s="268" t="s">
        <v>1892</v>
      </c>
      <c r="G2082" s="269" t="s">
        <v>653</v>
      </c>
      <c r="H2082" s="270">
        <v>111.8</v>
      </c>
      <c r="I2082" s="271"/>
      <c r="J2082" s="272">
        <f>ROUND(I2082*H2082,2)</f>
        <v>0</v>
      </c>
      <c r="K2082" s="268" t="s">
        <v>166</v>
      </c>
      <c r="L2082" s="273"/>
      <c r="M2082" s="274" t="s">
        <v>19</v>
      </c>
      <c r="N2082" s="275" t="s">
        <v>43</v>
      </c>
      <c r="O2082" s="87"/>
      <c r="P2082" s="216">
        <f>O2082*H2082</f>
        <v>0</v>
      </c>
      <c r="Q2082" s="216">
        <v>0.00015</v>
      </c>
      <c r="R2082" s="216">
        <f>Q2082*H2082</f>
        <v>0.016769999999999997</v>
      </c>
      <c r="S2082" s="216">
        <v>0</v>
      </c>
      <c r="T2082" s="217">
        <f>S2082*H2082</f>
        <v>0</v>
      </c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R2082" s="218" t="s">
        <v>776</v>
      </c>
      <c r="AT2082" s="218" t="s">
        <v>560</v>
      </c>
      <c r="AU2082" s="218" t="s">
        <v>82</v>
      </c>
      <c r="AY2082" s="20" t="s">
        <v>155</v>
      </c>
      <c r="BE2082" s="219">
        <f>IF(N2082="základní",J2082,0)</f>
        <v>0</v>
      </c>
      <c r="BF2082" s="219">
        <f>IF(N2082="snížená",J2082,0)</f>
        <v>0</v>
      </c>
      <c r="BG2082" s="219">
        <f>IF(N2082="zákl. přenesená",J2082,0)</f>
        <v>0</v>
      </c>
      <c r="BH2082" s="219">
        <f>IF(N2082="sníž. přenesená",J2082,0)</f>
        <v>0</v>
      </c>
      <c r="BI2082" s="219">
        <f>IF(N2082="nulová",J2082,0)</f>
        <v>0</v>
      </c>
      <c r="BJ2082" s="20" t="s">
        <v>80</v>
      </c>
      <c r="BK2082" s="219">
        <f>ROUND(I2082*H2082,2)</f>
        <v>0</v>
      </c>
      <c r="BL2082" s="20" t="s">
        <v>196</v>
      </c>
      <c r="BM2082" s="218" t="s">
        <v>1893</v>
      </c>
    </row>
    <row r="2083" spans="1:65" s="2" customFormat="1" ht="16.5" customHeight="1">
      <c r="A2083" s="41"/>
      <c r="B2083" s="42"/>
      <c r="C2083" s="207" t="s">
        <v>1894</v>
      </c>
      <c r="D2083" s="207" t="s">
        <v>162</v>
      </c>
      <c r="E2083" s="208" t="s">
        <v>1895</v>
      </c>
      <c r="F2083" s="209" t="s">
        <v>1896</v>
      </c>
      <c r="G2083" s="210" t="s">
        <v>174</v>
      </c>
      <c r="H2083" s="211">
        <v>78</v>
      </c>
      <c r="I2083" s="212"/>
      <c r="J2083" s="213">
        <f>ROUND(I2083*H2083,2)</f>
        <v>0</v>
      </c>
      <c r="K2083" s="209" t="s">
        <v>19</v>
      </c>
      <c r="L2083" s="47"/>
      <c r="M2083" s="214" t="s">
        <v>19</v>
      </c>
      <c r="N2083" s="215" t="s">
        <v>43</v>
      </c>
      <c r="O2083" s="87"/>
      <c r="P2083" s="216">
        <f>O2083*H2083</f>
        <v>0</v>
      </c>
      <c r="Q2083" s="216">
        <v>0</v>
      </c>
      <c r="R2083" s="216">
        <f>Q2083*H2083</f>
        <v>0</v>
      </c>
      <c r="S2083" s="216">
        <v>0</v>
      </c>
      <c r="T2083" s="217">
        <f>S2083*H2083</f>
        <v>0</v>
      </c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R2083" s="218" t="s">
        <v>196</v>
      </c>
      <c r="AT2083" s="218" t="s">
        <v>162</v>
      </c>
      <c r="AU2083" s="218" t="s">
        <v>82</v>
      </c>
      <c r="AY2083" s="20" t="s">
        <v>155</v>
      </c>
      <c r="BE2083" s="219">
        <f>IF(N2083="základní",J2083,0)</f>
        <v>0</v>
      </c>
      <c r="BF2083" s="219">
        <f>IF(N2083="snížená",J2083,0)</f>
        <v>0</v>
      </c>
      <c r="BG2083" s="219">
        <f>IF(N2083="zákl. přenesená",J2083,0)</f>
        <v>0</v>
      </c>
      <c r="BH2083" s="219">
        <f>IF(N2083="sníž. přenesená",J2083,0)</f>
        <v>0</v>
      </c>
      <c r="BI2083" s="219">
        <f>IF(N2083="nulová",J2083,0)</f>
        <v>0</v>
      </c>
      <c r="BJ2083" s="20" t="s">
        <v>80</v>
      </c>
      <c r="BK2083" s="219">
        <f>ROUND(I2083*H2083,2)</f>
        <v>0</v>
      </c>
      <c r="BL2083" s="20" t="s">
        <v>196</v>
      </c>
      <c r="BM2083" s="218" t="s">
        <v>1897</v>
      </c>
    </row>
    <row r="2084" spans="1:51" s="13" customFormat="1" ht="12">
      <c r="A2084" s="13"/>
      <c r="B2084" s="225"/>
      <c r="C2084" s="226"/>
      <c r="D2084" s="227" t="s">
        <v>176</v>
      </c>
      <c r="E2084" s="228" t="s">
        <v>19</v>
      </c>
      <c r="F2084" s="229" t="s">
        <v>1898</v>
      </c>
      <c r="G2084" s="226"/>
      <c r="H2084" s="228" t="s">
        <v>19</v>
      </c>
      <c r="I2084" s="230"/>
      <c r="J2084" s="226"/>
      <c r="K2084" s="226"/>
      <c r="L2084" s="231"/>
      <c r="M2084" s="232"/>
      <c r="N2084" s="233"/>
      <c r="O2084" s="233"/>
      <c r="P2084" s="233"/>
      <c r="Q2084" s="233"/>
      <c r="R2084" s="233"/>
      <c r="S2084" s="233"/>
      <c r="T2084" s="234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35" t="s">
        <v>176</v>
      </c>
      <c r="AU2084" s="235" t="s">
        <v>82</v>
      </c>
      <c r="AV2084" s="13" t="s">
        <v>80</v>
      </c>
      <c r="AW2084" s="13" t="s">
        <v>34</v>
      </c>
      <c r="AX2084" s="13" t="s">
        <v>72</v>
      </c>
      <c r="AY2084" s="235" t="s">
        <v>155</v>
      </c>
    </row>
    <row r="2085" spans="1:51" s="14" customFormat="1" ht="12">
      <c r="A2085" s="14"/>
      <c r="B2085" s="236"/>
      <c r="C2085" s="237"/>
      <c r="D2085" s="227" t="s">
        <v>176</v>
      </c>
      <c r="E2085" s="238" t="s">
        <v>19</v>
      </c>
      <c r="F2085" s="239" t="s">
        <v>1899</v>
      </c>
      <c r="G2085" s="237"/>
      <c r="H2085" s="240">
        <v>78</v>
      </c>
      <c r="I2085" s="241"/>
      <c r="J2085" s="237"/>
      <c r="K2085" s="237"/>
      <c r="L2085" s="242"/>
      <c r="M2085" s="243"/>
      <c r="N2085" s="244"/>
      <c r="O2085" s="244"/>
      <c r="P2085" s="244"/>
      <c r="Q2085" s="244"/>
      <c r="R2085" s="244"/>
      <c r="S2085" s="244"/>
      <c r="T2085" s="245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T2085" s="246" t="s">
        <v>176</v>
      </c>
      <c r="AU2085" s="246" t="s">
        <v>82</v>
      </c>
      <c r="AV2085" s="14" t="s">
        <v>82</v>
      </c>
      <c r="AW2085" s="14" t="s">
        <v>34</v>
      </c>
      <c r="AX2085" s="14" t="s">
        <v>80</v>
      </c>
      <c r="AY2085" s="246" t="s">
        <v>155</v>
      </c>
    </row>
    <row r="2086" spans="1:65" s="2" customFormat="1" ht="21.75" customHeight="1">
      <c r="A2086" s="41"/>
      <c r="B2086" s="42"/>
      <c r="C2086" s="207" t="s">
        <v>265</v>
      </c>
      <c r="D2086" s="207" t="s">
        <v>162</v>
      </c>
      <c r="E2086" s="208" t="s">
        <v>1900</v>
      </c>
      <c r="F2086" s="209" t="s">
        <v>1901</v>
      </c>
      <c r="G2086" s="210" t="s">
        <v>518</v>
      </c>
      <c r="H2086" s="211">
        <v>0.513</v>
      </c>
      <c r="I2086" s="212"/>
      <c r="J2086" s="213">
        <f>ROUND(I2086*H2086,2)</f>
        <v>0</v>
      </c>
      <c r="K2086" s="209" t="s">
        <v>19</v>
      </c>
      <c r="L2086" s="47"/>
      <c r="M2086" s="214" t="s">
        <v>19</v>
      </c>
      <c r="N2086" s="215" t="s">
        <v>43</v>
      </c>
      <c r="O2086" s="87"/>
      <c r="P2086" s="216">
        <f>O2086*H2086</f>
        <v>0</v>
      </c>
      <c r="Q2086" s="216">
        <v>0.0004</v>
      </c>
      <c r="R2086" s="216">
        <f>Q2086*H2086</f>
        <v>0.00020520000000000003</v>
      </c>
      <c r="S2086" s="216">
        <v>0</v>
      </c>
      <c r="T2086" s="217">
        <f>S2086*H2086</f>
        <v>0</v>
      </c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R2086" s="218" t="s">
        <v>196</v>
      </c>
      <c r="AT2086" s="218" t="s">
        <v>162</v>
      </c>
      <c r="AU2086" s="218" t="s">
        <v>82</v>
      </c>
      <c r="AY2086" s="20" t="s">
        <v>155</v>
      </c>
      <c r="BE2086" s="219">
        <f>IF(N2086="základní",J2086,0)</f>
        <v>0</v>
      </c>
      <c r="BF2086" s="219">
        <f>IF(N2086="snížená",J2086,0)</f>
        <v>0</v>
      </c>
      <c r="BG2086" s="219">
        <f>IF(N2086="zákl. přenesená",J2086,0)</f>
        <v>0</v>
      </c>
      <c r="BH2086" s="219">
        <f>IF(N2086="sníž. přenesená",J2086,0)</f>
        <v>0</v>
      </c>
      <c r="BI2086" s="219">
        <f>IF(N2086="nulová",J2086,0)</f>
        <v>0</v>
      </c>
      <c r="BJ2086" s="20" t="s">
        <v>80</v>
      </c>
      <c r="BK2086" s="219">
        <f>ROUND(I2086*H2086,2)</f>
        <v>0</v>
      </c>
      <c r="BL2086" s="20" t="s">
        <v>196</v>
      </c>
      <c r="BM2086" s="218" t="s">
        <v>1902</v>
      </c>
    </row>
    <row r="2087" spans="1:51" s="13" customFormat="1" ht="12">
      <c r="A2087" s="13"/>
      <c r="B2087" s="225"/>
      <c r="C2087" s="226"/>
      <c r="D2087" s="227" t="s">
        <v>176</v>
      </c>
      <c r="E2087" s="228" t="s">
        <v>19</v>
      </c>
      <c r="F2087" s="229" t="s">
        <v>1903</v>
      </c>
      <c r="G2087" s="226"/>
      <c r="H2087" s="228" t="s">
        <v>19</v>
      </c>
      <c r="I2087" s="230"/>
      <c r="J2087" s="226"/>
      <c r="K2087" s="226"/>
      <c r="L2087" s="231"/>
      <c r="M2087" s="232"/>
      <c r="N2087" s="233"/>
      <c r="O2087" s="233"/>
      <c r="P2087" s="233"/>
      <c r="Q2087" s="233"/>
      <c r="R2087" s="233"/>
      <c r="S2087" s="233"/>
      <c r="T2087" s="234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T2087" s="235" t="s">
        <v>176</v>
      </c>
      <c r="AU2087" s="235" t="s">
        <v>82</v>
      </c>
      <c r="AV2087" s="13" t="s">
        <v>80</v>
      </c>
      <c r="AW2087" s="13" t="s">
        <v>34</v>
      </c>
      <c r="AX2087" s="13" t="s">
        <v>72</v>
      </c>
      <c r="AY2087" s="235" t="s">
        <v>155</v>
      </c>
    </row>
    <row r="2088" spans="1:51" s="13" customFormat="1" ht="12">
      <c r="A2088" s="13"/>
      <c r="B2088" s="225"/>
      <c r="C2088" s="226"/>
      <c r="D2088" s="227" t="s">
        <v>176</v>
      </c>
      <c r="E2088" s="228" t="s">
        <v>19</v>
      </c>
      <c r="F2088" s="229" t="s">
        <v>1904</v>
      </c>
      <c r="G2088" s="226"/>
      <c r="H2088" s="228" t="s">
        <v>19</v>
      </c>
      <c r="I2088" s="230"/>
      <c r="J2088" s="226"/>
      <c r="K2088" s="226"/>
      <c r="L2088" s="231"/>
      <c r="M2088" s="232"/>
      <c r="N2088" s="233"/>
      <c r="O2088" s="233"/>
      <c r="P2088" s="233"/>
      <c r="Q2088" s="233"/>
      <c r="R2088" s="233"/>
      <c r="S2088" s="233"/>
      <c r="T2088" s="234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35" t="s">
        <v>176</v>
      </c>
      <c r="AU2088" s="235" t="s">
        <v>82</v>
      </c>
      <c r="AV2088" s="13" t="s">
        <v>80</v>
      </c>
      <c r="AW2088" s="13" t="s">
        <v>34</v>
      </c>
      <c r="AX2088" s="13" t="s">
        <v>72</v>
      </c>
      <c r="AY2088" s="235" t="s">
        <v>155</v>
      </c>
    </row>
    <row r="2089" spans="1:51" s="14" customFormat="1" ht="12">
      <c r="A2089" s="14"/>
      <c r="B2089" s="236"/>
      <c r="C2089" s="237"/>
      <c r="D2089" s="227" t="s">
        <v>176</v>
      </c>
      <c r="E2089" s="238" t="s">
        <v>19</v>
      </c>
      <c r="F2089" s="239" t="s">
        <v>1905</v>
      </c>
      <c r="G2089" s="237"/>
      <c r="H2089" s="240">
        <v>0.513</v>
      </c>
      <c r="I2089" s="241"/>
      <c r="J2089" s="237"/>
      <c r="K2089" s="237"/>
      <c r="L2089" s="242"/>
      <c r="M2089" s="243"/>
      <c r="N2089" s="244"/>
      <c r="O2089" s="244"/>
      <c r="P2089" s="244"/>
      <c r="Q2089" s="244"/>
      <c r="R2089" s="244"/>
      <c r="S2089" s="244"/>
      <c r="T2089" s="245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T2089" s="246" t="s">
        <v>176</v>
      </c>
      <c r="AU2089" s="246" t="s">
        <v>82</v>
      </c>
      <c r="AV2089" s="14" t="s">
        <v>82</v>
      </c>
      <c r="AW2089" s="14" t="s">
        <v>34</v>
      </c>
      <c r="AX2089" s="14" t="s">
        <v>80</v>
      </c>
      <c r="AY2089" s="246" t="s">
        <v>155</v>
      </c>
    </row>
    <row r="2090" spans="1:65" s="2" customFormat="1" ht="16.5" customHeight="1">
      <c r="A2090" s="41"/>
      <c r="B2090" s="42"/>
      <c r="C2090" s="266" t="s">
        <v>277</v>
      </c>
      <c r="D2090" s="266" t="s">
        <v>560</v>
      </c>
      <c r="E2090" s="267" t="s">
        <v>1906</v>
      </c>
      <c r="F2090" s="268" t="s">
        <v>1907</v>
      </c>
      <c r="G2090" s="269" t="s">
        <v>518</v>
      </c>
      <c r="H2090" s="270">
        <v>0.056</v>
      </c>
      <c r="I2090" s="271"/>
      <c r="J2090" s="272">
        <f>ROUND(I2090*H2090,2)</f>
        <v>0</v>
      </c>
      <c r="K2090" s="268" t="s">
        <v>19</v>
      </c>
      <c r="L2090" s="273"/>
      <c r="M2090" s="274" t="s">
        <v>19</v>
      </c>
      <c r="N2090" s="275" t="s">
        <v>43</v>
      </c>
      <c r="O2090" s="87"/>
      <c r="P2090" s="216">
        <f>O2090*H2090</f>
        <v>0</v>
      </c>
      <c r="Q2090" s="216">
        <v>1</v>
      </c>
      <c r="R2090" s="216">
        <f>Q2090*H2090</f>
        <v>0.056</v>
      </c>
      <c r="S2090" s="216">
        <v>0</v>
      </c>
      <c r="T2090" s="217">
        <f>S2090*H2090</f>
        <v>0</v>
      </c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R2090" s="218" t="s">
        <v>776</v>
      </c>
      <c r="AT2090" s="218" t="s">
        <v>560</v>
      </c>
      <c r="AU2090" s="218" t="s">
        <v>82</v>
      </c>
      <c r="AY2090" s="20" t="s">
        <v>155</v>
      </c>
      <c r="BE2090" s="219">
        <f>IF(N2090="základní",J2090,0)</f>
        <v>0</v>
      </c>
      <c r="BF2090" s="219">
        <f>IF(N2090="snížená",J2090,0)</f>
        <v>0</v>
      </c>
      <c r="BG2090" s="219">
        <f>IF(N2090="zákl. přenesená",J2090,0)</f>
        <v>0</v>
      </c>
      <c r="BH2090" s="219">
        <f>IF(N2090="sníž. přenesená",J2090,0)</f>
        <v>0</v>
      </c>
      <c r="BI2090" s="219">
        <f>IF(N2090="nulová",J2090,0)</f>
        <v>0</v>
      </c>
      <c r="BJ2090" s="20" t="s">
        <v>80</v>
      </c>
      <c r="BK2090" s="219">
        <f>ROUND(I2090*H2090,2)</f>
        <v>0</v>
      </c>
      <c r="BL2090" s="20" t="s">
        <v>196</v>
      </c>
      <c r="BM2090" s="218" t="s">
        <v>1908</v>
      </c>
    </row>
    <row r="2091" spans="1:51" s="14" customFormat="1" ht="12">
      <c r="A2091" s="14"/>
      <c r="B2091" s="236"/>
      <c r="C2091" s="237"/>
      <c r="D2091" s="227" t="s">
        <v>176</v>
      </c>
      <c r="E2091" s="238" t="s">
        <v>19</v>
      </c>
      <c r="F2091" s="239" t="s">
        <v>1909</v>
      </c>
      <c r="G2091" s="237"/>
      <c r="H2091" s="240">
        <v>0.051</v>
      </c>
      <c r="I2091" s="241"/>
      <c r="J2091" s="237"/>
      <c r="K2091" s="237"/>
      <c r="L2091" s="242"/>
      <c r="M2091" s="243"/>
      <c r="N2091" s="244"/>
      <c r="O2091" s="244"/>
      <c r="P2091" s="244"/>
      <c r="Q2091" s="244"/>
      <c r="R2091" s="244"/>
      <c r="S2091" s="244"/>
      <c r="T2091" s="245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T2091" s="246" t="s">
        <v>176</v>
      </c>
      <c r="AU2091" s="246" t="s">
        <v>82</v>
      </c>
      <c r="AV2091" s="14" t="s">
        <v>82</v>
      </c>
      <c r="AW2091" s="14" t="s">
        <v>34</v>
      </c>
      <c r="AX2091" s="14" t="s">
        <v>80</v>
      </c>
      <c r="AY2091" s="246" t="s">
        <v>155</v>
      </c>
    </row>
    <row r="2092" spans="1:51" s="14" customFormat="1" ht="12">
      <c r="A2092" s="14"/>
      <c r="B2092" s="236"/>
      <c r="C2092" s="237"/>
      <c r="D2092" s="227" t="s">
        <v>176</v>
      </c>
      <c r="E2092" s="237"/>
      <c r="F2092" s="239" t="s">
        <v>1910</v>
      </c>
      <c r="G2092" s="237"/>
      <c r="H2092" s="240">
        <v>0.056</v>
      </c>
      <c r="I2092" s="241"/>
      <c r="J2092" s="237"/>
      <c r="K2092" s="237"/>
      <c r="L2092" s="242"/>
      <c r="M2092" s="243"/>
      <c r="N2092" s="244"/>
      <c r="O2092" s="244"/>
      <c r="P2092" s="244"/>
      <c r="Q2092" s="244"/>
      <c r="R2092" s="244"/>
      <c r="S2092" s="244"/>
      <c r="T2092" s="245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46" t="s">
        <v>176</v>
      </c>
      <c r="AU2092" s="246" t="s">
        <v>82</v>
      </c>
      <c r="AV2092" s="14" t="s">
        <v>82</v>
      </c>
      <c r="AW2092" s="14" t="s">
        <v>4</v>
      </c>
      <c r="AX2092" s="14" t="s">
        <v>80</v>
      </c>
      <c r="AY2092" s="246" t="s">
        <v>155</v>
      </c>
    </row>
    <row r="2093" spans="1:65" s="2" customFormat="1" ht="16.5" customHeight="1">
      <c r="A2093" s="41"/>
      <c r="B2093" s="42"/>
      <c r="C2093" s="207" t="s">
        <v>284</v>
      </c>
      <c r="D2093" s="207" t="s">
        <v>162</v>
      </c>
      <c r="E2093" s="208" t="s">
        <v>1911</v>
      </c>
      <c r="F2093" s="209" t="s">
        <v>1912</v>
      </c>
      <c r="G2093" s="210" t="s">
        <v>518</v>
      </c>
      <c r="H2093" s="211">
        <v>1.192</v>
      </c>
      <c r="I2093" s="212"/>
      <c r="J2093" s="213">
        <f>ROUND(I2093*H2093,2)</f>
        <v>0</v>
      </c>
      <c r="K2093" s="209" t="s">
        <v>19</v>
      </c>
      <c r="L2093" s="47"/>
      <c r="M2093" s="214" t="s">
        <v>19</v>
      </c>
      <c r="N2093" s="215" t="s">
        <v>43</v>
      </c>
      <c r="O2093" s="87"/>
      <c r="P2093" s="216">
        <f>O2093*H2093</f>
        <v>0</v>
      </c>
      <c r="Q2093" s="216">
        <v>0</v>
      </c>
      <c r="R2093" s="216">
        <f>Q2093*H2093</f>
        <v>0</v>
      </c>
      <c r="S2093" s="216">
        <v>0</v>
      </c>
      <c r="T2093" s="217">
        <f>S2093*H2093</f>
        <v>0</v>
      </c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R2093" s="218" t="s">
        <v>196</v>
      </c>
      <c r="AT2093" s="218" t="s">
        <v>162</v>
      </c>
      <c r="AU2093" s="218" t="s">
        <v>82</v>
      </c>
      <c r="AY2093" s="20" t="s">
        <v>155</v>
      </c>
      <c r="BE2093" s="219">
        <f>IF(N2093="základní",J2093,0)</f>
        <v>0</v>
      </c>
      <c r="BF2093" s="219">
        <f>IF(N2093="snížená",J2093,0)</f>
        <v>0</v>
      </c>
      <c r="BG2093" s="219">
        <f>IF(N2093="zákl. přenesená",J2093,0)</f>
        <v>0</v>
      </c>
      <c r="BH2093" s="219">
        <f>IF(N2093="sníž. přenesená",J2093,0)</f>
        <v>0</v>
      </c>
      <c r="BI2093" s="219">
        <f>IF(N2093="nulová",J2093,0)</f>
        <v>0</v>
      </c>
      <c r="BJ2093" s="20" t="s">
        <v>80</v>
      </c>
      <c r="BK2093" s="219">
        <f>ROUND(I2093*H2093,2)</f>
        <v>0</v>
      </c>
      <c r="BL2093" s="20" t="s">
        <v>196</v>
      </c>
      <c r="BM2093" s="218" t="s">
        <v>1913</v>
      </c>
    </row>
    <row r="2094" spans="1:51" s="14" customFormat="1" ht="12">
      <c r="A2094" s="14"/>
      <c r="B2094" s="236"/>
      <c r="C2094" s="237"/>
      <c r="D2094" s="227" t="s">
        <v>176</v>
      </c>
      <c r="E2094" s="238" t="s">
        <v>19</v>
      </c>
      <c r="F2094" s="239" t="s">
        <v>1914</v>
      </c>
      <c r="G2094" s="237"/>
      <c r="H2094" s="240">
        <v>1.192</v>
      </c>
      <c r="I2094" s="241"/>
      <c r="J2094" s="237"/>
      <c r="K2094" s="237"/>
      <c r="L2094" s="242"/>
      <c r="M2094" s="243"/>
      <c r="N2094" s="244"/>
      <c r="O2094" s="244"/>
      <c r="P2094" s="244"/>
      <c r="Q2094" s="244"/>
      <c r="R2094" s="244"/>
      <c r="S2094" s="244"/>
      <c r="T2094" s="245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T2094" s="246" t="s">
        <v>176</v>
      </c>
      <c r="AU2094" s="246" t="s">
        <v>82</v>
      </c>
      <c r="AV2094" s="14" t="s">
        <v>82</v>
      </c>
      <c r="AW2094" s="14" t="s">
        <v>34</v>
      </c>
      <c r="AX2094" s="14" t="s">
        <v>80</v>
      </c>
      <c r="AY2094" s="246" t="s">
        <v>155</v>
      </c>
    </row>
    <row r="2095" spans="1:65" s="2" customFormat="1" ht="16.5" customHeight="1">
      <c r="A2095" s="41"/>
      <c r="B2095" s="42"/>
      <c r="C2095" s="266" t="s">
        <v>292</v>
      </c>
      <c r="D2095" s="266" t="s">
        <v>560</v>
      </c>
      <c r="E2095" s="267" t="s">
        <v>1915</v>
      </c>
      <c r="F2095" s="268" t="s">
        <v>1916</v>
      </c>
      <c r="G2095" s="269" t="s">
        <v>518</v>
      </c>
      <c r="H2095" s="270">
        <v>0.211</v>
      </c>
      <c r="I2095" s="271"/>
      <c r="J2095" s="272">
        <f>ROUND(I2095*H2095,2)</f>
        <v>0</v>
      </c>
      <c r="K2095" s="268" t="s">
        <v>19</v>
      </c>
      <c r="L2095" s="273"/>
      <c r="M2095" s="274" t="s">
        <v>19</v>
      </c>
      <c r="N2095" s="275" t="s">
        <v>43</v>
      </c>
      <c r="O2095" s="87"/>
      <c r="P2095" s="216">
        <f>O2095*H2095</f>
        <v>0</v>
      </c>
      <c r="Q2095" s="216">
        <v>1</v>
      </c>
      <c r="R2095" s="216">
        <f>Q2095*H2095</f>
        <v>0.211</v>
      </c>
      <c r="S2095" s="216">
        <v>0</v>
      </c>
      <c r="T2095" s="217">
        <f>S2095*H2095</f>
        <v>0</v>
      </c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R2095" s="218" t="s">
        <v>776</v>
      </c>
      <c r="AT2095" s="218" t="s">
        <v>560</v>
      </c>
      <c r="AU2095" s="218" t="s">
        <v>82</v>
      </c>
      <c r="AY2095" s="20" t="s">
        <v>155</v>
      </c>
      <c r="BE2095" s="219">
        <f>IF(N2095="základní",J2095,0)</f>
        <v>0</v>
      </c>
      <c r="BF2095" s="219">
        <f>IF(N2095="snížená",J2095,0)</f>
        <v>0</v>
      </c>
      <c r="BG2095" s="219">
        <f>IF(N2095="zákl. přenesená",J2095,0)</f>
        <v>0</v>
      </c>
      <c r="BH2095" s="219">
        <f>IF(N2095="sníž. přenesená",J2095,0)</f>
        <v>0</v>
      </c>
      <c r="BI2095" s="219">
        <f>IF(N2095="nulová",J2095,0)</f>
        <v>0</v>
      </c>
      <c r="BJ2095" s="20" t="s">
        <v>80</v>
      </c>
      <c r="BK2095" s="219">
        <f>ROUND(I2095*H2095,2)</f>
        <v>0</v>
      </c>
      <c r="BL2095" s="20" t="s">
        <v>196</v>
      </c>
      <c r="BM2095" s="218" t="s">
        <v>1917</v>
      </c>
    </row>
    <row r="2096" spans="1:51" s="14" customFormat="1" ht="12">
      <c r="A2096" s="14"/>
      <c r="B2096" s="236"/>
      <c r="C2096" s="237"/>
      <c r="D2096" s="227" t="s">
        <v>176</v>
      </c>
      <c r="E2096" s="238" t="s">
        <v>19</v>
      </c>
      <c r="F2096" s="239" t="s">
        <v>1918</v>
      </c>
      <c r="G2096" s="237"/>
      <c r="H2096" s="240">
        <v>0.192</v>
      </c>
      <c r="I2096" s="241"/>
      <c r="J2096" s="237"/>
      <c r="K2096" s="237"/>
      <c r="L2096" s="242"/>
      <c r="M2096" s="243"/>
      <c r="N2096" s="244"/>
      <c r="O2096" s="244"/>
      <c r="P2096" s="244"/>
      <c r="Q2096" s="244"/>
      <c r="R2096" s="244"/>
      <c r="S2096" s="244"/>
      <c r="T2096" s="245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46" t="s">
        <v>176</v>
      </c>
      <c r="AU2096" s="246" t="s">
        <v>82</v>
      </c>
      <c r="AV2096" s="14" t="s">
        <v>82</v>
      </c>
      <c r="AW2096" s="14" t="s">
        <v>34</v>
      </c>
      <c r="AX2096" s="14" t="s">
        <v>80</v>
      </c>
      <c r="AY2096" s="246" t="s">
        <v>155</v>
      </c>
    </row>
    <row r="2097" spans="1:51" s="14" customFormat="1" ht="12">
      <c r="A2097" s="14"/>
      <c r="B2097" s="236"/>
      <c r="C2097" s="237"/>
      <c r="D2097" s="227" t="s">
        <v>176</v>
      </c>
      <c r="E2097" s="237"/>
      <c r="F2097" s="239" t="s">
        <v>1919</v>
      </c>
      <c r="G2097" s="237"/>
      <c r="H2097" s="240">
        <v>0.211</v>
      </c>
      <c r="I2097" s="241"/>
      <c r="J2097" s="237"/>
      <c r="K2097" s="237"/>
      <c r="L2097" s="242"/>
      <c r="M2097" s="243"/>
      <c r="N2097" s="244"/>
      <c r="O2097" s="244"/>
      <c r="P2097" s="244"/>
      <c r="Q2097" s="244"/>
      <c r="R2097" s="244"/>
      <c r="S2097" s="244"/>
      <c r="T2097" s="245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T2097" s="246" t="s">
        <v>176</v>
      </c>
      <c r="AU2097" s="246" t="s">
        <v>82</v>
      </c>
      <c r="AV2097" s="14" t="s">
        <v>82</v>
      </c>
      <c r="AW2097" s="14" t="s">
        <v>4</v>
      </c>
      <c r="AX2097" s="14" t="s">
        <v>80</v>
      </c>
      <c r="AY2097" s="246" t="s">
        <v>155</v>
      </c>
    </row>
    <row r="2098" spans="1:65" s="2" customFormat="1" ht="16.5" customHeight="1">
      <c r="A2098" s="41"/>
      <c r="B2098" s="42"/>
      <c r="C2098" s="207" t="s">
        <v>190</v>
      </c>
      <c r="D2098" s="207" t="s">
        <v>162</v>
      </c>
      <c r="E2098" s="208" t="s">
        <v>1920</v>
      </c>
      <c r="F2098" s="209" t="s">
        <v>1921</v>
      </c>
      <c r="G2098" s="210" t="s">
        <v>518</v>
      </c>
      <c r="H2098" s="211">
        <v>0.085</v>
      </c>
      <c r="I2098" s="212"/>
      <c r="J2098" s="213">
        <f>ROUND(I2098*H2098,2)</f>
        <v>0</v>
      </c>
      <c r="K2098" s="209" t="s">
        <v>19</v>
      </c>
      <c r="L2098" s="47"/>
      <c r="M2098" s="214" t="s">
        <v>19</v>
      </c>
      <c r="N2098" s="215" t="s">
        <v>43</v>
      </c>
      <c r="O2098" s="87"/>
      <c r="P2098" s="216">
        <f>O2098*H2098</f>
        <v>0</v>
      </c>
      <c r="Q2098" s="216">
        <v>0</v>
      </c>
      <c r="R2098" s="216">
        <f>Q2098*H2098</f>
        <v>0</v>
      </c>
      <c r="S2098" s="216">
        <v>0</v>
      </c>
      <c r="T2098" s="217">
        <f>S2098*H2098</f>
        <v>0</v>
      </c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R2098" s="218" t="s">
        <v>196</v>
      </c>
      <c r="AT2098" s="218" t="s">
        <v>162</v>
      </c>
      <c r="AU2098" s="218" t="s">
        <v>82</v>
      </c>
      <c r="AY2098" s="20" t="s">
        <v>155</v>
      </c>
      <c r="BE2098" s="219">
        <f>IF(N2098="základní",J2098,0)</f>
        <v>0</v>
      </c>
      <c r="BF2098" s="219">
        <f>IF(N2098="snížená",J2098,0)</f>
        <v>0</v>
      </c>
      <c r="BG2098" s="219">
        <f>IF(N2098="zákl. přenesená",J2098,0)</f>
        <v>0</v>
      </c>
      <c r="BH2098" s="219">
        <f>IF(N2098="sníž. přenesená",J2098,0)</f>
        <v>0</v>
      </c>
      <c r="BI2098" s="219">
        <f>IF(N2098="nulová",J2098,0)</f>
        <v>0</v>
      </c>
      <c r="BJ2098" s="20" t="s">
        <v>80</v>
      </c>
      <c r="BK2098" s="219">
        <f>ROUND(I2098*H2098,2)</f>
        <v>0</v>
      </c>
      <c r="BL2098" s="20" t="s">
        <v>196</v>
      </c>
      <c r="BM2098" s="218" t="s">
        <v>1922</v>
      </c>
    </row>
    <row r="2099" spans="1:51" s="14" customFormat="1" ht="12">
      <c r="A2099" s="14"/>
      <c r="B2099" s="236"/>
      <c r="C2099" s="237"/>
      <c r="D2099" s="227" t="s">
        <v>176</v>
      </c>
      <c r="E2099" s="238" t="s">
        <v>19</v>
      </c>
      <c r="F2099" s="239" t="s">
        <v>1923</v>
      </c>
      <c r="G2099" s="237"/>
      <c r="H2099" s="240">
        <v>0.085</v>
      </c>
      <c r="I2099" s="241"/>
      <c r="J2099" s="237"/>
      <c r="K2099" s="237"/>
      <c r="L2099" s="242"/>
      <c r="M2099" s="243"/>
      <c r="N2099" s="244"/>
      <c r="O2099" s="244"/>
      <c r="P2099" s="244"/>
      <c r="Q2099" s="244"/>
      <c r="R2099" s="244"/>
      <c r="S2099" s="244"/>
      <c r="T2099" s="245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46" t="s">
        <v>176</v>
      </c>
      <c r="AU2099" s="246" t="s">
        <v>82</v>
      </c>
      <c r="AV2099" s="14" t="s">
        <v>82</v>
      </c>
      <c r="AW2099" s="14" t="s">
        <v>34</v>
      </c>
      <c r="AX2099" s="14" t="s">
        <v>80</v>
      </c>
      <c r="AY2099" s="246" t="s">
        <v>155</v>
      </c>
    </row>
    <row r="2100" spans="1:65" s="2" customFormat="1" ht="16.5" customHeight="1">
      <c r="A2100" s="41"/>
      <c r="B2100" s="42"/>
      <c r="C2100" s="266" t="s">
        <v>196</v>
      </c>
      <c r="D2100" s="266" t="s">
        <v>560</v>
      </c>
      <c r="E2100" s="267" t="s">
        <v>1924</v>
      </c>
      <c r="F2100" s="268" t="s">
        <v>1925</v>
      </c>
      <c r="G2100" s="269" t="s">
        <v>518</v>
      </c>
      <c r="H2100" s="270">
        <v>0.094</v>
      </c>
      <c r="I2100" s="271"/>
      <c r="J2100" s="272">
        <f>ROUND(I2100*H2100,2)</f>
        <v>0</v>
      </c>
      <c r="K2100" s="268" t="s">
        <v>19</v>
      </c>
      <c r="L2100" s="273"/>
      <c r="M2100" s="274" t="s">
        <v>19</v>
      </c>
      <c r="N2100" s="275" t="s">
        <v>43</v>
      </c>
      <c r="O2100" s="87"/>
      <c r="P2100" s="216">
        <f>O2100*H2100</f>
        <v>0</v>
      </c>
      <c r="Q2100" s="216">
        <v>1</v>
      </c>
      <c r="R2100" s="216">
        <f>Q2100*H2100</f>
        <v>0.094</v>
      </c>
      <c r="S2100" s="216">
        <v>0</v>
      </c>
      <c r="T2100" s="217">
        <f>S2100*H2100</f>
        <v>0</v>
      </c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R2100" s="218" t="s">
        <v>776</v>
      </c>
      <c r="AT2100" s="218" t="s">
        <v>560</v>
      </c>
      <c r="AU2100" s="218" t="s">
        <v>82</v>
      </c>
      <c r="AY2100" s="20" t="s">
        <v>155</v>
      </c>
      <c r="BE2100" s="219">
        <f>IF(N2100="základní",J2100,0)</f>
        <v>0</v>
      </c>
      <c r="BF2100" s="219">
        <f>IF(N2100="snížená",J2100,0)</f>
        <v>0</v>
      </c>
      <c r="BG2100" s="219">
        <f>IF(N2100="zákl. přenesená",J2100,0)</f>
        <v>0</v>
      </c>
      <c r="BH2100" s="219">
        <f>IF(N2100="sníž. přenesená",J2100,0)</f>
        <v>0</v>
      </c>
      <c r="BI2100" s="219">
        <f>IF(N2100="nulová",J2100,0)</f>
        <v>0</v>
      </c>
      <c r="BJ2100" s="20" t="s">
        <v>80</v>
      </c>
      <c r="BK2100" s="219">
        <f>ROUND(I2100*H2100,2)</f>
        <v>0</v>
      </c>
      <c r="BL2100" s="20" t="s">
        <v>196</v>
      </c>
      <c r="BM2100" s="218" t="s">
        <v>1926</v>
      </c>
    </row>
    <row r="2101" spans="1:51" s="14" customFormat="1" ht="12">
      <c r="A2101" s="14"/>
      <c r="B2101" s="236"/>
      <c r="C2101" s="237"/>
      <c r="D2101" s="227" t="s">
        <v>176</v>
      </c>
      <c r="E2101" s="238" t="s">
        <v>19</v>
      </c>
      <c r="F2101" s="239" t="s">
        <v>1927</v>
      </c>
      <c r="G2101" s="237"/>
      <c r="H2101" s="240">
        <v>0.085</v>
      </c>
      <c r="I2101" s="241"/>
      <c r="J2101" s="237"/>
      <c r="K2101" s="237"/>
      <c r="L2101" s="242"/>
      <c r="M2101" s="243"/>
      <c r="N2101" s="244"/>
      <c r="O2101" s="244"/>
      <c r="P2101" s="244"/>
      <c r="Q2101" s="244"/>
      <c r="R2101" s="244"/>
      <c r="S2101" s="244"/>
      <c r="T2101" s="245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46" t="s">
        <v>176</v>
      </c>
      <c r="AU2101" s="246" t="s">
        <v>82</v>
      </c>
      <c r="AV2101" s="14" t="s">
        <v>82</v>
      </c>
      <c r="AW2101" s="14" t="s">
        <v>34</v>
      </c>
      <c r="AX2101" s="14" t="s">
        <v>80</v>
      </c>
      <c r="AY2101" s="246" t="s">
        <v>155</v>
      </c>
    </row>
    <row r="2102" spans="1:51" s="14" customFormat="1" ht="12">
      <c r="A2102" s="14"/>
      <c r="B2102" s="236"/>
      <c r="C2102" s="237"/>
      <c r="D2102" s="227" t="s">
        <v>176</v>
      </c>
      <c r="E2102" s="237"/>
      <c r="F2102" s="239" t="s">
        <v>1928</v>
      </c>
      <c r="G2102" s="237"/>
      <c r="H2102" s="240">
        <v>0.094</v>
      </c>
      <c r="I2102" s="241"/>
      <c r="J2102" s="237"/>
      <c r="K2102" s="237"/>
      <c r="L2102" s="242"/>
      <c r="M2102" s="243"/>
      <c r="N2102" s="244"/>
      <c r="O2102" s="244"/>
      <c r="P2102" s="244"/>
      <c r="Q2102" s="244"/>
      <c r="R2102" s="244"/>
      <c r="S2102" s="244"/>
      <c r="T2102" s="245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T2102" s="246" t="s">
        <v>176</v>
      </c>
      <c r="AU2102" s="246" t="s">
        <v>82</v>
      </c>
      <c r="AV2102" s="14" t="s">
        <v>82</v>
      </c>
      <c r="AW2102" s="14" t="s">
        <v>4</v>
      </c>
      <c r="AX2102" s="14" t="s">
        <v>80</v>
      </c>
      <c r="AY2102" s="246" t="s">
        <v>155</v>
      </c>
    </row>
    <row r="2103" spans="1:65" s="2" customFormat="1" ht="16.5" customHeight="1">
      <c r="A2103" s="41"/>
      <c r="B2103" s="42"/>
      <c r="C2103" s="207" t="s">
        <v>202</v>
      </c>
      <c r="D2103" s="207" t="s">
        <v>162</v>
      </c>
      <c r="E2103" s="208" t="s">
        <v>1929</v>
      </c>
      <c r="F2103" s="209" t="s">
        <v>1930</v>
      </c>
      <c r="G2103" s="210" t="s">
        <v>518</v>
      </c>
      <c r="H2103" s="211">
        <v>0.036</v>
      </c>
      <c r="I2103" s="212"/>
      <c r="J2103" s="213">
        <f>ROUND(I2103*H2103,2)</f>
        <v>0</v>
      </c>
      <c r="K2103" s="209" t="s">
        <v>19</v>
      </c>
      <c r="L2103" s="47"/>
      <c r="M2103" s="214" t="s">
        <v>19</v>
      </c>
      <c r="N2103" s="215" t="s">
        <v>43</v>
      </c>
      <c r="O2103" s="87"/>
      <c r="P2103" s="216">
        <f>O2103*H2103</f>
        <v>0</v>
      </c>
      <c r="Q2103" s="216">
        <v>0</v>
      </c>
      <c r="R2103" s="216">
        <f>Q2103*H2103</f>
        <v>0</v>
      </c>
      <c r="S2103" s="216">
        <v>0</v>
      </c>
      <c r="T2103" s="217">
        <f>S2103*H2103</f>
        <v>0</v>
      </c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R2103" s="218" t="s">
        <v>196</v>
      </c>
      <c r="AT2103" s="218" t="s">
        <v>162</v>
      </c>
      <c r="AU2103" s="218" t="s">
        <v>82</v>
      </c>
      <c r="AY2103" s="20" t="s">
        <v>155</v>
      </c>
      <c r="BE2103" s="219">
        <f>IF(N2103="základní",J2103,0)</f>
        <v>0</v>
      </c>
      <c r="BF2103" s="219">
        <f>IF(N2103="snížená",J2103,0)</f>
        <v>0</v>
      </c>
      <c r="BG2103" s="219">
        <f>IF(N2103="zákl. přenesená",J2103,0)</f>
        <v>0</v>
      </c>
      <c r="BH2103" s="219">
        <f>IF(N2103="sníž. přenesená",J2103,0)</f>
        <v>0</v>
      </c>
      <c r="BI2103" s="219">
        <f>IF(N2103="nulová",J2103,0)</f>
        <v>0</v>
      </c>
      <c r="BJ2103" s="20" t="s">
        <v>80</v>
      </c>
      <c r="BK2103" s="219">
        <f>ROUND(I2103*H2103,2)</f>
        <v>0</v>
      </c>
      <c r="BL2103" s="20" t="s">
        <v>196</v>
      </c>
      <c r="BM2103" s="218" t="s">
        <v>1931</v>
      </c>
    </row>
    <row r="2104" spans="1:51" s="14" customFormat="1" ht="12">
      <c r="A2104" s="14"/>
      <c r="B2104" s="236"/>
      <c r="C2104" s="237"/>
      <c r="D2104" s="227" t="s">
        <v>176</v>
      </c>
      <c r="E2104" s="238" t="s">
        <v>19</v>
      </c>
      <c r="F2104" s="239" t="s">
        <v>1932</v>
      </c>
      <c r="G2104" s="237"/>
      <c r="H2104" s="240">
        <v>0.036</v>
      </c>
      <c r="I2104" s="241"/>
      <c r="J2104" s="237"/>
      <c r="K2104" s="237"/>
      <c r="L2104" s="242"/>
      <c r="M2104" s="243"/>
      <c r="N2104" s="244"/>
      <c r="O2104" s="244"/>
      <c r="P2104" s="244"/>
      <c r="Q2104" s="244"/>
      <c r="R2104" s="244"/>
      <c r="S2104" s="244"/>
      <c r="T2104" s="245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46" t="s">
        <v>176</v>
      </c>
      <c r="AU2104" s="246" t="s">
        <v>82</v>
      </c>
      <c r="AV2104" s="14" t="s">
        <v>82</v>
      </c>
      <c r="AW2104" s="14" t="s">
        <v>34</v>
      </c>
      <c r="AX2104" s="14" t="s">
        <v>80</v>
      </c>
      <c r="AY2104" s="246" t="s">
        <v>155</v>
      </c>
    </row>
    <row r="2105" spans="1:65" s="2" customFormat="1" ht="16.5" customHeight="1">
      <c r="A2105" s="41"/>
      <c r="B2105" s="42"/>
      <c r="C2105" s="266" t="s">
        <v>208</v>
      </c>
      <c r="D2105" s="266" t="s">
        <v>560</v>
      </c>
      <c r="E2105" s="267" t="s">
        <v>1933</v>
      </c>
      <c r="F2105" s="268" t="s">
        <v>1934</v>
      </c>
      <c r="G2105" s="269" t="s">
        <v>518</v>
      </c>
      <c r="H2105" s="270">
        <v>0.04</v>
      </c>
      <c r="I2105" s="271"/>
      <c r="J2105" s="272">
        <f>ROUND(I2105*H2105,2)</f>
        <v>0</v>
      </c>
      <c r="K2105" s="268" t="s">
        <v>19</v>
      </c>
      <c r="L2105" s="273"/>
      <c r="M2105" s="274" t="s">
        <v>19</v>
      </c>
      <c r="N2105" s="275" t="s">
        <v>43</v>
      </c>
      <c r="O2105" s="87"/>
      <c r="P2105" s="216">
        <f>O2105*H2105</f>
        <v>0</v>
      </c>
      <c r="Q2105" s="216">
        <v>1</v>
      </c>
      <c r="R2105" s="216">
        <f>Q2105*H2105</f>
        <v>0.04</v>
      </c>
      <c r="S2105" s="216">
        <v>0</v>
      </c>
      <c r="T2105" s="217">
        <f>S2105*H2105</f>
        <v>0</v>
      </c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R2105" s="218" t="s">
        <v>776</v>
      </c>
      <c r="AT2105" s="218" t="s">
        <v>560</v>
      </c>
      <c r="AU2105" s="218" t="s">
        <v>82</v>
      </c>
      <c r="AY2105" s="20" t="s">
        <v>155</v>
      </c>
      <c r="BE2105" s="219">
        <f>IF(N2105="základní",J2105,0)</f>
        <v>0</v>
      </c>
      <c r="BF2105" s="219">
        <f>IF(N2105="snížená",J2105,0)</f>
        <v>0</v>
      </c>
      <c r="BG2105" s="219">
        <f>IF(N2105="zákl. přenesená",J2105,0)</f>
        <v>0</v>
      </c>
      <c r="BH2105" s="219">
        <f>IF(N2105="sníž. přenesená",J2105,0)</f>
        <v>0</v>
      </c>
      <c r="BI2105" s="219">
        <f>IF(N2105="nulová",J2105,0)</f>
        <v>0</v>
      </c>
      <c r="BJ2105" s="20" t="s">
        <v>80</v>
      </c>
      <c r="BK2105" s="219">
        <f>ROUND(I2105*H2105,2)</f>
        <v>0</v>
      </c>
      <c r="BL2105" s="20" t="s">
        <v>196</v>
      </c>
      <c r="BM2105" s="218" t="s">
        <v>1935</v>
      </c>
    </row>
    <row r="2106" spans="1:51" s="14" customFormat="1" ht="12">
      <c r="A2106" s="14"/>
      <c r="B2106" s="236"/>
      <c r="C2106" s="237"/>
      <c r="D2106" s="227" t="s">
        <v>176</v>
      </c>
      <c r="E2106" s="238" t="s">
        <v>19</v>
      </c>
      <c r="F2106" s="239" t="s">
        <v>1932</v>
      </c>
      <c r="G2106" s="237"/>
      <c r="H2106" s="240">
        <v>0.036</v>
      </c>
      <c r="I2106" s="241"/>
      <c r="J2106" s="237"/>
      <c r="K2106" s="237"/>
      <c r="L2106" s="242"/>
      <c r="M2106" s="243"/>
      <c r="N2106" s="244"/>
      <c r="O2106" s="244"/>
      <c r="P2106" s="244"/>
      <c r="Q2106" s="244"/>
      <c r="R2106" s="244"/>
      <c r="S2106" s="244"/>
      <c r="T2106" s="245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T2106" s="246" t="s">
        <v>176</v>
      </c>
      <c r="AU2106" s="246" t="s">
        <v>82</v>
      </c>
      <c r="AV2106" s="14" t="s">
        <v>82</v>
      </c>
      <c r="AW2106" s="14" t="s">
        <v>34</v>
      </c>
      <c r="AX2106" s="14" t="s">
        <v>80</v>
      </c>
      <c r="AY2106" s="246" t="s">
        <v>155</v>
      </c>
    </row>
    <row r="2107" spans="1:51" s="14" customFormat="1" ht="12">
      <c r="A2107" s="14"/>
      <c r="B2107" s="236"/>
      <c r="C2107" s="237"/>
      <c r="D2107" s="227" t="s">
        <v>176</v>
      </c>
      <c r="E2107" s="237"/>
      <c r="F2107" s="239" t="s">
        <v>1936</v>
      </c>
      <c r="G2107" s="237"/>
      <c r="H2107" s="240">
        <v>0.04</v>
      </c>
      <c r="I2107" s="241"/>
      <c r="J2107" s="237"/>
      <c r="K2107" s="237"/>
      <c r="L2107" s="242"/>
      <c r="M2107" s="243"/>
      <c r="N2107" s="244"/>
      <c r="O2107" s="244"/>
      <c r="P2107" s="244"/>
      <c r="Q2107" s="244"/>
      <c r="R2107" s="244"/>
      <c r="S2107" s="244"/>
      <c r="T2107" s="245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46" t="s">
        <v>176</v>
      </c>
      <c r="AU2107" s="246" t="s">
        <v>82</v>
      </c>
      <c r="AV2107" s="14" t="s">
        <v>82</v>
      </c>
      <c r="AW2107" s="14" t="s">
        <v>4</v>
      </c>
      <c r="AX2107" s="14" t="s">
        <v>80</v>
      </c>
      <c r="AY2107" s="246" t="s">
        <v>155</v>
      </c>
    </row>
    <row r="2108" spans="1:65" s="2" customFormat="1" ht="16.5" customHeight="1">
      <c r="A2108" s="41"/>
      <c r="B2108" s="42"/>
      <c r="C2108" s="207" t="s">
        <v>214</v>
      </c>
      <c r="D2108" s="207" t="s">
        <v>162</v>
      </c>
      <c r="E2108" s="208" t="s">
        <v>1937</v>
      </c>
      <c r="F2108" s="209" t="s">
        <v>1938</v>
      </c>
      <c r="G2108" s="210" t="s">
        <v>518</v>
      </c>
      <c r="H2108" s="211">
        <v>0.097</v>
      </c>
      <c r="I2108" s="212"/>
      <c r="J2108" s="213">
        <f>ROUND(I2108*H2108,2)</f>
        <v>0</v>
      </c>
      <c r="K2108" s="209" t="s">
        <v>19</v>
      </c>
      <c r="L2108" s="47"/>
      <c r="M2108" s="214" t="s">
        <v>19</v>
      </c>
      <c r="N2108" s="215" t="s">
        <v>43</v>
      </c>
      <c r="O2108" s="87"/>
      <c r="P2108" s="216">
        <f>O2108*H2108</f>
        <v>0</v>
      </c>
      <c r="Q2108" s="216">
        <v>0</v>
      </c>
      <c r="R2108" s="216">
        <f>Q2108*H2108</f>
        <v>0</v>
      </c>
      <c r="S2108" s="216">
        <v>0</v>
      </c>
      <c r="T2108" s="217">
        <f>S2108*H2108</f>
        <v>0</v>
      </c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R2108" s="218" t="s">
        <v>196</v>
      </c>
      <c r="AT2108" s="218" t="s">
        <v>162</v>
      </c>
      <c r="AU2108" s="218" t="s">
        <v>82</v>
      </c>
      <c r="AY2108" s="20" t="s">
        <v>155</v>
      </c>
      <c r="BE2108" s="219">
        <f>IF(N2108="základní",J2108,0)</f>
        <v>0</v>
      </c>
      <c r="BF2108" s="219">
        <f>IF(N2108="snížená",J2108,0)</f>
        <v>0</v>
      </c>
      <c r="BG2108" s="219">
        <f>IF(N2108="zákl. přenesená",J2108,0)</f>
        <v>0</v>
      </c>
      <c r="BH2108" s="219">
        <f>IF(N2108="sníž. přenesená",J2108,0)</f>
        <v>0</v>
      </c>
      <c r="BI2108" s="219">
        <f>IF(N2108="nulová",J2108,0)</f>
        <v>0</v>
      </c>
      <c r="BJ2108" s="20" t="s">
        <v>80</v>
      </c>
      <c r="BK2108" s="219">
        <f>ROUND(I2108*H2108,2)</f>
        <v>0</v>
      </c>
      <c r="BL2108" s="20" t="s">
        <v>196</v>
      </c>
      <c r="BM2108" s="218" t="s">
        <v>1939</v>
      </c>
    </row>
    <row r="2109" spans="1:51" s="14" customFormat="1" ht="12">
      <c r="A2109" s="14"/>
      <c r="B2109" s="236"/>
      <c r="C2109" s="237"/>
      <c r="D2109" s="227" t="s">
        <v>176</v>
      </c>
      <c r="E2109" s="238" t="s">
        <v>19</v>
      </c>
      <c r="F2109" s="239" t="s">
        <v>1940</v>
      </c>
      <c r="G2109" s="237"/>
      <c r="H2109" s="240">
        <v>0.097</v>
      </c>
      <c r="I2109" s="241"/>
      <c r="J2109" s="237"/>
      <c r="K2109" s="237"/>
      <c r="L2109" s="242"/>
      <c r="M2109" s="243"/>
      <c r="N2109" s="244"/>
      <c r="O2109" s="244"/>
      <c r="P2109" s="244"/>
      <c r="Q2109" s="244"/>
      <c r="R2109" s="244"/>
      <c r="S2109" s="244"/>
      <c r="T2109" s="245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46" t="s">
        <v>176</v>
      </c>
      <c r="AU2109" s="246" t="s">
        <v>82</v>
      </c>
      <c r="AV2109" s="14" t="s">
        <v>82</v>
      </c>
      <c r="AW2109" s="14" t="s">
        <v>34</v>
      </c>
      <c r="AX2109" s="14" t="s">
        <v>80</v>
      </c>
      <c r="AY2109" s="246" t="s">
        <v>155</v>
      </c>
    </row>
    <row r="2110" spans="1:65" s="2" customFormat="1" ht="16.5" customHeight="1">
      <c r="A2110" s="41"/>
      <c r="B2110" s="42"/>
      <c r="C2110" s="266" t="s">
        <v>298</v>
      </c>
      <c r="D2110" s="266" t="s">
        <v>560</v>
      </c>
      <c r="E2110" s="267" t="s">
        <v>1941</v>
      </c>
      <c r="F2110" s="268" t="s">
        <v>1942</v>
      </c>
      <c r="G2110" s="269" t="s">
        <v>518</v>
      </c>
      <c r="H2110" s="270">
        <v>0.107</v>
      </c>
      <c r="I2110" s="271"/>
      <c r="J2110" s="272">
        <f>ROUND(I2110*H2110,2)</f>
        <v>0</v>
      </c>
      <c r="K2110" s="268" t="s">
        <v>19</v>
      </c>
      <c r="L2110" s="273"/>
      <c r="M2110" s="274" t="s">
        <v>19</v>
      </c>
      <c r="N2110" s="275" t="s">
        <v>43</v>
      </c>
      <c r="O2110" s="87"/>
      <c r="P2110" s="216">
        <f>O2110*H2110</f>
        <v>0</v>
      </c>
      <c r="Q2110" s="216">
        <v>1</v>
      </c>
      <c r="R2110" s="216">
        <f>Q2110*H2110</f>
        <v>0.107</v>
      </c>
      <c r="S2110" s="216">
        <v>0</v>
      </c>
      <c r="T2110" s="217">
        <f>S2110*H2110</f>
        <v>0</v>
      </c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R2110" s="218" t="s">
        <v>776</v>
      </c>
      <c r="AT2110" s="218" t="s">
        <v>560</v>
      </c>
      <c r="AU2110" s="218" t="s">
        <v>82</v>
      </c>
      <c r="AY2110" s="20" t="s">
        <v>155</v>
      </c>
      <c r="BE2110" s="219">
        <f>IF(N2110="základní",J2110,0)</f>
        <v>0</v>
      </c>
      <c r="BF2110" s="219">
        <f>IF(N2110="snížená",J2110,0)</f>
        <v>0</v>
      </c>
      <c r="BG2110" s="219">
        <f>IF(N2110="zákl. přenesená",J2110,0)</f>
        <v>0</v>
      </c>
      <c r="BH2110" s="219">
        <f>IF(N2110="sníž. přenesená",J2110,0)</f>
        <v>0</v>
      </c>
      <c r="BI2110" s="219">
        <f>IF(N2110="nulová",J2110,0)</f>
        <v>0</v>
      </c>
      <c r="BJ2110" s="20" t="s">
        <v>80</v>
      </c>
      <c r="BK2110" s="219">
        <f>ROUND(I2110*H2110,2)</f>
        <v>0</v>
      </c>
      <c r="BL2110" s="20" t="s">
        <v>196</v>
      </c>
      <c r="BM2110" s="218" t="s">
        <v>1943</v>
      </c>
    </row>
    <row r="2111" spans="1:51" s="14" customFormat="1" ht="12">
      <c r="A2111" s="14"/>
      <c r="B2111" s="236"/>
      <c r="C2111" s="237"/>
      <c r="D2111" s="227" t="s">
        <v>176</v>
      </c>
      <c r="E2111" s="238" t="s">
        <v>19</v>
      </c>
      <c r="F2111" s="239" t="s">
        <v>1944</v>
      </c>
      <c r="G2111" s="237"/>
      <c r="H2111" s="240">
        <v>0.097</v>
      </c>
      <c r="I2111" s="241"/>
      <c r="J2111" s="237"/>
      <c r="K2111" s="237"/>
      <c r="L2111" s="242"/>
      <c r="M2111" s="243"/>
      <c r="N2111" s="244"/>
      <c r="O2111" s="244"/>
      <c r="P2111" s="244"/>
      <c r="Q2111" s="244"/>
      <c r="R2111" s="244"/>
      <c r="S2111" s="244"/>
      <c r="T2111" s="245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46" t="s">
        <v>176</v>
      </c>
      <c r="AU2111" s="246" t="s">
        <v>82</v>
      </c>
      <c r="AV2111" s="14" t="s">
        <v>82</v>
      </c>
      <c r="AW2111" s="14" t="s">
        <v>34</v>
      </c>
      <c r="AX2111" s="14" t="s">
        <v>80</v>
      </c>
      <c r="AY2111" s="246" t="s">
        <v>155</v>
      </c>
    </row>
    <row r="2112" spans="1:51" s="14" customFormat="1" ht="12">
      <c r="A2112" s="14"/>
      <c r="B2112" s="236"/>
      <c r="C2112" s="237"/>
      <c r="D2112" s="227" t="s">
        <v>176</v>
      </c>
      <c r="E2112" s="237"/>
      <c r="F2112" s="239" t="s">
        <v>1945</v>
      </c>
      <c r="G2112" s="237"/>
      <c r="H2112" s="240">
        <v>0.107</v>
      </c>
      <c r="I2112" s="241"/>
      <c r="J2112" s="237"/>
      <c r="K2112" s="237"/>
      <c r="L2112" s="242"/>
      <c r="M2112" s="243"/>
      <c r="N2112" s="244"/>
      <c r="O2112" s="244"/>
      <c r="P2112" s="244"/>
      <c r="Q2112" s="244"/>
      <c r="R2112" s="244"/>
      <c r="S2112" s="244"/>
      <c r="T2112" s="245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46" t="s">
        <v>176</v>
      </c>
      <c r="AU2112" s="246" t="s">
        <v>82</v>
      </c>
      <c r="AV2112" s="14" t="s">
        <v>82</v>
      </c>
      <c r="AW2112" s="14" t="s">
        <v>4</v>
      </c>
      <c r="AX2112" s="14" t="s">
        <v>80</v>
      </c>
      <c r="AY2112" s="246" t="s">
        <v>155</v>
      </c>
    </row>
    <row r="2113" spans="1:65" s="2" customFormat="1" ht="16.5" customHeight="1">
      <c r="A2113" s="41"/>
      <c r="B2113" s="42"/>
      <c r="C2113" s="207" t="s">
        <v>7</v>
      </c>
      <c r="D2113" s="207" t="s">
        <v>162</v>
      </c>
      <c r="E2113" s="208" t="s">
        <v>1946</v>
      </c>
      <c r="F2113" s="209" t="s">
        <v>1947</v>
      </c>
      <c r="G2113" s="210" t="s">
        <v>518</v>
      </c>
      <c r="H2113" s="211">
        <v>0.026</v>
      </c>
      <c r="I2113" s="212"/>
      <c r="J2113" s="213">
        <f>ROUND(I2113*H2113,2)</f>
        <v>0</v>
      </c>
      <c r="K2113" s="209" t="s">
        <v>19</v>
      </c>
      <c r="L2113" s="47"/>
      <c r="M2113" s="214" t="s">
        <v>19</v>
      </c>
      <c r="N2113" s="215" t="s">
        <v>43</v>
      </c>
      <c r="O2113" s="87"/>
      <c r="P2113" s="216">
        <f>O2113*H2113</f>
        <v>0</v>
      </c>
      <c r="Q2113" s="216">
        <v>0</v>
      </c>
      <c r="R2113" s="216">
        <f>Q2113*H2113</f>
        <v>0</v>
      </c>
      <c r="S2113" s="216">
        <v>0</v>
      </c>
      <c r="T2113" s="217">
        <f>S2113*H2113</f>
        <v>0</v>
      </c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R2113" s="218" t="s">
        <v>196</v>
      </c>
      <c r="AT2113" s="218" t="s">
        <v>162</v>
      </c>
      <c r="AU2113" s="218" t="s">
        <v>82</v>
      </c>
      <c r="AY2113" s="20" t="s">
        <v>155</v>
      </c>
      <c r="BE2113" s="219">
        <f>IF(N2113="základní",J2113,0)</f>
        <v>0</v>
      </c>
      <c r="BF2113" s="219">
        <f>IF(N2113="snížená",J2113,0)</f>
        <v>0</v>
      </c>
      <c r="BG2113" s="219">
        <f>IF(N2113="zákl. přenesená",J2113,0)</f>
        <v>0</v>
      </c>
      <c r="BH2113" s="219">
        <f>IF(N2113="sníž. přenesená",J2113,0)</f>
        <v>0</v>
      </c>
      <c r="BI2113" s="219">
        <f>IF(N2113="nulová",J2113,0)</f>
        <v>0</v>
      </c>
      <c r="BJ2113" s="20" t="s">
        <v>80</v>
      </c>
      <c r="BK2113" s="219">
        <f>ROUND(I2113*H2113,2)</f>
        <v>0</v>
      </c>
      <c r="BL2113" s="20" t="s">
        <v>196</v>
      </c>
      <c r="BM2113" s="218" t="s">
        <v>1948</v>
      </c>
    </row>
    <row r="2114" spans="1:51" s="14" customFormat="1" ht="12">
      <c r="A2114" s="14"/>
      <c r="B2114" s="236"/>
      <c r="C2114" s="237"/>
      <c r="D2114" s="227" t="s">
        <v>176</v>
      </c>
      <c r="E2114" s="238" t="s">
        <v>19</v>
      </c>
      <c r="F2114" s="239" t="s">
        <v>1949</v>
      </c>
      <c r="G2114" s="237"/>
      <c r="H2114" s="240">
        <v>0.026</v>
      </c>
      <c r="I2114" s="241"/>
      <c r="J2114" s="237"/>
      <c r="K2114" s="237"/>
      <c r="L2114" s="242"/>
      <c r="M2114" s="243"/>
      <c r="N2114" s="244"/>
      <c r="O2114" s="244"/>
      <c r="P2114" s="244"/>
      <c r="Q2114" s="244"/>
      <c r="R2114" s="244"/>
      <c r="S2114" s="244"/>
      <c r="T2114" s="245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46" t="s">
        <v>176</v>
      </c>
      <c r="AU2114" s="246" t="s">
        <v>82</v>
      </c>
      <c r="AV2114" s="14" t="s">
        <v>82</v>
      </c>
      <c r="AW2114" s="14" t="s">
        <v>34</v>
      </c>
      <c r="AX2114" s="14" t="s">
        <v>80</v>
      </c>
      <c r="AY2114" s="246" t="s">
        <v>155</v>
      </c>
    </row>
    <row r="2115" spans="1:65" s="2" customFormat="1" ht="16.5" customHeight="1">
      <c r="A2115" s="41"/>
      <c r="B2115" s="42"/>
      <c r="C2115" s="266" t="s">
        <v>310</v>
      </c>
      <c r="D2115" s="266" t="s">
        <v>560</v>
      </c>
      <c r="E2115" s="267" t="s">
        <v>1950</v>
      </c>
      <c r="F2115" s="268" t="s">
        <v>1951</v>
      </c>
      <c r="G2115" s="269" t="s">
        <v>518</v>
      </c>
      <c r="H2115" s="270">
        <v>0.029</v>
      </c>
      <c r="I2115" s="271"/>
      <c r="J2115" s="272">
        <f>ROUND(I2115*H2115,2)</f>
        <v>0</v>
      </c>
      <c r="K2115" s="268" t="s">
        <v>19</v>
      </c>
      <c r="L2115" s="273"/>
      <c r="M2115" s="274" t="s">
        <v>19</v>
      </c>
      <c r="N2115" s="275" t="s">
        <v>43</v>
      </c>
      <c r="O2115" s="87"/>
      <c r="P2115" s="216">
        <f>O2115*H2115</f>
        <v>0</v>
      </c>
      <c r="Q2115" s="216">
        <v>1</v>
      </c>
      <c r="R2115" s="216">
        <f>Q2115*H2115</f>
        <v>0.029</v>
      </c>
      <c r="S2115" s="216">
        <v>0</v>
      </c>
      <c r="T2115" s="217">
        <f>S2115*H2115</f>
        <v>0</v>
      </c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R2115" s="218" t="s">
        <v>776</v>
      </c>
      <c r="AT2115" s="218" t="s">
        <v>560</v>
      </c>
      <c r="AU2115" s="218" t="s">
        <v>82</v>
      </c>
      <c r="AY2115" s="20" t="s">
        <v>155</v>
      </c>
      <c r="BE2115" s="219">
        <f>IF(N2115="základní",J2115,0)</f>
        <v>0</v>
      </c>
      <c r="BF2115" s="219">
        <f>IF(N2115="snížená",J2115,0)</f>
        <v>0</v>
      </c>
      <c r="BG2115" s="219">
        <f>IF(N2115="zákl. přenesená",J2115,0)</f>
        <v>0</v>
      </c>
      <c r="BH2115" s="219">
        <f>IF(N2115="sníž. přenesená",J2115,0)</f>
        <v>0</v>
      </c>
      <c r="BI2115" s="219">
        <f>IF(N2115="nulová",J2115,0)</f>
        <v>0</v>
      </c>
      <c r="BJ2115" s="20" t="s">
        <v>80</v>
      </c>
      <c r="BK2115" s="219">
        <f>ROUND(I2115*H2115,2)</f>
        <v>0</v>
      </c>
      <c r="BL2115" s="20" t="s">
        <v>196</v>
      </c>
      <c r="BM2115" s="218" t="s">
        <v>1952</v>
      </c>
    </row>
    <row r="2116" spans="1:51" s="14" customFormat="1" ht="12">
      <c r="A2116" s="14"/>
      <c r="B2116" s="236"/>
      <c r="C2116" s="237"/>
      <c r="D2116" s="227" t="s">
        <v>176</v>
      </c>
      <c r="E2116" s="237"/>
      <c r="F2116" s="239" t="s">
        <v>1953</v>
      </c>
      <c r="G2116" s="237"/>
      <c r="H2116" s="240">
        <v>0.029</v>
      </c>
      <c r="I2116" s="241"/>
      <c r="J2116" s="237"/>
      <c r="K2116" s="237"/>
      <c r="L2116" s="242"/>
      <c r="M2116" s="243"/>
      <c r="N2116" s="244"/>
      <c r="O2116" s="244"/>
      <c r="P2116" s="244"/>
      <c r="Q2116" s="244"/>
      <c r="R2116" s="244"/>
      <c r="S2116" s="244"/>
      <c r="T2116" s="245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46" t="s">
        <v>176</v>
      </c>
      <c r="AU2116" s="246" t="s">
        <v>82</v>
      </c>
      <c r="AV2116" s="14" t="s">
        <v>82</v>
      </c>
      <c r="AW2116" s="14" t="s">
        <v>4</v>
      </c>
      <c r="AX2116" s="14" t="s">
        <v>80</v>
      </c>
      <c r="AY2116" s="246" t="s">
        <v>155</v>
      </c>
    </row>
    <row r="2117" spans="1:65" s="2" customFormat="1" ht="16.5" customHeight="1">
      <c r="A2117" s="41"/>
      <c r="B2117" s="42"/>
      <c r="C2117" s="207" t="s">
        <v>323</v>
      </c>
      <c r="D2117" s="207" t="s">
        <v>162</v>
      </c>
      <c r="E2117" s="208" t="s">
        <v>1954</v>
      </c>
      <c r="F2117" s="209" t="s">
        <v>1955</v>
      </c>
      <c r="G2117" s="210" t="s">
        <v>518</v>
      </c>
      <c r="H2117" s="211">
        <v>0.337</v>
      </c>
      <c r="I2117" s="212"/>
      <c r="J2117" s="213">
        <f>ROUND(I2117*H2117,2)</f>
        <v>0</v>
      </c>
      <c r="K2117" s="209" t="s">
        <v>19</v>
      </c>
      <c r="L2117" s="47"/>
      <c r="M2117" s="214" t="s">
        <v>19</v>
      </c>
      <c r="N2117" s="215" t="s">
        <v>43</v>
      </c>
      <c r="O2117" s="87"/>
      <c r="P2117" s="216">
        <f>O2117*H2117</f>
        <v>0</v>
      </c>
      <c r="Q2117" s="216">
        <v>0</v>
      </c>
      <c r="R2117" s="216">
        <f>Q2117*H2117</f>
        <v>0</v>
      </c>
      <c r="S2117" s="216">
        <v>0</v>
      </c>
      <c r="T2117" s="217">
        <f>S2117*H2117</f>
        <v>0</v>
      </c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R2117" s="218" t="s">
        <v>196</v>
      </c>
      <c r="AT2117" s="218" t="s">
        <v>162</v>
      </c>
      <c r="AU2117" s="218" t="s">
        <v>82</v>
      </c>
      <c r="AY2117" s="20" t="s">
        <v>155</v>
      </c>
      <c r="BE2117" s="219">
        <f>IF(N2117="základní",J2117,0)</f>
        <v>0</v>
      </c>
      <c r="BF2117" s="219">
        <f>IF(N2117="snížená",J2117,0)</f>
        <v>0</v>
      </c>
      <c r="BG2117" s="219">
        <f>IF(N2117="zákl. přenesená",J2117,0)</f>
        <v>0</v>
      </c>
      <c r="BH2117" s="219">
        <f>IF(N2117="sníž. přenesená",J2117,0)</f>
        <v>0</v>
      </c>
      <c r="BI2117" s="219">
        <f>IF(N2117="nulová",J2117,0)</f>
        <v>0</v>
      </c>
      <c r="BJ2117" s="20" t="s">
        <v>80</v>
      </c>
      <c r="BK2117" s="219">
        <f>ROUND(I2117*H2117,2)</f>
        <v>0</v>
      </c>
      <c r="BL2117" s="20" t="s">
        <v>196</v>
      </c>
      <c r="BM2117" s="218" t="s">
        <v>1956</v>
      </c>
    </row>
    <row r="2118" spans="1:51" s="14" customFormat="1" ht="12">
      <c r="A2118" s="14"/>
      <c r="B2118" s="236"/>
      <c r="C2118" s="237"/>
      <c r="D2118" s="227" t="s">
        <v>176</v>
      </c>
      <c r="E2118" s="238" t="s">
        <v>19</v>
      </c>
      <c r="F2118" s="239" t="s">
        <v>1957</v>
      </c>
      <c r="G2118" s="237"/>
      <c r="H2118" s="240">
        <v>0.337</v>
      </c>
      <c r="I2118" s="241"/>
      <c r="J2118" s="237"/>
      <c r="K2118" s="237"/>
      <c r="L2118" s="242"/>
      <c r="M2118" s="243"/>
      <c r="N2118" s="244"/>
      <c r="O2118" s="244"/>
      <c r="P2118" s="244"/>
      <c r="Q2118" s="244"/>
      <c r="R2118" s="244"/>
      <c r="S2118" s="244"/>
      <c r="T2118" s="245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46" t="s">
        <v>176</v>
      </c>
      <c r="AU2118" s="246" t="s">
        <v>82</v>
      </c>
      <c r="AV2118" s="14" t="s">
        <v>82</v>
      </c>
      <c r="AW2118" s="14" t="s">
        <v>34</v>
      </c>
      <c r="AX2118" s="14" t="s">
        <v>80</v>
      </c>
      <c r="AY2118" s="246" t="s">
        <v>155</v>
      </c>
    </row>
    <row r="2119" spans="1:65" s="2" customFormat="1" ht="16.5" customHeight="1">
      <c r="A2119" s="41"/>
      <c r="B2119" s="42"/>
      <c r="C2119" s="266" t="s">
        <v>327</v>
      </c>
      <c r="D2119" s="266" t="s">
        <v>560</v>
      </c>
      <c r="E2119" s="267" t="s">
        <v>1958</v>
      </c>
      <c r="F2119" s="268" t="s">
        <v>1959</v>
      </c>
      <c r="G2119" s="269" t="s">
        <v>518</v>
      </c>
      <c r="H2119" s="270">
        <v>0.371</v>
      </c>
      <c r="I2119" s="271"/>
      <c r="J2119" s="272">
        <f>ROUND(I2119*H2119,2)</f>
        <v>0</v>
      </c>
      <c r="K2119" s="268" t="s">
        <v>19</v>
      </c>
      <c r="L2119" s="273"/>
      <c r="M2119" s="274" t="s">
        <v>19</v>
      </c>
      <c r="N2119" s="275" t="s">
        <v>43</v>
      </c>
      <c r="O2119" s="87"/>
      <c r="P2119" s="216">
        <f>O2119*H2119</f>
        <v>0</v>
      </c>
      <c r="Q2119" s="216">
        <v>1</v>
      </c>
      <c r="R2119" s="216">
        <f>Q2119*H2119</f>
        <v>0.371</v>
      </c>
      <c r="S2119" s="216">
        <v>0</v>
      </c>
      <c r="T2119" s="217">
        <f>S2119*H2119</f>
        <v>0</v>
      </c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R2119" s="218" t="s">
        <v>776</v>
      </c>
      <c r="AT2119" s="218" t="s">
        <v>560</v>
      </c>
      <c r="AU2119" s="218" t="s">
        <v>82</v>
      </c>
      <c r="AY2119" s="20" t="s">
        <v>155</v>
      </c>
      <c r="BE2119" s="219">
        <f>IF(N2119="základní",J2119,0)</f>
        <v>0</v>
      </c>
      <c r="BF2119" s="219">
        <f>IF(N2119="snížená",J2119,0)</f>
        <v>0</v>
      </c>
      <c r="BG2119" s="219">
        <f>IF(N2119="zákl. přenesená",J2119,0)</f>
        <v>0</v>
      </c>
      <c r="BH2119" s="219">
        <f>IF(N2119="sníž. přenesená",J2119,0)</f>
        <v>0</v>
      </c>
      <c r="BI2119" s="219">
        <f>IF(N2119="nulová",J2119,0)</f>
        <v>0</v>
      </c>
      <c r="BJ2119" s="20" t="s">
        <v>80</v>
      </c>
      <c r="BK2119" s="219">
        <f>ROUND(I2119*H2119,2)</f>
        <v>0</v>
      </c>
      <c r="BL2119" s="20" t="s">
        <v>196</v>
      </c>
      <c r="BM2119" s="218" t="s">
        <v>1960</v>
      </c>
    </row>
    <row r="2120" spans="1:51" s="14" customFormat="1" ht="12">
      <c r="A2120" s="14"/>
      <c r="B2120" s="236"/>
      <c r="C2120" s="237"/>
      <c r="D2120" s="227" t="s">
        <v>176</v>
      </c>
      <c r="E2120" s="237"/>
      <c r="F2120" s="239" t="s">
        <v>1961</v>
      </c>
      <c r="G2120" s="237"/>
      <c r="H2120" s="240">
        <v>0.371</v>
      </c>
      <c r="I2120" s="241"/>
      <c r="J2120" s="237"/>
      <c r="K2120" s="237"/>
      <c r="L2120" s="242"/>
      <c r="M2120" s="243"/>
      <c r="N2120" s="244"/>
      <c r="O2120" s="244"/>
      <c r="P2120" s="244"/>
      <c r="Q2120" s="244"/>
      <c r="R2120" s="244"/>
      <c r="S2120" s="244"/>
      <c r="T2120" s="245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46" t="s">
        <v>176</v>
      </c>
      <c r="AU2120" s="246" t="s">
        <v>82</v>
      </c>
      <c r="AV2120" s="14" t="s">
        <v>82</v>
      </c>
      <c r="AW2120" s="14" t="s">
        <v>4</v>
      </c>
      <c r="AX2120" s="14" t="s">
        <v>80</v>
      </c>
      <c r="AY2120" s="246" t="s">
        <v>155</v>
      </c>
    </row>
    <row r="2121" spans="1:65" s="2" customFormat="1" ht="16.5" customHeight="1">
      <c r="A2121" s="41"/>
      <c r="B2121" s="42"/>
      <c r="C2121" s="207" t="s">
        <v>1962</v>
      </c>
      <c r="D2121" s="207" t="s">
        <v>162</v>
      </c>
      <c r="E2121" s="208" t="s">
        <v>1963</v>
      </c>
      <c r="F2121" s="209" t="s">
        <v>1964</v>
      </c>
      <c r="G2121" s="210" t="s">
        <v>518</v>
      </c>
      <c r="H2121" s="211">
        <v>0.144</v>
      </c>
      <c r="I2121" s="212"/>
      <c r="J2121" s="213">
        <f>ROUND(I2121*H2121,2)</f>
        <v>0</v>
      </c>
      <c r="K2121" s="209" t="s">
        <v>19</v>
      </c>
      <c r="L2121" s="47"/>
      <c r="M2121" s="214" t="s">
        <v>19</v>
      </c>
      <c r="N2121" s="215" t="s">
        <v>43</v>
      </c>
      <c r="O2121" s="87"/>
      <c r="P2121" s="216">
        <f>O2121*H2121</f>
        <v>0</v>
      </c>
      <c r="Q2121" s="216">
        <v>0</v>
      </c>
      <c r="R2121" s="216">
        <f>Q2121*H2121</f>
        <v>0</v>
      </c>
      <c r="S2121" s="216">
        <v>0</v>
      </c>
      <c r="T2121" s="217">
        <f>S2121*H2121</f>
        <v>0</v>
      </c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R2121" s="218" t="s">
        <v>196</v>
      </c>
      <c r="AT2121" s="218" t="s">
        <v>162</v>
      </c>
      <c r="AU2121" s="218" t="s">
        <v>82</v>
      </c>
      <c r="AY2121" s="20" t="s">
        <v>155</v>
      </c>
      <c r="BE2121" s="219">
        <f>IF(N2121="základní",J2121,0)</f>
        <v>0</v>
      </c>
      <c r="BF2121" s="219">
        <f>IF(N2121="snížená",J2121,0)</f>
        <v>0</v>
      </c>
      <c r="BG2121" s="219">
        <f>IF(N2121="zákl. přenesená",J2121,0)</f>
        <v>0</v>
      </c>
      <c r="BH2121" s="219">
        <f>IF(N2121="sníž. přenesená",J2121,0)</f>
        <v>0</v>
      </c>
      <c r="BI2121" s="219">
        <f>IF(N2121="nulová",J2121,0)</f>
        <v>0</v>
      </c>
      <c r="BJ2121" s="20" t="s">
        <v>80</v>
      </c>
      <c r="BK2121" s="219">
        <f>ROUND(I2121*H2121,2)</f>
        <v>0</v>
      </c>
      <c r="BL2121" s="20" t="s">
        <v>196</v>
      </c>
      <c r="BM2121" s="218" t="s">
        <v>1965</v>
      </c>
    </row>
    <row r="2122" spans="1:51" s="14" customFormat="1" ht="12">
      <c r="A2122" s="14"/>
      <c r="B2122" s="236"/>
      <c r="C2122" s="237"/>
      <c r="D2122" s="227" t="s">
        <v>176</v>
      </c>
      <c r="E2122" s="238" t="s">
        <v>19</v>
      </c>
      <c r="F2122" s="239" t="s">
        <v>1966</v>
      </c>
      <c r="G2122" s="237"/>
      <c r="H2122" s="240">
        <v>0.144</v>
      </c>
      <c r="I2122" s="241"/>
      <c r="J2122" s="237"/>
      <c r="K2122" s="237"/>
      <c r="L2122" s="242"/>
      <c r="M2122" s="243"/>
      <c r="N2122" s="244"/>
      <c r="O2122" s="244"/>
      <c r="P2122" s="244"/>
      <c r="Q2122" s="244"/>
      <c r="R2122" s="244"/>
      <c r="S2122" s="244"/>
      <c r="T2122" s="245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46" t="s">
        <v>176</v>
      </c>
      <c r="AU2122" s="246" t="s">
        <v>82</v>
      </c>
      <c r="AV2122" s="14" t="s">
        <v>82</v>
      </c>
      <c r="AW2122" s="14" t="s">
        <v>34</v>
      </c>
      <c r="AX2122" s="14" t="s">
        <v>80</v>
      </c>
      <c r="AY2122" s="246" t="s">
        <v>155</v>
      </c>
    </row>
    <row r="2123" spans="1:65" s="2" customFormat="1" ht="16.5" customHeight="1">
      <c r="A2123" s="41"/>
      <c r="B2123" s="42"/>
      <c r="C2123" s="266" t="s">
        <v>256</v>
      </c>
      <c r="D2123" s="266" t="s">
        <v>560</v>
      </c>
      <c r="E2123" s="267" t="s">
        <v>1967</v>
      </c>
      <c r="F2123" s="268" t="s">
        <v>1968</v>
      </c>
      <c r="G2123" s="269" t="s">
        <v>518</v>
      </c>
      <c r="H2123" s="270">
        <v>0.158</v>
      </c>
      <c r="I2123" s="271"/>
      <c r="J2123" s="272">
        <f>ROUND(I2123*H2123,2)</f>
        <v>0</v>
      </c>
      <c r="K2123" s="268" t="s">
        <v>19</v>
      </c>
      <c r="L2123" s="273"/>
      <c r="M2123" s="274" t="s">
        <v>19</v>
      </c>
      <c r="N2123" s="275" t="s">
        <v>43</v>
      </c>
      <c r="O2123" s="87"/>
      <c r="P2123" s="216">
        <f>O2123*H2123</f>
        <v>0</v>
      </c>
      <c r="Q2123" s="216">
        <v>1</v>
      </c>
      <c r="R2123" s="216">
        <f>Q2123*H2123</f>
        <v>0.158</v>
      </c>
      <c r="S2123" s="216">
        <v>0</v>
      </c>
      <c r="T2123" s="217">
        <f>S2123*H2123</f>
        <v>0</v>
      </c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R2123" s="218" t="s">
        <v>776</v>
      </c>
      <c r="AT2123" s="218" t="s">
        <v>560</v>
      </c>
      <c r="AU2123" s="218" t="s">
        <v>82</v>
      </c>
      <c r="AY2123" s="20" t="s">
        <v>155</v>
      </c>
      <c r="BE2123" s="219">
        <f>IF(N2123="základní",J2123,0)</f>
        <v>0</v>
      </c>
      <c r="BF2123" s="219">
        <f>IF(N2123="snížená",J2123,0)</f>
        <v>0</v>
      </c>
      <c r="BG2123" s="219">
        <f>IF(N2123="zákl. přenesená",J2123,0)</f>
        <v>0</v>
      </c>
      <c r="BH2123" s="219">
        <f>IF(N2123="sníž. přenesená",J2123,0)</f>
        <v>0</v>
      </c>
      <c r="BI2123" s="219">
        <f>IF(N2123="nulová",J2123,0)</f>
        <v>0</v>
      </c>
      <c r="BJ2123" s="20" t="s">
        <v>80</v>
      </c>
      <c r="BK2123" s="219">
        <f>ROUND(I2123*H2123,2)</f>
        <v>0</v>
      </c>
      <c r="BL2123" s="20" t="s">
        <v>196</v>
      </c>
      <c r="BM2123" s="218" t="s">
        <v>1969</v>
      </c>
    </row>
    <row r="2124" spans="1:51" s="14" customFormat="1" ht="12">
      <c r="A2124" s="14"/>
      <c r="B2124" s="236"/>
      <c r="C2124" s="237"/>
      <c r="D2124" s="227" t="s">
        <v>176</v>
      </c>
      <c r="E2124" s="237"/>
      <c r="F2124" s="239" t="s">
        <v>1970</v>
      </c>
      <c r="G2124" s="237"/>
      <c r="H2124" s="240">
        <v>0.158</v>
      </c>
      <c r="I2124" s="241"/>
      <c r="J2124" s="237"/>
      <c r="K2124" s="237"/>
      <c r="L2124" s="242"/>
      <c r="M2124" s="243"/>
      <c r="N2124" s="244"/>
      <c r="O2124" s="244"/>
      <c r="P2124" s="244"/>
      <c r="Q2124" s="244"/>
      <c r="R2124" s="244"/>
      <c r="S2124" s="244"/>
      <c r="T2124" s="245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T2124" s="246" t="s">
        <v>176</v>
      </c>
      <c r="AU2124" s="246" t="s">
        <v>82</v>
      </c>
      <c r="AV2124" s="14" t="s">
        <v>82</v>
      </c>
      <c r="AW2124" s="14" t="s">
        <v>4</v>
      </c>
      <c r="AX2124" s="14" t="s">
        <v>80</v>
      </c>
      <c r="AY2124" s="246" t="s">
        <v>155</v>
      </c>
    </row>
    <row r="2125" spans="1:65" s="2" customFormat="1" ht="16.5" customHeight="1">
      <c r="A2125" s="41"/>
      <c r="B2125" s="42"/>
      <c r="C2125" s="207" t="s">
        <v>346</v>
      </c>
      <c r="D2125" s="207" t="s">
        <v>162</v>
      </c>
      <c r="E2125" s="208" t="s">
        <v>1971</v>
      </c>
      <c r="F2125" s="209" t="s">
        <v>1972</v>
      </c>
      <c r="G2125" s="210" t="s">
        <v>518</v>
      </c>
      <c r="H2125" s="211">
        <v>0.353</v>
      </c>
      <c r="I2125" s="212"/>
      <c r="J2125" s="213">
        <f>ROUND(I2125*H2125,2)</f>
        <v>0</v>
      </c>
      <c r="K2125" s="209" t="s">
        <v>19</v>
      </c>
      <c r="L2125" s="47"/>
      <c r="M2125" s="214" t="s">
        <v>19</v>
      </c>
      <c r="N2125" s="215" t="s">
        <v>43</v>
      </c>
      <c r="O2125" s="87"/>
      <c r="P2125" s="216">
        <f>O2125*H2125</f>
        <v>0</v>
      </c>
      <c r="Q2125" s="216">
        <v>0</v>
      </c>
      <c r="R2125" s="216">
        <f>Q2125*H2125</f>
        <v>0</v>
      </c>
      <c r="S2125" s="216">
        <v>0</v>
      </c>
      <c r="T2125" s="217">
        <f>S2125*H2125</f>
        <v>0</v>
      </c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R2125" s="218" t="s">
        <v>196</v>
      </c>
      <c r="AT2125" s="218" t="s">
        <v>162</v>
      </c>
      <c r="AU2125" s="218" t="s">
        <v>82</v>
      </c>
      <c r="AY2125" s="20" t="s">
        <v>155</v>
      </c>
      <c r="BE2125" s="219">
        <f>IF(N2125="základní",J2125,0)</f>
        <v>0</v>
      </c>
      <c r="BF2125" s="219">
        <f>IF(N2125="snížená",J2125,0)</f>
        <v>0</v>
      </c>
      <c r="BG2125" s="219">
        <f>IF(N2125="zákl. přenesená",J2125,0)</f>
        <v>0</v>
      </c>
      <c r="BH2125" s="219">
        <f>IF(N2125="sníž. přenesená",J2125,0)</f>
        <v>0</v>
      </c>
      <c r="BI2125" s="219">
        <f>IF(N2125="nulová",J2125,0)</f>
        <v>0</v>
      </c>
      <c r="BJ2125" s="20" t="s">
        <v>80</v>
      </c>
      <c r="BK2125" s="219">
        <f>ROUND(I2125*H2125,2)</f>
        <v>0</v>
      </c>
      <c r="BL2125" s="20" t="s">
        <v>196</v>
      </c>
      <c r="BM2125" s="218" t="s">
        <v>1973</v>
      </c>
    </row>
    <row r="2126" spans="1:51" s="14" customFormat="1" ht="12">
      <c r="A2126" s="14"/>
      <c r="B2126" s="236"/>
      <c r="C2126" s="237"/>
      <c r="D2126" s="227" t="s">
        <v>176</v>
      </c>
      <c r="E2126" s="238" t="s">
        <v>19</v>
      </c>
      <c r="F2126" s="239" t="s">
        <v>1974</v>
      </c>
      <c r="G2126" s="237"/>
      <c r="H2126" s="240">
        <v>0.353</v>
      </c>
      <c r="I2126" s="241"/>
      <c r="J2126" s="237"/>
      <c r="K2126" s="237"/>
      <c r="L2126" s="242"/>
      <c r="M2126" s="243"/>
      <c r="N2126" s="244"/>
      <c r="O2126" s="244"/>
      <c r="P2126" s="244"/>
      <c r="Q2126" s="244"/>
      <c r="R2126" s="244"/>
      <c r="S2126" s="244"/>
      <c r="T2126" s="245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46" t="s">
        <v>176</v>
      </c>
      <c r="AU2126" s="246" t="s">
        <v>82</v>
      </c>
      <c r="AV2126" s="14" t="s">
        <v>82</v>
      </c>
      <c r="AW2126" s="14" t="s">
        <v>34</v>
      </c>
      <c r="AX2126" s="14" t="s">
        <v>80</v>
      </c>
      <c r="AY2126" s="246" t="s">
        <v>155</v>
      </c>
    </row>
    <row r="2127" spans="1:65" s="2" customFormat="1" ht="16.5" customHeight="1">
      <c r="A2127" s="41"/>
      <c r="B2127" s="42"/>
      <c r="C2127" s="266" t="s">
        <v>350</v>
      </c>
      <c r="D2127" s="266" t="s">
        <v>560</v>
      </c>
      <c r="E2127" s="267" t="s">
        <v>1975</v>
      </c>
      <c r="F2127" s="268" t="s">
        <v>1976</v>
      </c>
      <c r="G2127" s="269" t="s">
        <v>518</v>
      </c>
      <c r="H2127" s="270">
        <v>0.388</v>
      </c>
      <c r="I2127" s="271"/>
      <c r="J2127" s="272">
        <f>ROUND(I2127*H2127,2)</f>
        <v>0</v>
      </c>
      <c r="K2127" s="268" t="s">
        <v>19</v>
      </c>
      <c r="L2127" s="273"/>
      <c r="M2127" s="274" t="s">
        <v>19</v>
      </c>
      <c r="N2127" s="275" t="s">
        <v>43</v>
      </c>
      <c r="O2127" s="87"/>
      <c r="P2127" s="216">
        <f>O2127*H2127</f>
        <v>0</v>
      </c>
      <c r="Q2127" s="216">
        <v>1</v>
      </c>
      <c r="R2127" s="216">
        <f>Q2127*H2127</f>
        <v>0.388</v>
      </c>
      <c r="S2127" s="216">
        <v>0</v>
      </c>
      <c r="T2127" s="217">
        <f>S2127*H2127</f>
        <v>0</v>
      </c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R2127" s="218" t="s">
        <v>776</v>
      </c>
      <c r="AT2127" s="218" t="s">
        <v>560</v>
      </c>
      <c r="AU2127" s="218" t="s">
        <v>82</v>
      </c>
      <c r="AY2127" s="20" t="s">
        <v>155</v>
      </c>
      <c r="BE2127" s="219">
        <f>IF(N2127="základní",J2127,0)</f>
        <v>0</v>
      </c>
      <c r="BF2127" s="219">
        <f>IF(N2127="snížená",J2127,0)</f>
        <v>0</v>
      </c>
      <c r="BG2127" s="219">
        <f>IF(N2127="zákl. přenesená",J2127,0)</f>
        <v>0</v>
      </c>
      <c r="BH2127" s="219">
        <f>IF(N2127="sníž. přenesená",J2127,0)</f>
        <v>0</v>
      </c>
      <c r="BI2127" s="219">
        <f>IF(N2127="nulová",J2127,0)</f>
        <v>0</v>
      </c>
      <c r="BJ2127" s="20" t="s">
        <v>80</v>
      </c>
      <c r="BK2127" s="219">
        <f>ROUND(I2127*H2127,2)</f>
        <v>0</v>
      </c>
      <c r="BL2127" s="20" t="s">
        <v>196</v>
      </c>
      <c r="BM2127" s="218" t="s">
        <v>1977</v>
      </c>
    </row>
    <row r="2128" spans="1:51" s="14" customFormat="1" ht="12">
      <c r="A2128" s="14"/>
      <c r="B2128" s="236"/>
      <c r="C2128" s="237"/>
      <c r="D2128" s="227" t="s">
        <v>176</v>
      </c>
      <c r="E2128" s="237"/>
      <c r="F2128" s="239" t="s">
        <v>1978</v>
      </c>
      <c r="G2128" s="237"/>
      <c r="H2128" s="240">
        <v>0.388</v>
      </c>
      <c r="I2128" s="241"/>
      <c r="J2128" s="237"/>
      <c r="K2128" s="237"/>
      <c r="L2128" s="242"/>
      <c r="M2128" s="243"/>
      <c r="N2128" s="244"/>
      <c r="O2128" s="244"/>
      <c r="P2128" s="244"/>
      <c r="Q2128" s="244"/>
      <c r="R2128" s="244"/>
      <c r="S2128" s="244"/>
      <c r="T2128" s="245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46" t="s">
        <v>176</v>
      </c>
      <c r="AU2128" s="246" t="s">
        <v>82</v>
      </c>
      <c r="AV2128" s="14" t="s">
        <v>82</v>
      </c>
      <c r="AW2128" s="14" t="s">
        <v>4</v>
      </c>
      <c r="AX2128" s="14" t="s">
        <v>80</v>
      </c>
      <c r="AY2128" s="246" t="s">
        <v>155</v>
      </c>
    </row>
    <row r="2129" spans="1:65" s="2" customFormat="1" ht="16.5" customHeight="1">
      <c r="A2129" s="41"/>
      <c r="B2129" s="42"/>
      <c r="C2129" s="207" t="s">
        <v>224</v>
      </c>
      <c r="D2129" s="207" t="s">
        <v>162</v>
      </c>
      <c r="E2129" s="208" t="s">
        <v>1979</v>
      </c>
      <c r="F2129" s="209" t="s">
        <v>1980</v>
      </c>
      <c r="G2129" s="210" t="s">
        <v>518</v>
      </c>
      <c r="H2129" s="211">
        <v>1.767</v>
      </c>
      <c r="I2129" s="212"/>
      <c r="J2129" s="213">
        <f>ROUND(I2129*H2129,2)</f>
        <v>0</v>
      </c>
      <c r="K2129" s="209" t="s">
        <v>19</v>
      </c>
      <c r="L2129" s="47"/>
      <c r="M2129" s="214" t="s">
        <v>19</v>
      </c>
      <c r="N2129" s="215" t="s">
        <v>43</v>
      </c>
      <c r="O2129" s="87"/>
      <c r="P2129" s="216">
        <f>O2129*H2129</f>
        <v>0</v>
      </c>
      <c r="Q2129" s="216">
        <v>0</v>
      </c>
      <c r="R2129" s="216">
        <f>Q2129*H2129</f>
        <v>0</v>
      </c>
      <c r="S2129" s="216">
        <v>0</v>
      </c>
      <c r="T2129" s="217">
        <f>S2129*H2129</f>
        <v>0</v>
      </c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R2129" s="218" t="s">
        <v>196</v>
      </c>
      <c r="AT2129" s="218" t="s">
        <v>162</v>
      </c>
      <c r="AU2129" s="218" t="s">
        <v>82</v>
      </c>
      <c r="AY2129" s="20" t="s">
        <v>155</v>
      </c>
      <c r="BE2129" s="219">
        <f>IF(N2129="základní",J2129,0)</f>
        <v>0</v>
      </c>
      <c r="BF2129" s="219">
        <f>IF(N2129="snížená",J2129,0)</f>
        <v>0</v>
      </c>
      <c r="BG2129" s="219">
        <f>IF(N2129="zákl. přenesená",J2129,0)</f>
        <v>0</v>
      </c>
      <c r="BH2129" s="219">
        <f>IF(N2129="sníž. přenesená",J2129,0)</f>
        <v>0</v>
      </c>
      <c r="BI2129" s="219">
        <f>IF(N2129="nulová",J2129,0)</f>
        <v>0</v>
      </c>
      <c r="BJ2129" s="20" t="s">
        <v>80</v>
      </c>
      <c r="BK2129" s="219">
        <f>ROUND(I2129*H2129,2)</f>
        <v>0</v>
      </c>
      <c r="BL2129" s="20" t="s">
        <v>196</v>
      </c>
      <c r="BM2129" s="218" t="s">
        <v>1981</v>
      </c>
    </row>
    <row r="2130" spans="1:51" s="14" customFormat="1" ht="12">
      <c r="A2130" s="14"/>
      <c r="B2130" s="236"/>
      <c r="C2130" s="237"/>
      <c r="D2130" s="227" t="s">
        <v>176</v>
      </c>
      <c r="E2130" s="238" t="s">
        <v>19</v>
      </c>
      <c r="F2130" s="239" t="s">
        <v>1982</v>
      </c>
      <c r="G2130" s="237"/>
      <c r="H2130" s="240">
        <v>1.767</v>
      </c>
      <c r="I2130" s="241"/>
      <c r="J2130" s="237"/>
      <c r="K2130" s="237"/>
      <c r="L2130" s="242"/>
      <c r="M2130" s="243"/>
      <c r="N2130" s="244"/>
      <c r="O2130" s="244"/>
      <c r="P2130" s="244"/>
      <c r="Q2130" s="244"/>
      <c r="R2130" s="244"/>
      <c r="S2130" s="244"/>
      <c r="T2130" s="245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46" t="s">
        <v>176</v>
      </c>
      <c r="AU2130" s="246" t="s">
        <v>82</v>
      </c>
      <c r="AV2130" s="14" t="s">
        <v>82</v>
      </c>
      <c r="AW2130" s="14" t="s">
        <v>34</v>
      </c>
      <c r="AX2130" s="14" t="s">
        <v>80</v>
      </c>
      <c r="AY2130" s="246" t="s">
        <v>155</v>
      </c>
    </row>
    <row r="2131" spans="1:65" s="2" customFormat="1" ht="16.5" customHeight="1">
      <c r="A2131" s="41"/>
      <c r="B2131" s="42"/>
      <c r="C2131" s="266" t="s">
        <v>1983</v>
      </c>
      <c r="D2131" s="266" t="s">
        <v>560</v>
      </c>
      <c r="E2131" s="267" t="s">
        <v>1984</v>
      </c>
      <c r="F2131" s="268" t="s">
        <v>1985</v>
      </c>
      <c r="G2131" s="269" t="s">
        <v>518</v>
      </c>
      <c r="H2131" s="270">
        <v>1.944</v>
      </c>
      <c r="I2131" s="271"/>
      <c r="J2131" s="272">
        <f>ROUND(I2131*H2131,2)</f>
        <v>0</v>
      </c>
      <c r="K2131" s="268" t="s">
        <v>19</v>
      </c>
      <c r="L2131" s="273"/>
      <c r="M2131" s="274" t="s">
        <v>19</v>
      </c>
      <c r="N2131" s="275" t="s">
        <v>43</v>
      </c>
      <c r="O2131" s="87"/>
      <c r="P2131" s="216">
        <f>O2131*H2131</f>
        <v>0</v>
      </c>
      <c r="Q2131" s="216">
        <v>1</v>
      </c>
      <c r="R2131" s="216">
        <f>Q2131*H2131</f>
        <v>1.944</v>
      </c>
      <c r="S2131" s="216">
        <v>0</v>
      </c>
      <c r="T2131" s="217">
        <f>S2131*H2131</f>
        <v>0</v>
      </c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R2131" s="218" t="s">
        <v>776</v>
      </c>
      <c r="AT2131" s="218" t="s">
        <v>560</v>
      </c>
      <c r="AU2131" s="218" t="s">
        <v>82</v>
      </c>
      <c r="AY2131" s="20" t="s">
        <v>155</v>
      </c>
      <c r="BE2131" s="219">
        <f>IF(N2131="základní",J2131,0)</f>
        <v>0</v>
      </c>
      <c r="BF2131" s="219">
        <f>IF(N2131="snížená",J2131,0)</f>
        <v>0</v>
      </c>
      <c r="BG2131" s="219">
        <f>IF(N2131="zákl. přenesená",J2131,0)</f>
        <v>0</v>
      </c>
      <c r="BH2131" s="219">
        <f>IF(N2131="sníž. přenesená",J2131,0)</f>
        <v>0</v>
      </c>
      <c r="BI2131" s="219">
        <f>IF(N2131="nulová",J2131,0)</f>
        <v>0</v>
      </c>
      <c r="BJ2131" s="20" t="s">
        <v>80</v>
      </c>
      <c r="BK2131" s="219">
        <f>ROUND(I2131*H2131,2)</f>
        <v>0</v>
      </c>
      <c r="BL2131" s="20" t="s">
        <v>196</v>
      </c>
      <c r="BM2131" s="218" t="s">
        <v>1986</v>
      </c>
    </row>
    <row r="2132" spans="1:51" s="14" customFormat="1" ht="12">
      <c r="A2132" s="14"/>
      <c r="B2132" s="236"/>
      <c r="C2132" s="237"/>
      <c r="D2132" s="227" t="s">
        <v>176</v>
      </c>
      <c r="E2132" s="237"/>
      <c r="F2132" s="239" t="s">
        <v>1987</v>
      </c>
      <c r="G2132" s="237"/>
      <c r="H2132" s="240">
        <v>1.944</v>
      </c>
      <c r="I2132" s="241"/>
      <c r="J2132" s="237"/>
      <c r="K2132" s="237"/>
      <c r="L2132" s="242"/>
      <c r="M2132" s="243"/>
      <c r="N2132" s="244"/>
      <c r="O2132" s="244"/>
      <c r="P2132" s="244"/>
      <c r="Q2132" s="244"/>
      <c r="R2132" s="244"/>
      <c r="S2132" s="244"/>
      <c r="T2132" s="245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46" t="s">
        <v>176</v>
      </c>
      <c r="AU2132" s="246" t="s">
        <v>82</v>
      </c>
      <c r="AV2132" s="14" t="s">
        <v>82</v>
      </c>
      <c r="AW2132" s="14" t="s">
        <v>4</v>
      </c>
      <c r="AX2132" s="14" t="s">
        <v>80</v>
      </c>
      <c r="AY2132" s="246" t="s">
        <v>155</v>
      </c>
    </row>
    <row r="2133" spans="1:65" s="2" customFormat="1" ht="16.5" customHeight="1">
      <c r="A2133" s="41"/>
      <c r="B2133" s="42"/>
      <c r="C2133" s="207" t="s">
        <v>1988</v>
      </c>
      <c r="D2133" s="207" t="s">
        <v>162</v>
      </c>
      <c r="E2133" s="208" t="s">
        <v>1989</v>
      </c>
      <c r="F2133" s="209" t="s">
        <v>1990</v>
      </c>
      <c r="G2133" s="210" t="s">
        <v>518</v>
      </c>
      <c r="H2133" s="211">
        <v>0.84</v>
      </c>
      <c r="I2133" s="212"/>
      <c r="J2133" s="213">
        <f>ROUND(I2133*H2133,2)</f>
        <v>0</v>
      </c>
      <c r="K2133" s="209" t="s">
        <v>19</v>
      </c>
      <c r="L2133" s="47"/>
      <c r="M2133" s="214" t="s">
        <v>19</v>
      </c>
      <c r="N2133" s="215" t="s">
        <v>43</v>
      </c>
      <c r="O2133" s="87"/>
      <c r="P2133" s="216">
        <f>O2133*H2133</f>
        <v>0</v>
      </c>
      <c r="Q2133" s="216">
        <v>0</v>
      </c>
      <c r="R2133" s="216">
        <f>Q2133*H2133</f>
        <v>0</v>
      </c>
      <c r="S2133" s="216">
        <v>0</v>
      </c>
      <c r="T2133" s="217">
        <f>S2133*H2133</f>
        <v>0</v>
      </c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R2133" s="218" t="s">
        <v>196</v>
      </c>
      <c r="AT2133" s="218" t="s">
        <v>162</v>
      </c>
      <c r="AU2133" s="218" t="s">
        <v>82</v>
      </c>
      <c r="AY2133" s="20" t="s">
        <v>155</v>
      </c>
      <c r="BE2133" s="219">
        <f>IF(N2133="základní",J2133,0)</f>
        <v>0</v>
      </c>
      <c r="BF2133" s="219">
        <f>IF(N2133="snížená",J2133,0)</f>
        <v>0</v>
      </c>
      <c r="BG2133" s="219">
        <f>IF(N2133="zákl. přenesená",J2133,0)</f>
        <v>0</v>
      </c>
      <c r="BH2133" s="219">
        <f>IF(N2133="sníž. přenesená",J2133,0)</f>
        <v>0</v>
      </c>
      <c r="BI2133" s="219">
        <f>IF(N2133="nulová",J2133,0)</f>
        <v>0</v>
      </c>
      <c r="BJ2133" s="20" t="s">
        <v>80</v>
      </c>
      <c r="BK2133" s="219">
        <f>ROUND(I2133*H2133,2)</f>
        <v>0</v>
      </c>
      <c r="BL2133" s="20" t="s">
        <v>196</v>
      </c>
      <c r="BM2133" s="218" t="s">
        <v>1991</v>
      </c>
    </row>
    <row r="2134" spans="1:51" s="14" customFormat="1" ht="12">
      <c r="A2134" s="14"/>
      <c r="B2134" s="236"/>
      <c r="C2134" s="237"/>
      <c r="D2134" s="227" t="s">
        <v>176</v>
      </c>
      <c r="E2134" s="238" t="s">
        <v>19</v>
      </c>
      <c r="F2134" s="239" t="s">
        <v>1992</v>
      </c>
      <c r="G2134" s="237"/>
      <c r="H2134" s="240">
        <v>0.84</v>
      </c>
      <c r="I2134" s="241"/>
      <c r="J2134" s="237"/>
      <c r="K2134" s="237"/>
      <c r="L2134" s="242"/>
      <c r="M2134" s="243"/>
      <c r="N2134" s="244"/>
      <c r="O2134" s="244"/>
      <c r="P2134" s="244"/>
      <c r="Q2134" s="244"/>
      <c r="R2134" s="244"/>
      <c r="S2134" s="244"/>
      <c r="T2134" s="245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T2134" s="246" t="s">
        <v>176</v>
      </c>
      <c r="AU2134" s="246" t="s">
        <v>82</v>
      </c>
      <c r="AV2134" s="14" t="s">
        <v>82</v>
      </c>
      <c r="AW2134" s="14" t="s">
        <v>34</v>
      </c>
      <c r="AX2134" s="14" t="s">
        <v>80</v>
      </c>
      <c r="AY2134" s="246" t="s">
        <v>155</v>
      </c>
    </row>
    <row r="2135" spans="1:65" s="2" customFormat="1" ht="16.5" customHeight="1">
      <c r="A2135" s="41"/>
      <c r="B2135" s="42"/>
      <c r="C2135" s="266" t="s">
        <v>776</v>
      </c>
      <c r="D2135" s="266" t="s">
        <v>560</v>
      </c>
      <c r="E2135" s="267" t="s">
        <v>1993</v>
      </c>
      <c r="F2135" s="268" t="s">
        <v>1994</v>
      </c>
      <c r="G2135" s="269" t="s">
        <v>518</v>
      </c>
      <c r="H2135" s="270">
        <v>0.924</v>
      </c>
      <c r="I2135" s="271"/>
      <c r="J2135" s="272">
        <f>ROUND(I2135*H2135,2)</f>
        <v>0</v>
      </c>
      <c r="K2135" s="268" t="s">
        <v>19</v>
      </c>
      <c r="L2135" s="273"/>
      <c r="M2135" s="274" t="s">
        <v>19</v>
      </c>
      <c r="N2135" s="275" t="s">
        <v>43</v>
      </c>
      <c r="O2135" s="87"/>
      <c r="P2135" s="216">
        <f>O2135*H2135</f>
        <v>0</v>
      </c>
      <c r="Q2135" s="216">
        <v>1</v>
      </c>
      <c r="R2135" s="216">
        <f>Q2135*H2135</f>
        <v>0.924</v>
      </c>
      <c r="S2135" s="216">
        <v>0</v>
      </c>
      <c r="T2135" s="217">
        <f>S2135*H2135</f>
        <v>0</v>
      </c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R2135" s="218" t="s">
        <v>776</v>
      </c>
      <c r="AT2135" s="218" t="s">
        <v>560</v>
      </c>
      <c r="AU2135" s="218" t="s">
        <v>82</v>
      </c>
      <c r="AY2135" s="20" t="s">
        <v>155</v>
      </c>
      <c r="BE2135" s="219">
        <f>IF(N2135="základní",J2135,0)</f>
        <v>0</v>
      </c>
      <c r="BF2135" s="219">
        <f>IF(N2135="snížená",J2135,0)</f>
        <v>0</v>
      </c>
      <c r="BG2135" s="219">
        <f>IF(N2135="zákl. přenesená",J2135,0)</f>
        <v>0</v>
      </c>
      <c r="BH2135" s="219">
        <f>IF(N2135="sníž. přenesená",J2135,0)</f>
        <v>0</v>
      </c>
      <c r="BI2135" s="219">
        <f>IF(N2135="nulová",J2135,0)</f>
        <v>0</v>
      </c>
      <c r="BJ2135" s="20" t="s">
        <v>80</v>
      </c>
      <c r="BK2135" s="219">
        <f>ROUND(I2135*H2135,2)</f>
        <v>0</v>
      </c>
      <c r="BL2135" s="20" t="s">
        <v>196</v>
      </c>
      <c r="BM2135" s="218" t="s">
        <v>1995</v>
      </c>
    </row>
    <row r="2136" spans="1:51" s="14" customFormat="1" ht="12">
      <c r="A2136" s="14"/>
      <c r="B2136" s="236"/>
      <c r="C2136" s="237"/>
      <c r="D2136" s="227" t="s">
        <v>176</v>
      </c>
      <c r="E2136" s="237"/>
      <c r="F2136" s="239" t="s">
        <v>1996</v>
      </c>
      <c r="G2136" s="237"/>
      <c r="H2136" s="240">
        <v>0.924</v>
      </c>
      <c r="I2136" s="241"/>
      <c r="J2136" s="237"/>
      <c r="K2136" s="237"/>
      <c r="L2136" s="242"/>
      <c r="M2136" s="243"/>
      <c r="N2136" s="244"/>
      <c r="O2136" s="244"/>
      <c r="P2136" s="244"/>
      <c r="Q2136" s="244"/>
      <c r="R2136" s="244"/>
      <c r="S2136" s="244"/>
      <c r="T2136" s="245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46" t="s">
        <v>176</v>
      </c>
      <c r="AU2136" s="246" t="s">
        <v>82</v>
      </c>
      <c r="AV2136" s="14" t="s">
        <v>82</v>
      </c>
      <c r="AW2136" s="14" t="s">
        <v>4</v>
      </c>
      <c r="AX2136" s="14" t="s">
        <v>80</v>
      </c>
      <c r="AY2136" s="246" t="s">
        <v>155</v>
      </c>
    </row>
    <row r="2137" spans="1:65" s="2" customFormat="1" ht="16.5" customHeight="1">
      <c r="A2137" s="41"/>
      <c r="B2137" s="42"/>
      <c r="C2137" s="207" t="s">
        <v>272</v>
      </c>
      <c r="D2137" s="207" t="s">
        <v>162</v>
      </c>
      <c r="E2137" s="208" t="s">
        <v>1997</v>
      </c>
      <c r="F2137" s="209" t="s">
        <v>1998</v>
      </c>
      <c r="G2137" s="210" t="s">
        <v>518</v>
      </c>
      <c r="H2137" s="211">
        <v>1.396</v>
      </c>
      <c r="I2137" s="212"/>
      <c r="J2137" s="213">
        <f>ROUND(I2137*H2137,2)</f>
        <v>0</v>
      </c>
      <c r="K2137" s="209" t="s">
        <v>19</v>
      </c>
      <c r="L2137" s="47"/>
      <c r="M2137" s="214" t="s">
        <v>19</v>
      </c>
      <c r="N2137" s="215" t="s">
        <v>43</v>
      </c>
      <c r="O2137" s="87"/>
      <c r="P2137" s="216">
        <f>O2137*H2137</f>
        <v>0</v>
      </c>
      <c r="Q2137" s="216">
        <v>0</v>
      </c>
      <c r="R2137" s="216">
        <f>Q2137*H2137</f>
        <v>0</v>
      </c>
      <c r="S2137" s="216">
        <v>0</v>
      </c>
      <c r="T2137" s="217">
        <f>S2137*H2137</f>
        <v>0</v>
      </c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R2137" s="218" t="s">
        <v>196</v>
      </c>
      <c r="AT2137" s="218" t="s">
        <v>162</v>
      </c>
      <c r="AU2137" s="218" t="s">
        <v>82</v>
      </c>
      <c r="AY2137" s="20" t="s">
        <v>155</v>
      </c>
      <c r="BE2137" s="219">
        <f>IF(N2137="základní",J2137,0)</f>
        <v>0</v>
      </c>
      <c r="BF2137" s="219">
        <f>IF(N2137="snížená",J2137,0)</f>
        <v>0</v>
      </c>
      <c r="BG2137" s="219">
        <f>IF(N2137="zákl. přenesená",J2137,0)</f>
        <v>0</v>
      </c>
      <c r="BH2137" s="219">
        <f>IF(N2137="sníž. přenesená",J2137,0)</f>
        <v>0</v>
      </c>
      <c r="BI2137" s="219">
        <f>IF(N2137="nulová",J2137,0)</f>
        <v>0</v>
      </c>
      <c r="BJ2137" s="20" t="s">
        <v>80</v>
      </c>
      <c r="BK2137" s="219">
        <f>ROUND(I2137*H2137,2)</f>
        <v>0</v>
      </c>
      <c r="BL2137" s="20" t="s">
        <v>196</v>
      </c>
      <c r="BM2137" s="218" t="s">
        <v>1999</v>
      </c>
    </row>
    <row r="2138" spans="1:51" s="14" customFormat="1" ht="12">
      <c r="A2138" s="14"/>
      <c r="B2138" s="236"/>
      <c r="C2138" s="237"/>
      <c r="D2138" s="227" t="s">
        <v>176</v>
      </c>
      <c r="E2138" s="238" t="s">
        <v>19</v>
      </c>
      <c r="F2138" s="239" t="s">
        <v>2000</v>
      </c>
      <c r="G2138" s="237"/>
      <c r="H2138" s="240">
        <v>1.396</v>
      </c>
      <c r="I2138" s="241"/>
      <c r="J2138" s="237"/>
      <c r="K2138" s="237"/>
      <c r="L2138" s="242"/>
      <c r="M2138" s="243"/>
      <c r="N2138" s="244"/>
      <c r="O2138" s="244"/>
      <c r="P2138" s="244"/>
      <c r="Q2138" s="244"/>
      <c r="R2138" s="244"/>
      <c r="S2138" s="244"/>
      <c r="T2138" s="245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46" t="s">
        <v>176</v>
      </c>
      <c r="AU2138" s="246" t="s">
        <v>82</v>
      </c>
      <c r="AV2138" s="14" t="s">
        <v>82</v>
      </c>
      <c r="AW2138" s="14" t="s">
        <v>34</v>
      </c>
      <c r="AX2138" s="14" t="s">
        <v>80</v>
      </c>
      <c r="AY2138" s="246" t="s">
        <v>155</v>
      </c>
    </row>
    <row r="2139" spans="1:65" s="2" customFormat="1" ht="16.5" customHeight="1">
      <c r="A2139" s="41"/>
      <c r="B2139" s="42"/>
      <c r="C2139" s="266" t="s">
        <v>305</v>
      </c>
      <c r="D2139" s="266" t="s">
        <v>560</v>
      </c>
      <c r="E2139" s="267" t="s">
        <v>2001</v>
      </c>
      <c r="F2139" s="268" t="s">
        <v>2002</v>
      </c>
      <c r="G2139" s="269" t="s">
        <v>518</v>
      </c>
      <c r="H2139" s="270">
        <v>1.536</v>
      </c>
      <c r="I2139" s="271"/>
      <c r="J2139" s="272">
        <f>ROUND(I2139*H2139,2)</f>
        <v>0</v>
      </c>
      <c r="K2139" s="268" t="s">
        <v>19</v>
      </c>
      <c r="L2139" s="273"/>
      <c r="M2139" s="274" t="s">
        <v>19</v>
      </c>
      <c r="N2139" s="275" t="s">
        <v>43</v>
      </c>
      <c r="O2139" s="87"/>
      <c r="P2139" s="216">
        <f>O2139*H2139</f>
        <v>0</v>
      </c>
      <c r="Q2139" s="216">
        <v>1</v>
      </c>
      <c r="R2139" s="216">
        <f>Q2139*H2139</f>
        <v>1.536</v>
      </c>
      <c r="S2139" s="216">
        <v>0</v>
      </c>
      <c r="T2139" s="217">
        <f>S2139*H2139</f>
        <v>0</v>
      </c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R2139" s="218" t="s">
        <v>776</v>
      </c>
      <c r="AT2139" s="218" t="s">
        <v>560</v>
      </c>
      <c r="AU2139" s="218" t="s">
        <v>82</v>
      </c>
      <c r="AY2139" s="20" t="s">
        <v>155</v>
      </c>
      <c r="BE2139" s="219">
        <f>IF(N2139="základní",J2139,0)</f>
        <v>0</v>
      </c>
      <c r="BF2139" s="219">
        <f>IF(N2139="snížená",J2139,0)</f>
        <v>0</v>
      </c>
      <c r="BG2139" s="219">
        <f>IF(N2139="zákl. přenesená",J2139,0)</f>
        <v>0</v>
      </c>
      <c r="BH2139" s="219">
        <f>IF(N2139="sníž. přenesená",J2139,0)</f>
        <v>0</v>
      </c>
      <c r="BI2139" s="219">
        <f>IF(N2139="nulová",J2139,0)</f>
        <v>0</v>
      </c>
      <c r="BJ2139" s="20" t="s">
        <v>80</v>
      </c>
      <c r="BK2139" s="219">
        <f>ROUND(I2139*H2139,2)</f>
        <v>0</v>
      </c>
      <c r="BL2139" s="20" t="s">
        <v>196</v>
      </c>
      <c r="BM2139" s="218" t="s">
        <v>2003</v>
      </c>
    </row>
    <row r="2140" spans="1:51" s="14" customFormat="1" ht="12">
      <c r="A2140" s="14"/>
      <c r="B2140" s="236"/>
      <c r="C2140" s="237"/>
      <c r="D2140" s="227" t="s">
        <v>176</v>
      </c>
      <c r="E2140" s="237"/>
      <c r="F2140" s="239" t="s">
        <v>2004</v>
      </c>
      <c r="G2140" s="237"/>
      <c r="H2140" s="240">
        <v>1.536</v>
      </c>
      <c r="I2140" s="241"/>
      <c r="J2140" s="237"/>
      <c r="K2140" s="237"/>
      <c r="L2140" s="242"/>
      <c r="M2140" s="243"/>
      <c r="N2140" s="244"/>
      <c r="O2140" s="244"/>
      <c r="P2140" s="244"/>
      <c r="Q2140" s="244"/>
      <c r="R2140" s="244"/>
      <c r="S2140" s="244"/>
      <c r="T2140" s="245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46" t="s">
        <v>176</v>
      </c>
      <c r="AU2140" s="246" t="s">
        <v>82</v>
      </c>
      <c r="AV2140" s="14" t="s">
        <v>82</v>
      </c>
      <c r="AW2140" s="14" t="s">
        <v>4</v>
      </c>
      <c r="AX2140" s="14" t="s">
        <v>80</v>
      </c>
      <c r="AY2140" s="246" t="s">
        <v>155</v>
      </c>
    </row>
    <row r="2141" spans="1:65" s="2" customFormat="1" ht="16.5" customHeight="1">
      <c r="A2141" s="41"/>
      <c r="B2141" s="42"/>
      <c r="C2141" s="207" t="s">
        <v>331</v>
      </c>
      <c r="D2141" s="207" t="s">
        <v>162</v>
      </c>
      <c r="E2141" s="208" t="s">
        <v>2005</v>
      </c>
      <c r="F2141" s="209" t="s">
        <v>2006</v>
      </c>
      <c r="G2141" s="210" t="s">
        <v>518</v>
      </c>
      <c r="H2141" s="211">
        <v>0.549</v>
      </c>
      <c r="I2141" s="212"/>
      <c r="J2141" s="213">
        <f>ROUND(I2141*H2141,2)</f>
        <v>0</v>
      </c>
      <c r="K2141" s="209" t="s">
        <v>19</v>
      </c>
      <c r="L2141" s="47"/>
      <c r="M2141" s="214" t="s">
        <v>19</v>
      </c>
      <c r="N2141" s="215" t="s">
        <v>43</v>
      </c>
      <c r="O2141" s="87"/>
      <c r="P2141" s="216">
        <f>O2141*H2141</f>
        <v>0</v>
      </c>
      <c r="Q2141" s="216">
        <v>0</v>
      </c>
      <c r="R2141" s="216">
        <f>Q2141*H2141</f>
        <v>0</v>
      </c>
      <c r="S2141" s="216">
        <v>0</v>
      </c>
      <c r="T2141" s="217">
        <f>S2141*H2141</f>
        <v>0</v>
      </c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R2141" s="218" t="s">
        <v>196</v>
      </c>
      <c r="AT2141" s="218" t="s">
        <v>162</v>
      </c>
      <c r="AU2141" s="218" t="s">
        <v>82</v>
      </c>
      <c r="AY2141" s="20" t="s">
        <v>155</v>
      </c>
      <c r="BE2141" s="219">
        <f>IF(N2141="základní",J2141,0)</f>
        <v>0</v>
      </c>
      <c r="BF2141" s="219">
        <f>IF(N2141="snížená",J2141,0)</f>
        <v>0</v>
      </c>
      <c r="BG2141" s="219">
        <f>IF(N2141="zákl. přenesená",J2141,0)</f>
        <v>0</v>
      </c>
      <c r="BH2141" s="219">
        <f>IF(N2141="sníž. přenesená",J2141,0)</f>
        <v>0</v>
      </c>
      <c r="BI2141" s="219">
        <f>IF(N2141="nulová",J2141,0)</f>
        <v>0</v>
      </c>
      <c r="BJ2141" s="20" t="s">
        <v>80</v>
      </c>
      <c r="BK2141" s="219">
        <f>ROUND(I2141*H2141,2)</f>
        <v>0</v>
      </c>
      <c r="BL2141" s="20" t="s">
        <v>196</v>
      </c>
      <c r="BM2141" s="218" t="s">
        <v>2007</v>
      </c>
    </row>
    <row r="2142" spans="1:51" s="14" customFormat="1" ht="12">
      <c r="A2142" s="14"/>
      <c r="B2142" s="236"/>
      <c r="C2142" s="237"/>
      <c r="D2142" s="227" t="s">
        <v>176</v>
      </c>
      <c r="E2142" s="238" t="s">
        <v>19</v>
      </c>
      <c r="F2142" s="239" t="s">
        <v>2008</v>
      </c>
      <c r="G2142" s="237"/>
      <c r="H2142" s="240">
        <v>0.549</v>
      </c>
      <c r="I2142" s="241"/>
      <c r="J2142" s="237"/>
      <c r="K2142" s="237"/>
      <c r="L2142" s="242"/>
      <c r="M2142" s="243"/>
      <c r="N2142" s="244"/>
      <c r="O2142" s="244"/>
      <c r="P2142" s="244"/>
      <c r="Q2142" s="244"/>
      <c r="R2142" s="244"/>
      <c r="S2142" s="244"/>
      <c r="T2142" s="245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46" t="s">
        <v>176</v>
      </c>
      <c r="AU2142" s="246" t="s">
        <v>82</v>
      </c>
      <c r="AV2142" s="14" t="s">
        <v>82</v>
      </c>
      <c r="AW2142" s="14" t="s">
        <v>34</v>
      </c>
      <c r="AX2142" s="14" t="s">
        <v>80</v>
      </c>
      <c r="AY2142" s="246" t="s">
        <v>155</v>
      </c>
    </row>
    <row r="2143" spans="1:65" s="2" customFormat="1" ht="16.5" customHeight="1">
      <c r="A2143" s="41"/>
      <c r="B2143" s="42"/>
      <c r="C2143" s="266" t="s">
        <v>336</v>
      </c>
      <c r="D2143" s="266" t="s">
        <v>560</v>
      </c>
      <c r="E2143" s="267" t="s">
        <v>2009</v>
      </c>
      <c r="F2143" s="268" t="s">
        <v>2010</v>
      </c>
      <c r="G2143" s="269" t="s">
        <v>518</v>
      </c>
      <c r="H2143" s="270">
        <v>0.604</v>
      </c>
      <c r="I2143" s="271"/>
      <c r="J2143" s="272">
        <f>ROUND(I2143*H2143,2)</f>
        <v>0</v>
      </c>
      <c r="K2143" s="268" t="s">
        <v>19</v>
      </c>
      <c r="L2143" s="273"/>
      <c r="M2143" s="274" t="s">
        <v>19</v>
      </c>
      <c r="N2143" s="275" t="s">
        <v>43</v>
      </c>
      <c r="O2143" s="87"/>
      <c r="P2143" s="216">
        <f>O2143*H2143</f>
        <v>0</v>
      </c>
      <c r="Q2143" s="216">
        <v>1</v>
      </c>
      <c r="R2143" s="216">
        <f>Q2143*H2143</f>
        <v>0.604</v>
      </c>
      <c r="S2143" s="216">
        <v>0</v>
      </c>
      <c r="T2143" s="217">
        <f>S2143*H2143</f>
        <v>0</v>
      </c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R2143" s="218" t="s">
        <v>776</v>
      </c>
      <c r="AT2143" s="218" t="s">
        <v>560</v>
      </c>
      <c r="AU2143" s="218" t="s">
        <v>82</v>
      </c>
      <c r="AY2143" s="20" t="s">
        <v>155</v>
      </c>
      <c r="BE2143" s="219">
        <f>IF(N2143="základní",J2143,0)</f>
        <v>0</v>
      </c>
      <c r="BF2143" s="219">
        <f>IF(N2143="snížená",J2143,0)</f>
        <v>0</v>
      </c>
      <c r="BG2143" s="219">
        <f>IF(N2143="zákl. přenesená",J2143,0)</f>
        <v>0</v>
      </c>
      <c r="BH2143" s="219">
        <f>IF(N2143="sníž. přenesená",J2143,0)</f>
        <v>0</v>
      </c>
      <c r="BI2143" s="219">
        <f>IF(N2143="nulová",J2143,0)</f>
        <v>0</v>
      </c>
      <c r="BJ2143" s="20" t="s">
        <v>80</v>
      </c>
      <c r="BK2143" s="219">
        <f>ROUND(I2143*H2143,2)</f>
        <v>0</v>
      </c>
      <c r="BL2143" s="20" t="s">
        <v>196</v>
      </c>
      <c r="BM2143" s="218" t="s">
        <v>2011</v>
      </c>
    </row>
    <row r="2144" spans="1:51" s="14" customFormat="1" ht="12">
      <c r="A2144" s="14"/>
      <c r="B2144" s="236"/>
      <c r="C2144" s="237"/>
      <c r="D2144" s="227" t="s">
        <v>176</v>
      </c>
      <c r="E2144" s="237"/>
      <c r="F2144" s="239" t="s">
        <v>2012</v>
      </c>
      <c r="G2144" s="237"/>
      <c r="H2144" s="240">
        <v>0.604</v>
      </c>
      <c r="I2144" s="241"/>
      <c r="J2144" s="237"/>
      <c r="K2144" s="237"/>
      <c r="L2144" s="242"/>
      <c r="M2144" s="243"/>
      <c r="N2144" s="244"/>
      <c r="O2144" s="244"/>
      <c r="P2144" s="244"/>
      <c r="Q2144" s="244"/>
      <c r="R2144" s="244"/>
      <c r="S2144" s="244"/>
      <c r="T2144" s="245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T2144" s="246" t="s">
        <v>176</v>
      </c>
      <c r="AU2144" s="246" t="s">
        <v>82</v>
      </c>
      <c r="AV2144" s="14" t="s">
        <v>82</v>
      </c>
      <c r="AW2144" s="14" t="s">
        <v>4</v>
      </c>
      <c r="AX2144" s="14" t="s">
        <v>80</v>
      </c>
      <c r="AY2144" s="246" t="s">
        <v>155</v>
      </c>
    </row>
    <row r="2145" spans="1:65" s="2" customFormat="1" ht="16.5" customHeight="1">
      <c r="A2145" s="41"/>
      <c r="B2145" s="42"/>
      <c r="C2145" s="207" t="s">
        <v>341</v>
      </c>
      <c r="D2145" s="207" t="s">
        <v>162</v>
      </c>
      <c r="E2145" s="208" t="s">
        <v>2013</v>
      </c>
      <c r="F2145" s="209" t="s">
        <v>2014</v>
      </c>
      <c r="G2145" s="210" t="s">
        <v>518</v>
      </c>
      <c r="H2145" s="211">
        <v>0.126</v>
      </c>
      <c r="I2145" s="212"/>
      <c r="J2145" s="213">
        <f>ROUND(I2145*H2145,2)</f>
        <v>0</v>
      </c>
      <c r="K2145" s="209" t="s">
        <v>19</v>
      </c>
      <c r="L2145" s="47"/>
      <c r="M2145" s="214" t="s">
        <v>19</v>
      </c>
      <c r="N2145" s="215" t="s">
        <v>43</v>
      </c>
      <c r="O2145" s="87"/>
      <c r="P2145" s="216">
        <f>O2145*H2145</f>
        <v>0</v>
      </c>
      <c r="Q2145" s="216">
        <v>0</v>
      </c>
      <c r="R2145" s="216">
        <f>Q2145*H2145</f>
        <v>0</v>
      </c>
      <c r="S2145" s="216">
        <v>0</v>
      </c>
      <c r="T2145" s="217">
        <f>S2145*H2145</f>
        <v>0</v>
      </c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R2145" s="218" t="s">
        <v>196</v>
      </c>
      <c r="AT2145" s="218" t="s">
        <v>162</v>
      </c>
      <c r="AU2145" s="218" t="s">
        <v>82</v>
      </c>
      <c r="AY2145" s="20" t="s">
        <v>155</v>
      </c>
      <c r="BE2145" s="219">
        <f>IF(N2145="základní",J2145,0)</f>
        <v>0</v>
      </c>
      <c r="BF2145" s="219">
        <f>IF(N2145="snížená",J2145,0)</f>
        <v>0</v>
      </c>
      <c r="BG2145" s="219">
        <f>IF(N2145="zákl. přenesená",J2145,0)</f>
        <v>0</v>
      </c>
      <c r="BH2145" s="219">
        <f>IF(N2145="sníž. přenesená",J2145,0)</f>
        <v>0</v>
      </c>
      <c r="BI2145" s="219">
        <f>IF(N2145="nulová",J2145,0)</f>
        <v>0</v>
      </c>
      <c r="BJ2145" s="20" t="s">
        <v>80</v>
      </c>
      <c r="BK2145" s="219">
        <f>ROUND(I2145*H2145,2)</f>
        <v>0</v>
      </c>
      <c r="BL2145" s="20" t="s">
        <v>196</v>
      </c>
      <c r="BM2145" s="218" t="s">
        <v>2015</v>
      </c>
    </row>
    <row r="2146" spans="1:51" s="14" customFormat="1" ht="12">
      <c r="A2146" s="14"/>
      <c r="B2146" s="236"/>
      <c r="C2146" s="237"/>
      <c r="D2146" s="227" t="s">
        <v>176</v>
      </c>
      <c r="E2146" s="238" t="s">
        <v>19</v>
      </c>
      <c r="F2146" s="239" t="s">
        <v>2016</v>
      </c>
      <c r="G2146" s="237"/>
      <c r="H2146" s="240">
        <v>0.126</v>
      </c>
      <c r="I2146" s="241"/>
      <c r="J2146" s="237"/>
      <c r="K2146" s="237"/>
      <c r="L2146" s="242"/>
      <c r="M2146" s="243"/>
      <c r="N2146" s="244"/>
      <c r="O2146" s="244"/>
      <c r="P2146" s="244"/>
      <c r="Q2146" s="244"/>
      <c r="R2146" s="244"/>
      <c r="S2146" s="244"/>
      <c r="T2146" s="245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46" t="s">
        <v>176</v>
      </c>
      <c r="AU2146" s="246" t="s">
        <v>82</v>
      </c>
      <c r="AV2146" s="14" t="s">
        <v>82</v>
      </c>
      <c r="AW2146" s="14" t="s">
        <v>34</v>
      </c>
      <c r="AX2146" s="14" t="s">
        <v>80</v>
      </c>
      <c r="AY2146" s="246" t="s">
        <v>155</v>
      </c>
    </row>
    <row r="2147" spans="1:65" s="2" customFormat="1" ht="16.5" customHeight="1">
      <c r="A2147" s="41"/>
      <c r="B2147" s="42"/>
      <c r="C2147" s="266" t="s">
        <v>161</v>
      </c>
      <c r="D2147" s="266" t="s">
        <v>560</v>
      </c>
      <c r="E2147" s="267" t="s">
        <v>2017</v>
      </c>
      <c r="F2147" s="268" t="s">
        <v>2018</v>
      </c>
      <c r="G2147" s="269" t="s">
        <v>518</v>
      </c>
      <c r="H2147" s="270">
        <v>0.139</v>
      </c>
      <c r="I2147" s="271"/>
      <c r="J2147" s="272">
        <f>ROUND(I2147*H2147,2)</f>
        <v>0</v>
      </c>
      <c r="K2147" s="268" t="s">
        <v>19</v>
      </c>
      <c r="L2147" s="273"/>
      <c r="M2147" s="274" t="s">
        <v>19</v>
      </c>
      <c r="N2147" s="275" t="s">
        <v>43</v>
      </c>
      <c r="O2147" s="87"/>
      <c r="P2147" s="216">
        <f>O2147*H2147</f>
        <v>0</v>
      </c>
      <c r="Q2147" s="216">
        <v>1</v>
      </c>
      <c r="R2147" s="216">
        <f>Q2147*H2147</f>
        <v>0.139</v>
      </c>
      <c r="S2147" s="216">
        <v>0</v>
      </c>
      <c r="T2147" s="217">
        <f>S2147*H2147</f>
        <v>0</v>
      </c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R2147" s="218" t="s">
        <v>776</v>
      </c>
      <c r="AT2147" s="218" t="s">
        <v>560</v>
      </c>
      <c r="AU2147" s="218" t="s">
        <v>82</v>
      </c>
      <c r="AY2147" s="20" t="s">
        <v>155</v>
      </c>
      <c r="BE2147" s="219">
        <f>IF(N2147="základní",J2147,0)</f>
        <v>0</v>
      </c>
      <c r="BF2147" s="219">
        <f>IF(N2147="snížená",J2147,0)</f>
        <v>0</v>
      </c>
      <c r="BG2147" s="219">
        <f>IF(N2147="zákl. přenesená",J2147,0)</f>
        <v>0</v>
      </c>
      <c r="BH2147" s="219">
        <f>IF(N2147="sníž. přenesená",J2147,0)</f>
        <v>0</v>
      </c>
      <c r="BI2147" s="219">
        <f>IF(N2147="nulová",J2147,0)</f>
        <v>0</v>
      </c>
      <c r="BJ2147" s="20" t="s">
        <v>80</v>
      </c>
      <c r="BK2147" s="219">
        <f>ROUND(I2147*H2147,2)</f>
        <v>0</v>
      </c>
      <c r="BL2147" s="20" t="s">
        <v>196</v>
      </c>
      <c r="BM2147" s="218" t="s">
        <v>2019</v>
      </c>
    </row>
    <row r="2148" spans="1:51" s="14" customFormat="1" ht="12">
      <c r="A2148" s="14"/>
      <c r="B2148" s="236"/>
      <c r="C2148" s="237"/>
      <c r="D2148" s="227" t="s">
        <v>176</v>
      </c>
      <c r="E2148" s="237"/>
      <c r="F2148" s="239" t="s">
        <v>2020</v>
      </c>
      <c r="G2148" s="237"/>
      <c r="H2148" s="240">
        <v>0.139</v>
      </c>
      <c r="I2148" s="241"/>
      <c r="J2148" s="237"/>
      <c r="K2148" s="237"/>
      <c r="L2148" s="242"/>
      <c r="M2148" s="243"/>
      <c r="N2148" s="244"/>
      <c r="O2148" s="244"/>
      <c r="P2148" s="244"/>
      <c r="Q2148" s="244"/>
      <c r="R2148" s="244"/>
      <c r="S2148" s="244"/>
      <c r="T2148" s="245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46" t="s">
        <v>176</v>
      </c>
      <c r="AU2148" s="246" t="s">
        <v>82</v>
      </c>
      <c r="AV2148" s="14" t="s">
        <v>82</v>
      </c>
      <c r="AW2148" s="14" t="s">
        <v>4</v>
      </c>
      <c r="AX2148" s="14" t="s">
        <v>80</v>
      </c>
      <c r="AY2148" s="246" t="s">
        <v>155</v>
      </c>
    </row>
    <row r="2149" spans="1:65" s="2" customFormat="1" ht="16.5" customHeight="1">
      <c r="A2149" s="41"/>
      <c r="B2149" s="42"/>
      <c r="C2149" s="207" t="s">
        <v>171</v>
      </c>
      <c r="D2149" s="207" t="s">
        <v>162</v>
      </c>
      <c r="E2149" s="208" t="s">
        <v>2021</v>
      </c>
      <c r="F2149" s="209" t="s">
        <v>2022</v>
      </c>
      <c r="G2149" s="210" t="s">
        <v>518</v>
      </c>
      <c r="H2149" s="211">
        <v>1.796</v>
      </c>
      <c r="I2149" s="212"/>
      <c r="J2149" s="213">
        <f>ROUND(I2149*H2149,2)</f>
        <v>0</v>
      </c>
      <c r="K2149" s="209" t="s">
        <v>19</v>
      </c>
      <c r="L2149" s="47"/>
      <c r="M2149" s="214" t="s">
        <v>19</v>
      </c>
      <c r="N2149" s="215" t="s">
        <v>43</v>
      </c>
      <c r="O2149" s="87"/>
      <c r="P2149" s="216">
        <f>O2149*H2149</f>
        <v>0</v>
      </c>
      <c r="Q2149" s="216">
        <v>0</v>
      </c>
      <c r="R2149" s="216">
        <f>Q2149*H2149</f>
        <v>0</v>
      </c>
      <c r="S2149" s="216">
        <v>0</v>
      </c>
      <c r="T2149" s="217">
        <f>S2149*H2149</f>
        <v>0</v>
      </c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R2149" s="218" t="s">
        <v>196</v>
      </c>
      <c r="AT2149" s="218" t="s">
        <v>162</v>
      </c>
      <c r="AU2149" s="218" t="s">
        <v>82</v>
      </c>
      <c r="AY2149" s="20" t="s">
        <v>155</v>
      </c>
      <c r="BE2149" s="219">
        <f>IF(N2149="základní",J2149,0)</f>
        <v>0</v>
      </c>
      <c r="BF2149" s="219">
        <f>IF(N2149="snížená",J2149,0)</f>
        <v>0</v>
      </c>
      <c r="BG2149" s="219">
        <f>IF(N2149="zákl. přenesená",J2149,0)</f>
        <v>0</v>
      </c>
      <c r="BH2149" s="219">
        <f>IF(N2149="sníž. přenesená",J2149,0)</f>
        <v>0</v>
      </c>
      <c r="BI2149" s="219">
        <f>IF(N2149="nulová",J2149,0)</f>
        <v>0</v>
      </c>
      <c r="BJ2149" s="20" t="s">
        <v>80</v>
      </c>
      <c r="BK2149" s="219">
        <f>ROUND(I2149*H2149,2)</f>
        <v>0</v>
      </c>
      <c r="BL2149" s="20" t="s">
        <v>196</v>
      </c>
      <c r="BM2149" s="218" t="s">
        <v>2023</v>
      </c>
    </row>
    <row r="2150" spans="1:51" s="14" customFormat="1" ht="12">
      <c r="A2150" s="14"/>
      <c r="B2150" s="236"/>
      <c r="C2150" s="237"/>
      <c r="D2150" s="227" t="s">
        <v>176</v>
      </c>
      <c r="E2150" s="238" t="s">
        <v>19</v>
      </c>
      <c r="F2150" s="239" t="s">
        <v>2024</v>
      </c>
      <c r="G2150" s="237"/>
      <c r="H2150" s="240">
        <v>1.796</v>
      </c>
      <c r="I2150" s="241"/>
      <c r="J2150" s="237"/>
      <c r="K2150" s="237"/>
      <c r="L2150" s="242"/>
      <c r="M2150" s="243"/>
      <c r="N2150" s="244"/>
      <c r="O2150" s="244"/>
      <c r="P2150" s="244"/>
      <c r="Q2150" s="244"/>
      <c r="R2150" s="244"/>
      <c r="S2150" s="244"/>
      <c r="T2150" s="245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46" t="s">
        <v>176</v>
      </c>
      <c r="AU2150" s="246" t="s">
        <v>82</v>
      </c>
      <c r="AV2150" s="14" t="s">
        <v>82</v>
      </c>
      <c r="AW2150" s="14" t="s">
        <v>34</v>
      </c>
      <c r="AX2150" s="14" t="s">
        <v>80</v>
      </c>
      <c r="AY2150" s="246" t="s">
        <v>155</v>
      </c>
    </row>
    <row r="2151" spans="1:65" s="2" customFormat="1" ht="16.5" customHeight="1">
      <c r="A2151" s="41"/>
      <c r="B2151" s="42"/>
      <c r="C2151" s="266" t="s">
        <v>178</v>
      </c>
      <c r="D2151" s="266" t="s">
        <v>560</v>
      </c>
      <c r="E2151" s="267" t="s">
        <v>2025</v>
      </c>
      <c r="F2151" s="268" t="s">
        <v>2026</v>
      </c>
      <c r="G2151" s="269" t="s">
        <v>518</v>
      </c>
      <c r="H2151" s="270">
        <v>1.976</v>
      </c>
      <c r="I2151" s="271"/>
      <c r="J2151" s="272">
        <f>ROUND(I2151*H2151,2)</f>
        <v>0</v>
      </c>
      <c r="K2151" s="268" t="s">
        <v>19</v>
      </c>
      <c r="L2151" s="273"/>
      <c r="M2151" s="274" t="s">
        <v>19</v>
      </c>
      <c r="N2151" s="275" t="s">
        <v>43</v>
      </c>
      <c r="O2151" s="87"/>
      <c r="P2151" s="216">
        <f>O2151*H2151</f>
        <v>0</v>
      </c>
      <c r="Q2151" s="216">
        <v>1</v>
      </c>
      <c r="R2151" s="216">
        <f>Q2151*H2151</f>
        <v>1.976</v>
      </c>
      <c r="S2151" s="216">
        <v>0</v>
      </c>
      <c r="T2151" s="217">
        <f>S2151*H2151</f>
        <v>0</v>
      </c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R2151" s="218" t="s">
        <v>776</v>
      </c>
      <c r="AT2151" s="218" t="s">
        <v>560</v>
      </c>
      <c r="AU2151" s="218" t="s">
        <v>82</v>
      </c>
      <c r="AY2151" s="20" t="s">
        <v>155</v>
      </c>
      <c r="BE2151" s="219">
        <f>IF(N2151="základní",J2151,0)</f>
        <v>0</v>
      </c>
      <c r="BF2151" s="219">
        <f>IF(N2151="snížená",J2151,0)</f>
        <v>0</v>
      </c>
      <c r="BG2151" s="219">
        <f>IF(N2151="zákl. přenesená",J2151,0)</f>
        <v>0</v>
      </c>
      <c r="BH2151" s="219">
        <f>IF(N2151="sníž. přenesená",J2151,0)</f>
        <v>0</v>
      </c>
      <c r="BI2151" s="219">
        <f>IF(N2151="nulová",J2151,0)</f>
        <v>0</v>
      </c>
      <c r="BJ2151" s="20" t="s">
        <v>80</v>
      </c>
      <c r="BK2151" s="219">
        <f>ROUND(I2151*H2151,2)</f>
        <v>0</v>
      </c>
      <c r="BL2151" s="20" t="s">
        <v>196</v>
      </c>
      <c r="BM2151" s="218" t="s">
        <v>2027</v>
      </c>
    </row>
    <row r="2152" spans="1:51" s="14" customFormat="1" ht="12">
      <c r="A2152" s="14"/>
      <c r="B2152" s="236"/>
      <c r="C2152" s="237"/>
      <c r="D2152" s="227" t="s">
        <v>176</v>
      </c>
      <c r="E2152" s="237"/>
      <c r="F2152" s="239" t="s">
        <v>2028</v>
      </c>
      <c r="G2152" s="237"/>
      <c r="H2152" s="240">
        <v>1.976</v>
      </c>
      <c r="I2152" s="241"/>
      <c r="J2152" s="237"/>
      <c r="K2152" s="237"/>
      <c r="L2152" s="242"/>
      <c r="M2152" s="243"/>
      <c r="N2152" s="244"/>
      <c r="O2152" s="244"/>
      <c r="P2152" s="244"/>
      <c r="Q2152" s="244"/>
      <c r="R2152" s="244"/>
      <c r="S2152" s="244"/>
      <c r="T2152" s="245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46" t="s">
        <v>176</v>
      </c>
      <c r="AU2152" s="246" t="s">
        <v>82</v>
      </c>
      <c r="AV2152" s="14" t="s">
        <v>82</v>
      </c>
      <c r="AW2152" s="14" t="s">
        <v>4</v>
      </c>
      <c r="AX2152" s="14" t="s">
        <v>80</v>
      </c>
      <c r="AY2152" s="246" t="s">
        <v>155</v>
      </c>
    </row>
    <row r="2153" spans="1:65" s="2" customFormat="1" ht="16.5" customHeight="1">
      <c r="A2153" s="41"/>
      <c r="B2153" s="42"/>
      <c r="C2153" s="207" t="s">
        <v>182</v>
      </c>
      <c r="D2153" s="207" t="s">
        <v>162</v>
      </c>
      <c r="E2153" s="208" t="s">
        <v>2029</v>
      </c>
      <c r="F2153" s="209" t="s">
        <v>2030</v>
      </c>
      <c r="G2153" s="210" t="s">
        <v>518</v>
      </c>
      <c r="H2153" s="211">
        <v>1.796</v>
      </c>
      <c r="I2153" s="212"/>
      <c r="J2153" s="213">
        <f>ROUND(I2153*H2153,2)</f>
        <v>0</v>
      </c>
      <c r="K2153" s="209" t="s">
        <v>19</v>
      </c>
      <c r="L2153" s="47"/>
      <c r="M2153" s="214" t="s">
        <v>19</v>
      </c>
      <c r="N2153" s="215" t="s">
        <v>43</v>
      </c>
      <c r="O2153" s="87"/>
      <c r="P2153" s="216">
        <f>O2153*H2153</f>
        <v>0</v>
      </c>
      <c r="Q2153" s="216">
        <v>0</v>
      </c>
      <c r="R2153" s="216">
        <f>Q2153*H2153</f>
        <v>0</v>
      </c>
      <c r="S2153" s="216">
        <v>0</v>
      </c>
      <c r="T2153" s="217">
        <f>S2153*H2153</f>
        <v>0</v>
      </c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R2153" s="218" t="s">
        <v>196</v>
      </c>
      <c r="AT2153" s="218" t="s">
        <v>162</v>
      </c>
      <c r="AU2153" s="218" t="s">
        <v>82</v>
      </c>
      <c r="AY2153" s="20" t="s">
        <v>155</v>
      </c>
      <c r="BE2153" s="219">
        <f>IF(N2153="základní",J2153,0)</f>
        <v>0</v>
      </c>
      <c r="BF2153" s="219">
        <f>IF(N2153="snížená",J2153,0)</f>
        <v>0</v>
      </c>
      <c r="BG2153" s="219">
        <f>IF(N2153="zákl. přenesená",J2153,0)</f>
        <v>0</v>
      </c>
      <c r="BH2153" s="219">
        <f>IF(N2153="sníž. přenesená",J2153,0)</f>
        <v>0</v>
      </c>
      <c r="BI2153" s="219">
        <f>IF(N2153="nulová",J2153,0)</f>
        <v>0</v>
      </c>
      <c r="BJ2153" s="20" t="s">
        <v>80</v>
      </c>
      <c r="BK2153" s="219">
        <f>ROUND(I2153*H2153,2)</f>
        <v>0</v>
      </c>
      <c r="BL2153" s="20" t="s">
        <v>196</v>
      </c>
      <c r="BM2153" s="218" t="s">
        <v>2031</v>
      </c>
    </row>
    <row r="2154" spans="1:51" s="14" customFormat="1" ht="12">
      <c r="A2154" s="14"/>
      <c r="B2154" s="236"/>
      <c r="C2154" s="237"/>
      <c r="D2154" s="227" t="s">
        <v>176</v>
      </c>
      <c r="E2154" s="238" t="s">
        <v>19</v>
      </c>
      <c r="F2154" s="239" t="s">
        <v>2024</v>
      </c>
      <c r="G2154" s="237"/>
      <c r="H2154" s="240">
        <v>1.796</v>
      </c>
      <c r="I2154" s="241"/>
      <c r="J2154" s="237"/>
      <c r="K2154" s="237"/>
      <c r="L2154" s="242"/>
      <c r="M2154" s="243"/>
      <c r="N2154" s="244"/>
      <c r="O2154" s="244"/>
      <c r="P2154" s="244"/>
      <c r="Q2154" s="244"/>
      <c r="R2154" s="244"/>
      <c r="S2154" s="244"/>
      <c r="T2154" s="245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46" t="s">
        <v>176</v>
      </c>
      <c r="AU2154" s="246" t="s">
        <v>82</v>
      </c>
      <c r="AV2154" s="14" t="s">
        <v>82</v>
      </c>
      <c r="AW2154" s="14" t="s">
        <v>34</v>
      </c>
      <c r="AX2154" s="14" t="s">
        <v>80</v>
      </c>
      <c r="AY2154" s="246" t="s">
        <v>155</v>
      </c>
    </row>
    <row r="2155" spans="1:65" s="2" customFormat="1" ht="16.5" customHeight="1">
      <c r="A2155" s="41"/>
      <c r="B2155" s="42"/>
      <c r="C2155" s="207" t="s">
        <v>237</v>
      </c>
      <c r="D2155" s="207" t="s">
        <v>162</v>
      </c>
      <c r="E2155" s="208" t="s">
        <v>2032</v>
      </c>
      <c r="F2155" s="209" t="s">
        <v>2033</v>
      </c>
      <c r="G2155" s="210" t="s">
        <v>518</v>
      </c>
      <c r="H2155" s="211">
        <v>0.087</v>
      </c>
      <c r="I2155" s="212"/>
      <c r="J2155" s="213">
        <f>ROUND(I2155*H2155,2)</f>
        <v>0</v>
      </c>
      <c r="K2155" s="209" t="s">
        <v>19</v>
      </c>
      <c r="L2155" s="47"/>
      <c r="M2155" s="214" t="s">
        <v>19</v>
      </c>
      <c r="N2155" s="215" t="s">
        <v>43</v>
      </c>
      <c r="O2155" s="87"/>
      <c r="P2155" s="216">
        <f>O2155*H2155</f>
        <v>0</v>
      </c>
      <c r="Q2155" s="216">
        <v>0</v>
      </c>
      <c r="R2155" s="216">
        <f>Q2155*H2155</f>
        <v>0</v>
      </c>
      <c r="S2155" s="216">
        <v>0</v>
      </c>
      <c r="T2155" s="217">
        <f>S2155*H2155</f>
        <v>0</v>
      </c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R2155" s="218" t="s">
        <v>196</v>
      </c>
      <c r="AT2155" s="218" t="s">
        <v>162</v>
      </c>
      <c r="AU2155" s="218" t="s">
        <v>82</v>
      </c>
      <c r="AY2155" s="20" t="s">
        <v>155</v>
      </c>
      <c r="BE2155" s="219">
        <f>IF(N2155="základní",J2155,0)</f>
        <v>0</v>
      </c>
      <c r="BF2155" s="219">
        <f>IF(N2155="snížená",J2155,0)</f>
        <v>0</v>
      </c>
      <c r="BG2155" s="219">
        <f>IF(N2155="zákl. přenesená",J2155,0)</f>
        <v>0</v>
      </c>
      <c r="BH2155" s="219">
        <f>IF(N2155="sníž. přenesená",J2155,0)</f>
        <v>0</v>
      </c>
      <c r="BI2155" s="219">
        <f>IF(N2155="nulová",J2155,0)</f>
        <v>0</v>
      </c>
      <c r="BJ2155" s="20" t="s">
        <v>80</v>
      </c>
      <c r="BK2155" s="219">
        <f>ROUND(I2155*H2155,2)</f>
        <v>0</v>
      </c>
      <c r="BL2155" s="20" t="s">
        <v>196</v>
      </c>
      <c r="BM2155" s="218" t="s">
        <v>2034</v>
      </c>
    </row>
    <row r="2156" spans="1:51" s="14" customFormat="1" ht="12">
      <c r="A2156" s="14"/>
      <c r="B2156" s="236"/>
      <c r="C2156" s="237"/>
      <c r="D2156" s="227" t="s">
        <v>176</v>
      </c>
      <c r="E2156" s="238" t="s">
        <v>19</v>
      </c>
      <c r="F2156" s="239" t="s">
        <v>2035</v>
      </c>
      <c r="G2156" s="237"/>
      <c r="H2156" s="240">
        <v>0.087</v>
      </c>
      <c r="I2156" s="241"/>
      <c r="J2156" s="237"/>
      <c r="K2156" s="237"/>
      <c r="L2156" s="242"/>
      <c r="M2156" s="243"/>
      <c r="N2156" s="244"/>
      <c r="O2156" s="244"/>
      <c r="P2156" s="244"/>
      <c r="Q2156" s="244"/>
      <c r="R2156" s="244"/>
      <c r="S2156" s="244"/>
      <c r="T2156" s="245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46" t="s">
        <v>176</v>
      </c>
      <c r="AU2156" s="246" t="s">
        <v>82</v>
      </c>
      <c r="AV2156" s="14" t="s">
        <v>82</v>
      </c>
      <c r="AW2156" s="14" t="s">
        <v>34</v>
      </c>
      <c r="AX2156" s="14" t="s">
        <v>80</v>
      </c>
      <c r="AY2156" s="246" t="s">
        <v>155</v>
      </c>
    </row>
    <row r="2157" spans="1:65" s="2" customFormat="1" ht="16.5" customHeight="1">
      <c r="A2157" s="41"/>
      <c r="B2157" s="42"/>
      <c r="C2157" s="266" t="s">
        <v>242</v>
      </c>
      <c r="D2157" s="266" t="s">
        <v>560</v>
      </c>
      <c r="E2157" s="267" t="s">
        <v>2036</v>
      </c>
      <c r="F2157" s="268" t="s">
        <v>2037</v>
      </c>
      <c r="G2157" s="269" t="s">
        <v>518</v>
      </c>
      <c r="H2157" s="270">
        <v>0.096</v>
      </c>
      <c r="I2157" s="271"/>
      <c r="J2157" s="272">
        <f>ROUND(I2157*H2157,2)</f>
        <v>0</v>
      </c>
      <c r="K2157" s="268" t="s">
        <v>19</v>
      </c>
      <c r="L2157" s="273"/>
      <c r="M2157" s="274" t="s">
        <v>19</v>
      </c>
      <c r="N2157" s="275" t="s">
        <v>43</v>
      </c>
      <c r="O2157" s="87"/>
      <c r="P2157" s="216">
        <f>O2157*H2157</f>
        <v>0</v>
      </c>
      <c r="Q2157" s="216">
        <v>1</v>
      </c>
      <c r="R2157" s="216">
        <f>Q2157*H2157</f>
        <v>0.096</v>
      </c>
      <c r="S2157" s="216">
        <v>0</v>
      </c>
      <c r="T2157" s="217">
        <f>S2157*H2157</f>
        <v>0</v>
      </c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R2157" s="218" t="s">
        <v>776</v>
      </c>
      <c r="AT2157" s="218" t="s">
        <v>560</v>
      </c>
      <c r="AU2157" s="218" t="s">
        <v>82</v>
      </c>
      <c r="AY2157" s="20" t="s">
        <v>155</v>
      </c>
      <c r="BE2157" s="219">
        <f>IF(N2157="základní",J2157,0)</f>
        <v>0</v>
      </c>
      <c r="BF2157" s="219">
        <f>IF(N2157="snížená",J2157,0)</f>
        <v>0</v>
      </c>
      <c r="BG2157" s="219">
        <f>IF(N2157="zákl. přenesená",J2157,0)</f>
        <v>0</v>
      </c>
      <c r="BH2157" s="219">
        <f>IF(N2157="sníž. přenesená",J2157,0)</f>
        <v>0</v>
      </c>
      <c r="BI2157" s="219">
        <f>IF(N2157="nulová",J2157,0)</f>
        <v>0</v>
      </c>
      <c r="BJ2157" s="20" t="s">
        <v>80</v>
      </c>
      <c r="BK2157" s="219">
        <f>ROUND(I2157*H2157,2)</f>
        <v>0</v>
      </c>
      <c r="BL2157" s="20" t="s">
        <v>196</v>
      </c>
      <c r="BM2157" s="218" t="s">
        <v>2038</v>
      </c>
    </row>
    <row r="2158" spans="1:51" s="14" customFormat="1" ht="12">
      <c r="A2158" s="14"/>
      <c r="B2158" s="236"/>
      <c r="C2158" s="237"/>
      <c r="D2158" s="227" t="s">
        <v>176</v>
      </c>
      <c r="E2158" s="237"/>
      <c r="F2158" s="239" t="s">
        <v>2039</v>
      </c>
      <c r="G2158" s="237"/>
      <c r="H2158" s="240">
        <v>0.096</v>
      </c>
      <c r="I2158" s="241"/>
      <c r="J2158" s="237"/>
      <c r="K2158" s="237"/>
      <c r="L2158" s="242"/>
      <c r="M2158" s="243"/>
      <c r="N2158" s="244"/>
      <c r="O2158" s="244"/>
      <c r="P2158" s="244"/>
      <c r="Q2158" s="244"/>
      <c r="R2158" s="244"/>
      <c r="S2158" s="244"/>
      <c r="T2158" s="245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46" t="s">
        <v>176</v>
      </c>
      <c r="AU2158" s="246" t="s">
        <v>82</v>
      </c>
      <c r="AV2158" s="14" t="s">
        <v>82</v>
      </c>
      <c r="AW2158" s="14" t="s">
        <v>4</v>
      </c>
      <c r="AX2158" s="14" t="s">
        <v>80</v>
      </c>
      <c r="AY2158" s="246" t="s">
        <v>155</v>
      </c>
    </row>
    <row r="2159" spans="1:65" s="2" customFormat="1" ht="24.15" customHeight="1">
      <c r="A2159" s="41"/>
      <c r="B2159" s="42"/>
      <c r="C2159" s="207" t="s">
        <v>2040</v>
      </c>
      <c r="D2159" s="207" t="s">
        <v>162</v>
      </c>
      <c r="E2159" s="208" t="s">
        <v>2041</v>
      </c>
      <c r="F2159" s="209" t="s">
        <v>2042</v>
      </c>
      <c r="G2159" s="210" t="s">
        <v>518</v>
      </c>
      <c r="H2159" s="211">
        <v>14.698</v>
      </c>
      <c r="I2159" s="212"/>
      <c r="J2159" s="213">
        <f>ROUND(I2159*H2159,2)</f>
        <v>0</v>
      </c>
      <c r="K2159" s="209" t="s">
        <v>166</v>
      </c>
      <c r="L2159" s="47"/>
      <c r="M2159" s="214" t="s">
        <v>19</v>
      </c>
      <c r="N2159" s="215" t="s">
        <v>43</v>
      </c>
      <c r="O2159" s="87"/>
      <c r="P2159" s="216">
        <f>O2159*H2159</f>
        <v>0</v>
      </c>
      <c r="Q2159" s="216">
        <v>0</v>
      </c>
      <c r="R2159" s="216">
        <f>Q2159*H2159</f>
        <v>0</v>
      </c>
      <c r="S2159" s="216">
        <v>0</v>
      </c>
      <c r="T2159" s="217">
        <f>S2159*H2159</f>
        <v>0</v>
      </c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R2159" s="218" t="s">
        <v>196</v>
      </c>
      <c r="AT2159" s="218" t="s">
        <v>162</v>
      </c>
      <c r="AU2159" s="218" t="s">
        <v>82</v>
      </c>
      <c r="AY2159" s="20" t="s">
        <v>155</v>
      </c>
      <c r="BE2159" s="219">
        <f>IF(N2159="základní",J2159,0)</f>
        <v>0</v>
      </c>
      <c r="BF2159" s="219">
        <f>IF(N2159="snížená",J2159,0)</f>
        <v>0</v>
      </c>
      <c r="BG2159" s="219">
        <f>IF(N2159="zákl. přenesená",J2159,0)</f>
        <v>0</v>
      </c>
      <c r="BH2159" s="219">
        <f>IF(N2159="sníž. přenesená",J2159,0)</f>
        <v>0</v>
      </c>
      <c r="BI2159" s="219">
        <f>IF(N2159="nulová",J2159,0)</f>
        <v>0</v>
      </c>
      <c r="BJ2159" s="20" t="s">
        <v>80</v>
      </c>
      <c r="BK2159" s="219">
        <f>ROUND(I2159*H2159,2)</f>
        <v>0</v>
      </c>
      <c r="BL2159" s="20" t="s">
        <v>196</v>
      </c>
      <c r="BM2159" s="218" t="s">
        <v>2043</v>
      </c>
    </row>
    <row r="2160" spans="1:47" s="2" customFormat="1" ht="12">
      <c r="A2160" s="41"/>
      <c r="B2160" s="42"/>
      <c r="C2160" s="43"/>
      <c r="D2160" s="220" t="s">
        <v>169</v>
      </c>
      <c r="E2160" s="43"/>
      <c r="F2160" s="221" t="s">
        <v>2044</v>
      </c>
      <c r="G2160" s="43"/>
      <c r="H2160" s="43"/>
      <c r="I2160" s="222"/>
      <c r="J2160" s="43"/>
      <c r="K2160" s="43"/>
      <c r="L2160" s="47"/>
      <c r="M2160" s="223"/>
      <c r="N2160" s="224"/>
      <c r="O2160" s="87"/>
      <c r="P2160" s="87"/>
      <c r="Q2160" s="87"/>
      <c r="R2160" s="87"/>
      <c r="S2160" s="87"/>
      <c r="T2160" s="88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T2160" s="20" t="s">
        <v>169</v>
      </c>
      <c r="AU2160" s="20" t="s">
        <v>82</v>
      </c>
    </row>
    <row r="2161" spans="1:63" s="12" customFormat="1" ht="22.8" customHeight="1">
      <c r="A2161" s="12"/>
      <c r="B2161" s="191"/>
      <c r="C2161" s="192"/>
      <c r="D2161" s="193" t="s">
        <v>71</v>
      </c>
      <c r="E2161" s="205" t="s">
        <v>2045</v>
      </c>
      <c r="F2161" s="205" t="s">
        <v>2046</v>
      </c>
      <c r="G2161" s="192"/>
      <c r="H2161" s="192"/>
      <c r="I2161" s="195"/>
      <c r="J2161" s="206">
        <f>BK2161</f>
        <v>0</v>
      </c>
      <c r="K2161" s="192"/>
      <c r="L2161" s="197"/>
      <c r="M2161" s="198"/>
      <c r="N2161" s="199"/>
      <c r="O2161" s="199"/>
      <c r="P2161" s="200">
        <f>SUM(P2162:P2281)</f>
        <v>0</v>
      </c>
      <c r="Q2161" s="199"/>
      <c r="R2161" s="200">
        <f>SUM(R2162:R2281)</f>
        <v>4.7963571</v>
      </c>
      <c r="S2161" s="199"/>
      <c r="T2161" s="201">
        <f>SUM(T2162:T2281)</f>
        <v>0</v>
      </c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R2161" s="202" t="s">
        <v>82</v>
      </c>
      <c r="AT2161" s="203" t="s">
        <v>71</v>
      </c>
      <c r="AU2161" s="203" t="s">
        <v>80</v>
      </c>
      <c r="AY2161" s="202" t="s">
        <v>155</v>
      </c>
      <c r="BK2161" s="204">
        <f>SUM(BK2162:BK2281)</f>
        <v>0</v>
      </c>
    </row>
    <row r="2162" spans="1:65" s="2" customFormat="1" ht="16.5" customHeight="1">
      <c r="A2162" s="41"/>
      <c r="B2162" s="42"/>
      <c r="C2162" s="207" t="s">
        <v>2047</v>
      </c>
      <c r="D2162" s="207" t="s">
        <v>162</v>
      </c>
      <c r="E2162" s="208" t="s">
        <v>2048</v>
      </c>
      <c r="F2162" s="209" t="s">
        <v>2049</v>
      </c>
      <c r="G2162" s="210" t="s">
        <v>356</v>
      </c>
      <c r="H2162" s="211">
        <v>103.57</v>
      </c>
      <c r="I2162" s="212"/>
      <c r="J2162" s="213">
        <f>ROUND(I2162*H2162,2)</f>
        <v>0</v>
      </c>
      <c r="K2162" s="209" t="s">
        <v>166</v>
      </c>
      <c r="L2162" s="47"/>
      <c r="M2162" s="214" t="s">
        <v>19</v>
      </c>
      <c r="N2162" s="215" t="s">
        <v>43</v>
      </c>
      <c r="O2162" s="87"/>
      <c r="P2162" s="216">
        <f>O2162*H2162</f>
        <v>0</v>
      </c>
      <c r="Q2162" s="216">
        <v>0</v>
      </c>
      <c r="R2162" s="216">
        <f>Q2162*H2162</f>
        <v>0</v>
      </c>
      <c r="S2162" s="216">
        <v>0</v>
      </c>
      <c r="T2162" s="217">
        <f>S2162*H2162</f>
        <v>0</v>
      </c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R2162" s="218" t="s">
        <v>196</v>
      </c>
      <c r="AT2162" s="218" t="s">
        <v>162</v>
      </c>
      <c r="AU2162" s="218" t="s">
        <v>82</v>
      </c>
      <c r="AY2162" s="20" t="s">
        <v>155</v>
      </c>
      <c r="BE2162" s="219">
        <f>IF(N2162="základní",J2162,0)</f>
        <v>0</v>
      </c>
      <c r="BF2162" s="219">
        <f>IF(N2162="snížená",J2162,0)</f>
        <v>0</v>
      </c>
      <c r="BG2162" s="219">
        <f>IF(N2162="zákl. přenesená",J2162,0)</f>
        <v>0</v>
      </c>
      <c r="BH2162" s="219">
        <f>IF(N2162="sníž. přenesená",J2162,0)</f>
        <v>0</v>
      </c>
      <c r="BI2162" s="219">
        <f>IF(N2162="nulová",J2162,0)</f>
        <v>0</v>
      </c>
      <c r="BJ2162" s="20" t="s">
        <v>80</v>
      </c>
      <c r="BK2162" s="219">
        <f>ROUND(I2162*H2162,2)</f>
        <v>0</v>
      </c>
      <c r="BL2162" s="20" t="s">
        <v>196</v>
      </c>
      <c r="BM2162" s="218" t="s">
        <v>2050</v>
      </c>
    </row>
    <row r="2163" spans="1:47" s="2" customFormat="1" ht="12">
      <c r="A2163" s="41"/>
      <c r="B2163" s="42"/>
      <c r="C2163" s="43"/>
      <c r="D2163" s="220" t="s">
        <v>169</v>
      </c>
      <c r="E2163" s="43"/>
      <c r="F2163" s="221" t="s">
        <v>2051</v>
      </c>
      <c r="G2163" s="43"/>
      <c r="H2163" s="43"/>
      <c r="I2163" s="222"/>
      <c r="J2163" s="43"/>
      <c r="K2163" s="43"/>
      <c r="L2163" s="47"/>
      <c r="M2163" s="223"/>
      <c r="N2163" s="224"/>
      <c r="O2163" s="87"/>
      <c r="P2163" s="87"/>
      <c r="Q2163" s="87"/>
      <c r="R2163" s="87"/>
      <c r="S2163" s="87"/>
      <c r="T2163" s="88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T2163" s="20" t="s">
        <v>169</v>
      </c>
      <c r="AU2163" s="20" t="s">
        <v>82</v>
      </c>
    </row>
    <row r="2164" spans="1:51" s="14" customFormat="1" ht="12">
      <c r="A2164" s="14"/>
      <c r="B2164" s="236"/>
      <c r="C2164" s="237"/>
      <c r="D2164" s="227" t="s">
        <v>176</v>
      </c>
      <c r="E2164" s="238" t="s">
        <v>19</v>
      </c>
      <c r="F2164" s="239" t="s">
        <v>354</v>
      </c>
      <c r="G2164" s="237"/>
      <c r="H2164" s="240">
        <v>58.13</v>
      </c>
      <c r="I2164" s="241"/>
      <c r="J2164" s="237"/>
      <c r="K2164" s="237"/>
      <c r="L2164" s="242"/>
      <c r="M2164" s="243"/>
      <c r="N2164" s="244"/>
      <c r="O2164" s="244"/>
      <c r="P2164" s="244"/>
      <c r="Q2164" s="244"/>
      <c r="R2164" s="244"/>
      <c r="S2164" s="244"/>
      <c r="T2164" s="245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46" t="s">
        <v>176</v>
      </c>
      <c r="AU2164" s="246" t="s">
        <v>82</v>
      </c>
      <c r="AV2164" s="14" t="s">
        <v>82</v>
      </c>
      <c r="AW2164" s="14" t="s">
        <v>34</v>
      </c>
      <c r="AX2164" s="14" t="s">
        <v>72</v>
      </c>
      <c r="AY2164" s="246" t="s">
        <v>155</v>
      </c>
    </row>
    <row r="2165" spans="1:51" s="14" customFormat="1" ht="12">
      <c r="A2165" s="14"/>
      <c r="B2165" s="236"/>
      <c r="C2165" s="237"/>
      <c r="D2165" s="227" t="s">
        <v>176</v>
      </c>
      <c r="E2165" s="238" t="s">
        <v>19</v>
      </c>
      <c r="F2165" s="239" t="s">
        <v>364</v>
      </c>
      <c r="G2165" s="237"/>
      <c r="H2165" s="240">
        <v>45.44</v>
      </c>
      <c r="I2165" s="241"/>
      <c r="J2165" s="237"/>
      <c r="K2165" s="237"/>
      <c r="L2165" s="242"/>
      <c r="M2165" s="243"/>
      <c r="N2165" s="244"/>
      <c r="O2165" s="244"/>
      <c r="P2165" s="244"/>
      <c r="Q2165" s="244"/>
      <c r="R2165" s="244"/>
      <c r="S2165" s="244"/>
      <c r="T2165" s="245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46" t="s">
        <v>176</v>
      </c>
      <c r="AU2165" s="246" t="s">
        <v>82</v>
      </c>
      <c r="AV2165" s="14" t="s">
        <v>82</v>
      </c>
      <c r="AW2165" s="14" t="s">
        <v>34</v>
      </c>
      <c r="AX2165" s="14" t="s">
        <v>72</v>
      </c>
      <c r="AY2165" s="246" t="s">
        <v>155</v>
      </c>
    </row>
    <row r="2166" spans="1:51" s="15" customFormat="1" ht="12">
      <c r="A2166" s="15"/>
      <c r="B2166" s="255"/>
      <c r="C2166" s="256"/>
      <c r="D2166" s="227" t="s">
        <v>176</v>
      </c>
      <c r="E2166" s="257" t="s">
        <v>19</v>
      </c>
      <c r="F2166" s="258" t="s">
        <v>502</v>
      </c>
      <c r="G2166" s="256"/>
      <c r="H2166" s="259">
        <v>103.57</v>
      </c>
      <c r="I2166" s="260"/>
      <c r="J2166" s="256"/>
      <c r="K2166" s="256"/>
      <c r="L2166" s="261"/>
      <c r="M2166" s="262"/>
      <c r="N2166" s="263"/>
      <c r="O2166" s="263"/>
      <c r="P2166" s="263"/>
      <c r="Q2166" s="263"/>
      <c r="R2166" s="263"/>
      <c r="S2166" s="263"/>
      <c r="T2166" s="264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T2166" s="265" t="s">
        <v>176</v>
      </c>
      <c r="AU2166" s="265" t="s">
        <v>82</v>
      </c>
      <c r="AV2166" s="15" t="s">
        <v>252</v>
      </c>
      <c r="AW2166" s="15" t="s">
        <v>34</v>
      </c>
      <c r="AX2166" s="15" t="s">
        <v>80</v>
      </c>
      <c r="AY2166" s="265" t="s">
        <v>155</v>
      </c>
    </row>
    <row r="2167" spans="1:47" s="2" customFormat="1" ht="12">
      <c r="A2167" s="41"/>
      <c r="B2167" s="42"/>
      <c r="C2167" s="43"/>
      <c r="D2167" s="227" t="s">
        <v>493</v>
      </c>
      <c r="E2167" s="43"/>
      <c r="F2167" s="252" t="s">
        <v>678</v>
      </c>
      <c r="G2167" s="43"/>
      <c r="H2167" s="43"/>
      <c r="I2167" s="43"/>
      <c r="J2167" s="43"/>
      <c r="K2167" s="43"/>
      <c r="L2167" s="47"/>
      <c r="M2167" s="223"/>
      <c r="N2167" s="224"/>
      <c r="O2167" s="87"/>
      <c r="P2167" s="87"/>
      <c r="Q2167" s="87"/>
      <c r="R2167" s="87"/>
      <c r="S2167" s="87"/>
      <c r="T2167" s="88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U2167" s="20" t="s">
        <v>82</v>
      </c>
    </row>
    <row r="2168" spans="1:47" s="2" customFormat="1" ht="12">
      <c r="A2168" s="41"/>
      <c r="B2168" s="42"/>
      <c r="C2168" s="43"/>
      <c r="D2168" s="227" t="s">
        <v>493</v>
      </c>
      <c r="E2168" s="43"/>
      <c r="F2168" s="253" t="s">
        <v>679</v>
      </c>
      <c r="G2168" s="43"/>
      <c r="H2168" s="254">
        <v>0</v>
      </c>
      <c r="I2168" s="43"/>
      <c r="J2168" s="43"/>
      <c r="K2168" s="43"/>
      <c r="L2168" s="47"/>
      <c r="M2168" s="223"/>
      <c r="N2168" s="224"/>
      <c r="O2168" s="87"/>
      <c r="P2168" s="87"/>
      <c r="Q2168" s="87"/>
      <c r="R2168" s="87"/>
      <c r="S2168" s="87"/>
      <c r="T2168" s="88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U2168" s="20" t="s">
        <v>82</v>
      </c>
    </row>
    <row r="2169" spans="1:47" s="2" customFormat="1" ht="12">
      <c r="A2169" s="41"/>
      <c r="B2169" s="42"/>
      <c r="C2169" s="43"/>
      <c r="D2169" s="227" t="s">
        <v>493</v>
      </c>
      <c r="E2169" s="43"/>
      <c r="F2169" s="253" t="s">
        <v>680</v>
      </c>
      <c r="G2169" s="43"/>
      <c r="H2169" s="254">
        <v>31.29</v>
      </c>
      <c r="I2169" s="43"/>
      <c r="J2169" s="43"/>
      <c r="K2169" s="43"/>
      <c r="L2169" s="47"/>
      <c r="M2169" s="223"/>
      <c r="N2169" s="224"/>
      <c r="O2169" s="87"/>
      <c r="P2169" s="87"/>
      <c r="Q2169" s="87"/>
      <c r="R2169" s="87"/>
      <c r="S2169" s="87"/>
      <c r="T2169" s="88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U2169" s="20" t="s">
        <v>82</v>
      </c>
    </row>
    <row r="2170" spans="1:47" s="2" customFormat="1" ht="12">
      <c r="A2170" s="41"/>
      <c r="B2170" s="42"/>
      <c r="C2170" s="43"/>
      <c r="D2170" s="227" t="s">
        <v>493</v>
      </c>
      <c r="E2170" s="43"/>
      <c r="F2170" s="253" t="s">
        <v>681</v>
      </c>
      <c r="G2170" s="43"/>
      <c r="H2170" s="254">
        <v>4.06</v>
      </c>
      <c r="I2170" s="43"/>
      <c r="J2170" s="43"/>
      <c r="K2170" s="43"/>
      <c r="L2170" s="47"/>
      <c r="M2170" s="223"/>
      <c r="N2170" s="224"/>
      <c r="O2170" s="87"/>
      <c r="P2170" s="87"/>
      <c r="Q2170" s="87"/>
      <c r="R2170" s="87"/>
      <c r="S2170" s="87"/>
      <c r="T2170" s="88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U2170" s="20" t="s">
        <v>82</v>
      </c>
    </row>
    <row r="2171" spans="1:47" s="2" customFormat="1" ht="12">
      <c r="A2171" s="41"/>
      <c r="B2171" s="42"/>
      <c r="C2171" s="43"/>
      <c r="D2171" s="227" t="s">
        <v>493</v>
      </c>
      <c r="E2171" s="43"/>
      <c r="F2171" s="253" t="s">
        <v>682</v>
      </c>
      <c r="G2171" s="43"/>
      <c r="H2171" s="254">
        <v>1.14</v>
      </c>
      <c r="I2171" s="43"/>
      <c r="J2171" s="43"/>
      <c r="K2171" s="43"/>
      <c r="L2171" s="47"/>
      <c r="M2171" s="223"/>
      <c r="N2171" s="224"/>
      <c r="O2171" s="87"/>
      <c r="P2171" s="87"/>
      <c r="Q2171" s="87"/>
      <c r="R2171" s="87"/>
      <c r="S2171" s="87"/>
      <c r="T2171" s="88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U2171" s="20" t="s">
        <v>82</v>
      </c>
    </row>
    <row r="2172" spans="1:47" s="2" customFormat="1" ht="12">
      <c r="A2172" s="41"/>
      <c r="B2172" s="42"/>
      <c r="C2172" s="43"/>
      <c r="D2172" s="227" t="s">
        <v>493</v>
      </c>
      <c r="E2172" s="43"/>
      <c r="F2172" s="253" t="s">
        <v>682</v>
      </c>
      <c r="G2172" s="43"/>
      <c r="H2172" s="254">
        <v>1.14</v>
      </c>
      <c r="I2172" s="43"/>
      <c r="J2172" s="43"/>
      <c r="K2172" s="43"/>
      <c r="L2172" s="47"/>
      <c r="M2172" s="223"/>
      <c r="N2172" s="224"/>
      <c r="O2172" s="87"/>
      <c r="P2172" s="87"/>
      <c r="Q2172" s="87"/>
      <c r="R2172" s="87"/>
      <c r="S2172" s="87"/>
      <c r="T2172" s="88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U2172" s="20" t="s">
        <v>82</v>
      </c>
    </row>
    <row r="2173" spans="1:47" s="2" customFormat="1" ht="12">
      <c r="A2173" s="41"/>
      <c r="B2173" s="42"/>
      <c r="C2173" s="43"/>
      <c r="D2173" s="227" t="s">
        <v>493</v>
      </c>
      <c r="E2173" s="43"/>
      <c r="F2173" s="253" t="s">
        <v>682</v>
      </c>
      <c r="G2173" s="43"/>
      <c r="H2173" s="254">
        <v>1.14</v>
      </c>
      <c r="I2173" s="43"/>
      <c r="J2173" s="43"/>
      <c r="K2173" s="43"/>
      <c r="L2173" s="47"/>
      <c r="M2173" s="223"/>
      <c r="N2173" s="224"/>
      <c r="O2173" s="87"/>
      <c r="P2173" s="87"/>
      <c r="Q2173" s="87"/>
      <c r="R2173" s="87"/>
      <c r="S2173" s="87"/>
      <c r="T2173" s="88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U2173" s="20" t="s">
        <v>82</v>
      </c>
    </row>
    <row r="2174" spans="1:47" s="2" customFormat="1" ht="12">
      <c r="A2174" s="41"/>
      <c r="B2174" s="42"/>
      <c r="C2174" s="43"/>
      <c r="D2174" s="227" t="s">
        <v>493</v>
      </c>
      <c r="E2174" s="43"/>
      <c r="F2174" s="253" t="s">
        <v>683</v>
      </c>
      <c r="G2174" s="43"/>
      <c r="H2174" s="254">
        <v>5.7</v>
      </c>
      <c r="I2174" s="43"/>
      <c r="J2174" s="43"/>
      <c r="K2174" s="43"/>
      <c r="L2174" s="47"/>
      <c r="M2174" s="223"/>
      <c r="N2174" s="224"/>
      <c r="O2174" s="87"/>
      <c r="P2174" s="87"/>
      <c r="Q2174" s="87"/>
      <c r="R2174" s="87"/>
      <c r="S2174" s="87"/>
      <c r="T2174" s="88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U2174" s="20" t="s">
        <v>82</v>
      </c>
    </row>
    <row r="2175" spans="1:47" s="2" customFormat="1" ht="12">
      <c r="A2175" s="41"/>
      <c r="B2175" s="42"/>
      <c r="C2175" s="43"/>
      <c r="D2175" s="227" t="s">
        <v>493</v>
      </c>
      <c r="E2175" s="43"/>
      <c r="F2175" s="253" t="s">
        <v>684</v>
      </c>
      <c r="G2175" s="43"/>
      <c r="H2175" s="254">
        <v>3.73</v>
      </c>
      <c r="I2175" s="43"/>
      <c r="J2175" s="43"/>
      <c r="K2175" s="43"/>
      <c r="L2175" s="47"/>
      <c r="M2175" s="223"/>
      <c r="N2175" s="224"/>
      <c r="O2175" s="87"/>
      <c r="P2175" s="87"/>
      <c r="Q2175" s="87"/>
      <c r="R2175" s="87"/>
      <c r="S2175" s="87"/>
      <c r="T2175" s="88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U2175" s="20" t="s">
        <v>82</v>
      </c>
    </row>
    <row r="2176" spans="1:47" s="2" customFormat="1" ht="12">
      <c r="A2176" s="41"/>
      <c r="B2176" s="42"/>
      <c r="C2176" s="43"/>
      <c r="D2176" s="227" t="s">
        <v>493</v>
      </c>
      <c r="E2176" s="43"/>
      <c r="F2176" s="253" t="s">
        <v>685</v>
      </c>
      <c r="G2176" s="43"/>
      <c r="H2176" s="254">
        <v>1.2</v>
      </c>
      <c r="I2176" s="43"/>
      <c r="J2176" s="43"/>
      <c r="K2176" s="43"/>
      <c r="L2176" s="47"/>
      <c r="M2176" s="223"/>
      <c r="N2176" s="224"/>
      <c r="O2176" s="87"/>
      <c r="P2176" s="87"/>
      <c r="Q2176" s="87"/>
      <c r="R2176" s="87"/>
      <c r="S2176" s="87"/>
      <c r="T2176" s="88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U2176" s="20" t="s">
        <v>82</v>
      </c>
    </row>
    <row r="2177" spans="1:47" s="2" customFormat="1" ht="12">
      <c r="A2177" s="41"/>
      <c r="B2177" s="42"/>
      <c r="C2177" s="43"/>
      <c r="D2177" s="227" t="s">
        <v>493</v>
      </c>
      <c r="E2177" s="43"/>
      <c r="F2177" s="253" t="s">
        <v>686</v>
      </c>
      <c r="G2177" s="43"/>
      <c r="H2177" s="254">
        <v>1.25</v>
      </c>
      <c r="I2177" s="43"/>
      <c r="J2177" s="43"/>
      <c r="K2177" s="43"/>
      <c r="L2177" s="47"/>
      <c r="M2177" s="223"/>
      <c r="N2177" s="224"/>
      <c r="O2177" s="87"/>
      <c r="P2177" s="87"/>
      <c r="Q2177" s="87"/>
      <c r="R2177" s="87"/>
      <c r="S2177" s="87"/>
      <c r="T2177" s="88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U2177" s="20" t="s">
        <v>82</v>
      </c>
    </row>
    <row r="2178" spans="1:47" s="2" customFormat="1" ht="12">
      <c r="A2178" s="41"/>
      <c r="B2178" s="42"/>
      <c r="C2178" s="43"/>
      <c r="D2178" s="227" t="s">
        <v>493</v>
      </c>
      <c r="E2178" s="43"/>
      <c r="F2178" s="253" t="s">
        <v>681</v>
      </c>
      <c r="G2178" s="43"/>
      <c r="H2178" s="254">
        <v>4.06</v>
      </c>
      <c r="I2178" s="43"/>
      <c r="J2178" s="43"/>
      <c r="K2178" s="43"/>
      <c r="L2178" s="47"/>
      <c r="M2178" s="223"/>
      <c r="N2178" s="224"/>
      <c r="O2178" s="87"/>
      <c r="P2178" s="87"/>
      <c r="Q2178" s="87"/>
      <c r="R2178" s="87"/>
      <c r="S2178" s="87"/>
      <c r="T2178" s="88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U2178" s="20" t="s">
        <v>82</v>
      </c>
    </row>
    <row r="2179" spans="1:47" s="2" customFormat="1" ht="12">
      <c r="A2179" s="41"/>
      <c r="B2179" s="42"/>
      <c r="C2179" s="43"/>
      <c r="D2179" s="227" t="s">
        <v>493</v>
      </c>
      <c r="E2179" s="43"/>
      <c r="F2179" s="253" t="s">
        <v>687</v>
      </c>
      <c r="G2179" s="43"/>
      <c r="H2179" s="254">
        <v>2.28</v>
      </c>
      <c r="I2179" s="43"/>
      <c r="J2179" s="43"/>
      <c r="K2179" s="43"/>
      <c r="L2179" s="47"/>
      <c r="M2179" s="223"/>
      <c r="N2179" s="224"/>
      <c r="O2179" s="87"/>
      <c r="P2179" s="87"/>
      <c r="Q2179" s="87"/>
      <c r="R2179" s="87"/>
      <c r="S2179" s="87"/>
      <c r="T2179" s="88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U2179" s="20" t="s">
        <v>82</v>
      </c>
    </row>
    <row r="2180" spans="1:47" s="2" customFormat="1" ht="12">
      <c r="A2180" s="41"/>
      <c r="B2180" s="42"/>
      <c r="C2180" s="43"/>
      <c r="D2180" s="227" t="s">
        <v>493</v>
      </c>
      <c r="E2180" s="43"/>
      <c r="F2180" s="253" t="s">
        <v>682</v>
      </c>
      <c r="G2180" s="43"/>
      <c r="H2180" s="254">
        <v>1.14</v>
      </c>
      <c r="I2180" s="43"/>
      <c r="J2180" s="43"/>
      <c r="K2180" s="43"/>
      <c r="L2180" s="47"/>
      <c r="M2180" s="223"/>
      <c r="N2180" s="224"/>
      <c r="O2180" s="87"/>
      <c r="P2180" s="87"/>
      <c r="Q2180" s="87"/>
      <c r="R2180" s="87"/>
      <c r="S2180" s="87"/>
      <c r="T2180" s="88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U2180" s="20" t="s">
        <v>82</v>
      </c>
    </row>
    <row r="2181" spans="1:47" s="2" customFormat="1" ht="12">
      <c r="A2181" s="41"/>
      <c r="B2181" s="42"/>
      <c r="C2181" s="43"/>
      <c r="D2181" s="227" t="s">
        <v>493</v>
      </c>
      <c r="E2181" s="43"/>
      <c r="F2181" s="253" t="s">
        <v>502</v>
      </c>
      <c r="G2181" s="43"/>
      <c r="H2181" s="254">
        <v>58.13</v>
      </c>
      <c r="I2181" s="43"/>
      <c r="J2181" s="43"/>
      <c r="K2181" s="43"/>
      <c r="L2181" s="47"/>
      <c r="M2181" s="223"/>
      <c r="N2181" s="224"/>
      <c r="O2181" s="87"/>
      <c r="P2181" s="87"/>
      <c r="Q2181" s="87"/>
      <c r="R2181" s="87"/>
      <c r="S2181" s="87"/>
      <c r="T2181" s="88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U2181" s="20" t="s">
        <v>82</v>
      </c>
    </row>
    <row r="2182" spans="1:47" s="2" customFormat="1" ht="12">
      <c r="A2182" s="41"/>
      <c r="B2182" s="42"/>
      <c r="C2182" s="43"/>
      <c r="D2182" s="227" t="s">
        <v>493</v>
      </c>
      <c r="E2182" s="43"/>
      <c r="F2182" s="252" t="s">
        <v>699</v>
      </c>
      <c r="G2182" s="43"/>
      <c r="H2182" s="43"/>
      <c r="I2182" s="43"/>
      <c r="J2182" s="43"/>
      <c r="K2182" s="43"/>
      <c r="L2182" s="47"/>
      <c r="M2182" s="223"/>
      <c r="N2182" s="224"/>
      <c r="O2182" s="87"/>
      <c r="P2182" s="87"/>
      <c r="Q2182" s="87"/>
      <c r="R2182" s="87"/>
      <c r="S2182" s="87"/>
      <c r="T2182" s="88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U2182" s="20" t="s">
        <v>82</v>
      </c>
    </row>
    <row r="2183" spans="1:47" s="2" customFormat="1" ht="12">
      <c r="A2183" s="41"/>
      <c r="B2183" s="42"/>
      <c r="C2183" s="43"/>
      <c r="D2183" s="227" t="s">
        <v>493</v>
      </c>
      <c r="E2183" s="43"/>
      <c r="F2183" s="253" t="s">
        <v>697</v>
      </c>
      <c r="G2183" s="43"/>
      <c r="H2183" s="254">
        <v>0</v>
      </c>
      <c r="I2183" s="43"/>
      <c r="J2183" s="43"/>
      <c r="K2183" s="43"/>
      <c r="L2183" s="47"/>
      <c r="M2183" s="223"/>
      <c r="N2183" s="224"/>
      <c r="O2183" s="87"/>
      <c r="P2183" s="87"/>
      <c r="Q2183" s="87"/>
      <c r="R2183" s="87"/>
      <c r="S2183" s="87"/>
      <c r="T2183" s="88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U2183" s="20" t="s">
        <v>82</v>
      </c>
    </row>
    <row r="2184" spans="1:47" s="2" customFormat="1" ht="12">
      <c r="A2184" s="41"/>
      <c r="B2184" s="42"/>
      <c r="C2184" s="43"/>
      <c r="D2184" s="227" t="s">
        <v>493</v>
      </c>
      <c r="E2184" s="43"/>
      <c r="F2184" s="253" t="s">
        <v>681</v>
      </c>
      <c r="G2184" s="43"/>
      <c r="H2184" s="254">
        <v>4.06</v>
      </c>
      <c r="I2184" s="43"/>
      <c r="J2184" s="43"/>
      <c r="K2184" s="43"/>
      <c r="L2184" s="47"/>
      <c r="M2184" s="223"/>
      <c r="N2184" s="224"/>
      <c r="O2184" s="87"/>
      <c r="P2184" s="87"/>
      <c r="Q2184" s="87"/>
      <c r="R2184" s="87"/>
      <c r="S2184" s="87"/>
      <c r="T2184" s="88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U2184" s="20" t="s">
        <v>82</v>
      </c>
    </row>
    <row r="2185" spans="1:47" s="2" customFormat="1" ht="12">
      <c r="A2185" s="41"/>
      <c r="B2185" s="42"/>
      <c r="C2185" s="43"/>
      <c r="D2185" s="227" t="s">
        <v>493</v>
      </c>
      <c r="E2185" s="43"/>
      <c r="F2185" s="253" t="s">
        <v>682</v>
      </c>
      <c r="G2185" s="43"/>
      <c r="H2185" s="254">
        <v>1.14</v>
      </c>
      <c r="I2185" s="43"/>
      <c r="J2185" s="43"/>
      <c r="K2185" s="43"/>
      <c r="L2185" s="47"/>
      <c r="M2185" s="223"/>
      <c r="N2185" s="224"/>
      <c r="O2185" s="87"/>
      <c r="P2185" s="87"/>
      <c r="Q2185" s="87"/>
      <c r="R2185" s="87"/>
      <c r="S2185" s="87"/>
      <c r="T2185" s="88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U2185" s="20" t="s">
        <v>82</v>
      </c>
    </row>
    <row r="2186" spans="1:47" s="2" customFormat="1" ht="12">
      <c r="A2186" s="41"/>
      <c r="B2186" s="42"/>
      <c r="C2186" s="43"/>
      <c r="D2186" s="227" t="s">
        <v>493</v>
      </c>
      <c r="E2186" s="43"/>
      <c r="F2186" s="253" t="s">
        <v>682</v>
      </c>
      <c r="G2186" s="43"/>
      <c r="H2186" s="254">
        <v>1.14</v>
      </c>
      <c r="I2186" s="43"/>
      <c r="J2186" s="43"/>
      <c r="K2186" s="43"/>
      <c r="L2186" s="47"/>
      <c r="M2186" s="223"/>
      <c r="N2186" s="224"/>
      <c r="O2186" s="87"/>
      <c r="P2186" s="87"/>
      <c r="Q2186" s="87"/>
      <c r="R2186" s="87"/>
      <c r="S2186" s="87"/>
      <c r="T2186" s="88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U2186" s="20" t="s">
        <v>82</v>
      </c>
    </row>
    <row r="2187" spans="1:47" s="2" customFormat="1" ht="12">
      <c r="A2187" s="41"/>
      <c r="B2187" s="42"/>
      <c r="C2187" s="43"/>
      <c r="D2187" s="227" t="s">
        <v>493</v>
      </c>
      <c r="E2187" s="43"/>
      <c r="F2187" s="253" t="s">
        <v>682</v>
      </c>
      <c r="G2187" s="43"/>
      <c r="H2187" s="254">
        <v>1.14</v>
      </c>
      <c r="I2187" s="43"/>
      <c r="J2187" s="43"/>
      <c r="K2187" s="43"/>
      <c r="L2187" s="47"/>
      <c r="M2187" s="223"/>
      <c r="N2187" s="224"/>
      <c r="O2187" s="87"/>
      <c r="P2187" s="87"/>
      <c r="Q2187" s="87"/>
      <c r="R2187" s="87"/>
      <c r="S2187" s="87"/>
      <c r="T2187" s="88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U2187" s="20" t="s">
        <v>82</v>
      </c>
    </row>
    <row r="2188" spans="1:47" s="2" customFormat="1" ht="12">
      <c r="A2188" s="41"/>
      <c r="B2188" s="42"/>
      <c r="C2188" s="43"/>
      <c r="D2188" s="227" t="s">
        <v>493</v>
      </c>
      <c r="E2188" s="43"/>
      <c r="F2188" s="253" t="s">
        <v>683</v>
      </c>
      <c r="G2188" s="43"/>
      <c r="H2188" s="254">
        <v>5.7</v>
      </c>
      <c r="I2188" s="43"/>
      <c r="J2188" s="43"/>
      <c r="K2188" s="43"/>
      <c r="L2188" s="47"/>
      <c r="M2188" s="223"/>
      <c r="N2188" s="224"/>
      <c r="O2188" s="87"/>
      <c r="P2188" s="87"/>
      <c r="Q2188" s="87"/>
      <c r="R2188" s="87"/>
      <c r="S2188" s="87"/>
      <c r="T2188" s="88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U2188" s="20" t="s">
        <v>82</v>
      </c>
    </row>
    <row r="2189" spans="1:47" s="2" customFormat="1" ht="12">
      <c r="A2189" s="41"/>
      <c r="B2189" s="42"/>
      <c r="C2189" s="43"/>
      <c r="D2189" s="227" t="s">
        <v>493</v>
      </c>
      <c r="E2189" s="43"/>
      <c r="F2189" s="253" t="s">
        <v>684</v>
      </c>
      <c r="G2189" s="43"/>
      <c r="H2189" s="254">
        <v>3.73</v>
      </c>
      <c r="I2189" s="43"/>
      <c r="J2189" s="43"/>
      <c r="K2189" s="43"/>
      <c r="L2189" s="47"/>
      <c r="M2189" s="223"/>
      <c r="N2189" s="224"/>
      <c r="O2189" s="87"/>
      <c r="P2189" s="87"/>
      <c r="Q2189" s="87"/>
      <c r="R2189" s="87"/>
      <c r="S2189" s="87"/>
      <c r="T2189" s="88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U2189" s="20" t="s">
        <v>82</v>
      </c>
    </row>
    <row r="2190" spans="1:47" s="2" customFormat="1" ht="12">
      <c r="A2190" s="41"/>
      <c r="B2190" s="42"/>
      <c r="C2190" s="43"/>
      <c r="D2190" s="227" t="s">
        <v>493</v>
      </c>
      <c r="E2190" s="43"/>
      <c r="F2190" s="253" t="s">
        <v>685</v>
      </c>
      <c r="G2190" s="43"/>
      <c r="H2190" s="254">
        <v>1.2</v>
      </c>
      <c r="I2190" s="43"/>
      <c r="J2190" s="43"/>
      <c r="K2190" s="43"/>
      <c r="L2190" s="47"/>
      <c r="M2190" s="223"/>
      <c r="N2190" s="224"/>
      <c r="O2190" s="87"/>
      <c r="P2190" s="87"/>
      <c r="Q2190" s="87"/>
      <c r="R2190" s="87"/>
      <c r="S2190" s="87"/>
      <c r="T2190" s="88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U2190" s="20" t="s">
        <v>82</v>
      </c>
    </row>
    <row r="2191" spans="1:47" s="2" customFormat="1" ht="12">
      <c r="A2191" s="41"/>
      <c r="B2191" s="42"/>
      <c r="C2191" s="43"/>
      <c r="D2191" s="227" t="s">
        <v>493</v>
      </c>
      <c r="E2191" s="43"/>
      <c r="F2191" s="253" t="s">
        <v>686</v>
      </c>
      <c r="G2191" s="43"/>
      <c r="H2191" s="254">
        <v>1.25</v>
      </c>
      <c r="I2191" s="43"/>
      <c r="J2191" s="43"/>
      <c r="K2191" s="43"/>
      <c r="L2191" s="47"/>
      <c r="M2191" s="223"/>
      <c r="N2191" s="224"/>
      <c r="O2191" s="87"/>
      <c r="P2191" s="87"/>
      <c r="Q2191" s="87"/>
      <c r="R2191" s="87"/>
      <c r="S2191" s="87"/>
      <c r="T2191" s="88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U2191" s="20" t="s">
        <v>82</v>
      </c>
    </row>
    <row r="2192" spans="1:47" s="2" customFormat="1" ht="12">
      <c r="A2192" s="41"/>
      <c r="B2192" s="42"/>
      <c r="C2192" s="43"/>
      <c r="D2192" s="227" t="s">
        <v>493</v>
      </c>
      <c r="E2192" s="43"/>
      <c r="F2192" s="253" t="s">
        <v>681</v>
      </c>
      <c r="G2192" s="43"/>
      <c r="H2192" s="254">
        <v>4.06</v>
      </c>
      <c r="I2192" s="43"/>
      <c r="J2192" s="43"/>
      <c r="K2192" s="43"/>
      <c r="L2192" s="47"/>
      <c r="M2192" s="223"/>
      <c r="N2192" s="224"/>
      <c r="O2192" s="87"/>
      <c r="P2192" s="87"/>
      <c r="Q2192" s="87"/>
      <c r="R2192" s="87"/>
      <c r="S2192" s="87"/>
      <c r="T2192" s="88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U2192" s="20" t="s">
        <v>82</v>
      </c>
    </row>
    <row r="2193" spans="1:47" s="2" customFormat="1" ht="12">
      <c r="A2193" s="41"/>
      <c r="B2193" s="42"/>
      <c r="C2193" s="43"/>
      <c r="D2193" s="227" t="s">
        <v>493</v>
      </c>
      <c r="E2193" s="43"/>
      <c r="F2193" s="253" t="s">
        <v>687</v>
      </c>
      <c r="G2193" s="43"/>
      <c r="H2193" s="254">
        <v>2.28</v>
      </c>
      <c r="I2193" s="43"/>
      <c r="J2193" s="43"/>
      <c r="K2193" s="43"/>
      <c r="L2193" s="47"/>
      <c r="M2193" s="223"/>
      <c r="N2193" s="224"/>
      <c r="O2193" s="87"/>
      <c r="P2193" s="87"/>
      <c r="Q2193" s="87"/>
      <c r="R2193" s="87"/>
      <c r="S2193" s="87"/>
      <c r="T2193" s="88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U2193" s="20" t="s">
        <v>82</v>
      </c>
    </row>
    <row r="2194" spans="1:47" s="2" customFormat="1" ht="12">
      <c r="A2194" s="41"/>
      <c r="B2194" s="42"/>
      <c r="C2194" s="43"/>
      <c r="D2194" s="227" t="s">
        <v>493</v>
      </c>
      <c r="E2194" s="43"/>
      <c r="F2194" s="253" t="s">
        <v>682</v>
      </c>
      <c r="G2194" s="43"/>
      <c r="H2194" s="254">
        <v>1.14</v>
      </c>
      <c r="I2194" s="43"/>
      <c r="J2194" s="43"/>
      <c r="K2194" s="43"/>
      <c r="L2194" s="47"/>
      <c r="M2194" s="223"/>
      <c r="N2194" s="224"/>
      <c r="O2194" s="87"/>
      <c r="P2194" s="87"/>
      <c r="Q2194" s="87"/>
      <c r="R2194" s="87"/>
      <c r="S2194" s="87"/>
      <c r="T2194" s="88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U2194" s="20" t="s">
        <v>82</v>
      </c>
    </row>
    <row r="2195" spans="1:47" s="2" customFormat="1" ht="12">
      <c r="A2195" s="41"/>
      <c r="B2195" s="42"/>
      <c r="C2195" s="43"/>
      <c r="D2195" s="227" t="s">
        <v>493</v>
      </c>
      <c r="E2195" s="43"/>
      <c r="F2195" s="253" t="s">
        <v>700</v>
      </c>
      <c r="G2195" s="43"/>
      <c r="H2195" s="254">
        <v>18.6</v>
      </c>
      <c r="I2195" s="43"/>
      <c r="J2195" s="43"/>
      <c r="K2195" s="43"/>
      <c r="L2195" s="47"/>
      <c r="M2195" s="223"/>
      <c r="N2195" s="224"/>
      <c r="O2195" s="87"/>
      <c r="P2195" s="87"/>
      <c r="Q2195" s="87"/>
      <c r="R2195" s="87"/>
      <c r="S2195" s="87"/>
      <c r="T2195" s="88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U2195" s="20" t="s">
        <v>82</v>
      </c>
    </row>
    <row r="2196" spans="1:47" s="2" customFormat="1" ht="12">
      <c r="A2196" s="41"/>
      <c r="B2196" s="42"/>
      <c r="C2196" s="43"/>
      <c r="D2196" s="227" t="s">
        <v>493</v>
      </c>
      <c r="E2196" s="43"/>
      <c r="F2196" s="253" t="s">
        <v>502</v>
      </c>
      <c r="G2196" s="43"/>
      <c r="H2196" s="254">
        <v>45.44</v>
      </c>
      <c r="I2196" s="43"/>
      <c r="J2196" s="43"/>
      <c r="K2196" s="43"/>
      <c r="L2196" s="47"/>
      <c r="M2196" s="223"/>
      <c r="N2196" s="224"/>
      <c r="O2196" s="87"/>
      <c r="P2196" s="87"/>
      <c r="Q2196" s="87"/>
      <c r="R2196" s="87"/>
      <c r="S2196" s="87"/>
      <c r="T2196" s="88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U2196" s="20" t="s">
        <v>82</v>
      </c>
    </row>
    <row r="2197" spans="1:65" s="2" customFormat="1" ht="16.5" customHeight="1">
      <c r="A2197" s="41"/>
      <c r="B2197" s="42"/>
      <c r="C2197" s="207" t="s">
        <v>2052</v>
      </c>
      <c r="D2197" s="207" t="s">
        <v>162</v>
      </c>
      <c r="E2197" s="208" t="s">
        <v>2053</v>
      </c>
      <c r="F2197" s="209" t="s">
        <v>2054</v>
      </c>
      <c r="G2197" s="210" t="s">
        <v>356</v>
      </c>
      <c r="H2197" s="211">
        <v>103.57</v>
      </c>
      <c r="I2197" s="212"/>
      <c r="J2197" s="213">
        <f>ROUND(I2197*H2197,2)</f>
        <v>0</v>
      </c>
      <c r="K2197" s="209" t="s">
        <v>166</v>
      </c>
      <c r="L2197" s="47"/>
      <c r="M2197" s="214" t="s">
        <v>19</v>
      </c>
      <c r="N2197" s="215" t="s">
        <v>43</v>
      </c>
      <c r="O2197" s="87"/>
      <c r="P2197" s="216">
        <f>O2197*H2197</f>
        <v>0</v>
      </c>
      <c r="Q2197" s="216">
        <v>0.0003</v>
      </c>
      <c r="R2197" s="216">
        <f>Q2197*H2197</f>
        <v>0.031070999999999994</v>
      </c>
      <c r="S2197" s="216">
        <v>0</v>
      </c>
      <c r="T2197" s="217">
        <f>S2197*H2197</f>
        <v>0</v>
      </c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R2197" s="218" t="s">
        <v>196</v>
      </c>
      <c r="AT2197" s="218" t="s">
        <v>162</v>
      </c>
      <c r="AU2197" s="218" t="s">
        <v>82</v>
      </c>
      <c r="AY2197" s="20" t="s">
        <v>155</v>
      </c>
      <c r="BE2197" s="219">
        <f>IF(N2197="základní",J2197,0)</f>
        <v>0</v>
      </c>
      <c r="BF2197" s="219">
        <f>IF(N2197="snížená",J2197,0)</f>
        <v>0</v>
      </c>
      <c r="BG2197" s="219">
        <f>IF(N2197="zákl. přenesená",J2197,0)</f>
        <v>0</v>
      </c>
      <c r="BH2197" s="219">
        <f>IF(N2197="sníž. přenesená",J2197,0)</f>
        <v>0</v>
      </c>
      <c r="BI2197" s="219">
        <f>IF(N2197="nulová",J2197,0)</f>
        <v>0</v>
      </c>
      <c r="BJ2197" s="20" t="s">
        <v>80</v>
      </c>
      <c r="BK2197" s="219">
        <f>ROUND(I2197*H2197,2)</f>
        <v>0</v>
      </c>
      <c r="BL2197" s="20" t="s">
        <v>196</v>
      </c>
      <c r="BM2197" s="218" t="s">
        <v>2055</v>
      </c>
    </row>
    <row r="2198" spans="1:47" s="2" customFormat="1" ht="12">
      <c r="A2198" s="41"/>
      <c r="B2198" s="42"/>
      <c r="C2198" s="43"/>
      <c r="D2198" s="220" t="s">
        <v>169</v>
      </c>
      <c r="E2198" s="43"/>
      <c r="F2198" s="221" t="s">
        <v>2056</v>
      </c>
      <c r="G2198" s="43"/>
      <c r="H2198" s="43"/>
      <c r="I2198" s="222"/>
      <c r="J2198" s="43"/>
      <c r="K2198" s="43"/>
      <c r="L2198" s="47"/>
      <c r="M2198" s="223"/>
      <c r="N2198" s="224"/>
      <c r="O2198" s="87"/>
      <c r="P2198" s="87"/>
      <c r="Q2198" s="87"/>
      <c r="R2198" s="87"/>
      <c r="S2198" s="87"/>
      <c r="T2198" s="88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T2198" s="20" t="s">
        <v>169</v>
      </c>
      <c r="AU2198" s="20" t="s">
        <v>82</v>
      </c>
    </row>
    <row r="2199" spans="1:65" s="2" customFormat="1" ht="16.5" customHeight="1">
      <c r="A2199" s="41"/>
      <c r="B2199" s="42"/>
      <c r="C2199" s="207" t="s">
        <v>2057</v>
      </c>
      <c r="D2199" s="207" t="s">
        <v>162</v>
      </c>
      <c r="E2199" s="208" t="s">
        <v>2058</v>
      </c>
      <c r="F2199" s="209" t="s">
        <v>2059</v>
      </c>
      <c r="G2199" s="210" t="s">
        <v>356</v>
      </c>
      <c r="H2199" s="211">
        <v>103.57</v>
      </c>
      <c r="I2199" s="212"/>
      <c r="J2199" s="213">
        <f>ROUND(I2199*H2199,2)</f>
        <v>0</v>
      </c>
      <c r="K2199" s="209" t="s">
        <v>166</v>
      </c>
      <c r="L2199" s="47"/>
      <c r="M2199" s="214" t="s">
        <v>19</v>
      </c>
      <c r="N2199" s="215" t="s">
        <v>43</v>
      </c>
      <c r="O2199" s="87"/>
      <c r="P2199" s="216">
        <f>O2199*H2199</f>
        <v>0</v>
      </c>
      <c r="Q2199" s="216">
        <v>0.0015</v>
      </c>
      <c r="R2199" s="216">
        <f>Q2199*H2199</f>
        <v>0.155355</v>
      </c>
      <c r="S2199" s="216">
        <v>0</v>
      </c>
      <c r="T2199" s="217">
        <f>S2199*H2199</f>
        <v>0</v>
      </c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R2199" s="218" t="s">
        <v>196</v>
      </c>
      <c r="AT2199" s="218" t="s">
        <v>162</v>
      </c>
      <c r="AU2199" s="218" t="s">
        <v>82</v>
      </c>
      <c r="AY2199" s="20" t="s">
        <v>155</v>
      </c>
      <c r="BE2199" s="219">
        <f>IF(N2199="základní",J2199,0)</f>
        <v>0</v>
      </c>
      <c r="BF2199" s="219">
        <f>IF(N2199="snížená",J2199,0)</f>
        <v>0</v>
      </c>
      <c r="BG2199" s="219">
        <f>IF(N2199="zákl. přenesená",J2199,0)</f>
        <v>0</v>
      </c>
      <c r="BH2199" s="219">
        <f>IF(N2199="sníž. přenesená",J2199,0)</f>
        <v>0</v>
      </c>
      <c r="BI2199" s="219">
        <f>IF(N2199="nulová",J2199,0)</f>
        <v>0</v>
      </c>
      <c r="BJ2199" s="20" t="s">
        <v>80</v>
      </c>
      <c r="BK2199" s="219">
        <f>ROUND(I2199*H2199,2)</f>
        <v>0</v>
      </c>
      <c r="BL2199" s="20" t="s">
        <v>196</v>
      </c>
      <c r="BM2199" s="218" t="s">
        <v>2060</v>
      </c>
    </row>
    <row r="2200" spans="1:47" s="2" customFormat="1" ht="12">
      <c r="A2200" s="41"/>
      <c r="B2200" s="42"/>
      <c r="C2200" s="43"/>
      <c r="D2200" s="220" t="s">
        <v>169</v>
      </c>
      <c r="E2200" s="43"/>
      <c r="F2200" s="221" t="s">
        <v>2061</v>
      </c>
      <c r="G2200" s="43"/>
      <c r="H2200" s="43"/>
      <c r="I2200" s="222"/>
      <c r="J2200" s="43"/>
      <c r="K2200" s="43"/>
      <c r="L2200" s="47"/>
      <c r="M2200" s="223"/>
      <c r="N2200" s="224"/>
      <c r="O2200" s="87"/>
      <c r="P2200" s="87"/>
      <c r="Q2200" s="87"/>
      <c r="R2200" s="87"/>
      <c r="S2200" s="87"/>
      <c r="T2200" s="88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T2200" s="20" t="s">
        <v>169</v>
      </c>
      <c r="AU2200" s="20" t="s">
        <v>82</v>
      </c>
    </row>
    <row r="2201" spans="1:65" s="2" customFormat="1" ht="24.15" customHeight="1">
      <c r="A2201" s="41"/>
      <c r="B2201" s="42"/>
      <c r="C2201" s="207" t="s">
        <v>2062</v>
      </c>
      <c r="D2201" s="207" t="s">
        <v>162</v>
      </c>
      <c r="E2201" s="208" t="s">
        <v>2063</v>
      </c>
      <c r="F2201" s="209" t="s">
        <v>2064</v>
      </c>
      <c r="G2201" s="210" t="s">
        <v>356</v>
      </c>
      <c r="H2201" s="211">
        <v>103.57</v>
      </c>
      <c r="I2201" s="212"/>
      <c r="J2201" s="213">
        <f>ROUND(I2201*H2201,2)</f>
        <v>0</v>
      </c>
      <c r="K2201" s="209" t="s">
        <v>166</v>
      </c>
      <c r="L2201" s="47"/>
      <c r="M2201" s="214" t="s">
        <v>19</v>
      </c>
      <c r="N2201" s="215" t="s">
        <v>43</v>
      </c>
      <c r="O2201" s="87"/>
      <c r="P2201" s="216">
        <f>O2201*H2201</f>
        <v>0</v>
      </c>
      <c r="Q2201" s="216">
        <v>0.00758</v>
      </c>
      <c r="R2201" s="216">
        <f>Q2201*H2201</f>
        <v>0.7850605999999999</v>
      </c>
      <c r="S2201" s="216">
        <v>0</v>
      </c>
      <c r="T2201" s="217">
        <f>S2201*H2201</f>
        <v>0</v>
      </c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R2201" s="218" t="s">
        <v>196</v>
      </c>
      <c r="AT2201" s="218" t="s">
        <v>162</v>
      </c>
      <c r="AU2201" s="218" t="s">
        <v>82</v>
      </c>
      <c r="AY2201" s="20" t="s">
        <v>155</v>
      </c>
      <c r="BE2201" s="219">
        <f>IF(N2201="základní",J2201,0)</f>
        <v>0</v>
      </c>
      <c r="BF2201" s="219">
        <f>IF(N2201="snížená",J2201,0)</f>
        <v>0</v>
      </c>
      <c r="BG2201" s="219">
        <f>IF(N2201="zákl. přenesená",J2201,0)</f>
        <v>0</v>
      </c>
      <c r="BH2201" s="219">
        <f>IF(N2201="sníž. přenesená",J2201,0)</f>
        <v>0</v>
      </c>
      <c r="BI2201" s="219">
        <f>IF(N2201="nulová",J2201,0)</f>
        <v>0</v>
      </c>
      <c r="BJ2201" s="20" t="s">
        <v>80</v>
      </c>
      <c r="BK2201" s="219">
        <f>ROUND(I2201*H2201,2)</f>
        <v>0</v>
      </c>
      <c r="BL2201" s="20" t="s">
        <v>196</v>
      </c>
      <c r="BM2201" s="218" t="s">
        <v>2065</v>
      </c>
    </row>
    <row r="2202" spans="1:47" s="2" customFormat="1" ht="12">
      <c r="A2202" s="41"/>
      <c r="B2202" s="42"/>
      <c r="C2202" s="43"/>
      <c r="D2202" s="220" t="s">
        <v>169</v>
      </c>
      <c r="E2202" s="43"/>
      <c r="F2202" s="221" t="s">
        <v>2066</v>
      </c>
      <c r="G2202" s="43"/>
      <c r="H2202" s="43"/>
      <c r="I2202" s="222"/>
      <c r="J2202" s="43"/>
      <c r="K2202" s="43"/>
      <c r="L2202" s="47"/>
      <c r="M2202" s="223"/>
      <c r="N2202" s="224"/>
      <c r="O2202" s="87"/>
      <c r="P2202" s="87"/>
      <c r="Q2202" s="87"/>
      <c r="R2202" s="87"/>
      <c r="S2202" s="87"/>
      <c r="T2202" s="88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T2202" s="20" t="s">
        <v>169</v>
      </c>
      <c r="AU2202" s="20" t="s">
        <v>82</v>
      </c>
    </row>
    <row r="2203" spans="1:65" s="2" customFormat="1" ht="24.15" customHeight="1">
      <c r="A2203" s="41"/>
      <c r="B2203" s="42"/>
      <c r="C2203" s="207" t="s">
        <v>2067</v>
      </c>
      <c r="D2203" s="207" t="s">
        <v>162</v>
      </c>
      <c r="E2203" s="208" t="s">
        <v>2068</v>
      </c>
      <c r="F2203" s="209" t="s">
        <v>2069</v>
      </c>
      <c r="G2203" s="210" t="s">
        <v>653</v>
      </c>
      <c r="H2203" s="211">
        <v>38</v>
      </c>
      <c r="I2203" s="212"/>
      <c r="J2203" s="213">
        <f>ROUND(I2203*H2203,2)</f>
        <v>0</v>
      </c>
      <c r="K2203" s="209" t="s">
        <v>166</v>
      </c>
      <c r="L2203" s="47"/>
      <c r="M2203" s="214" t="s">
        <v>19</v>
      </c>
      <c r="N2203" s="215" t="s">
        <v>43</v>
      </c>
      <c r="O2203" s="87"/>
      <c r="P2203" s="216">
        <f>O2203*H2203</f>
        <v>0</v>
      </c>
      <c r="Q2203" s="216">
        <v>0.00153</v>
      </c>
      <c r="R2203" s="216">
        <f>Q2203*H2203</f>
        <v>0.05814</v>
      </c>
      <c r="S2203" s="216">
        <v>0</v>
      </c>
      <c r="T2203" s="217">
        <f>S2203*H2203</f>
        <v>0</v>
      </c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R2203" s="218" t="s">
        <v>196</v>
      </c>
      <c r="AT2203" s="218" t="s">
        <v>162</v>
      </c>
      <c r="AU2203" s="218" t="s">
        <v>82</v>
      </c>
      <c r="AY2203" s="20" t="s">
        <v>155</v>
      </c>
      <c r="BE2203" s="219">
        <f>IF(N2203="základní",J2203,0)</f>
        <v>0</v>
      </c>
      <c r="BF2203" s="219">
        <f>IF(N2203="snížená",J2203,0)</f>
        <v>0</v>
      </c>
      <c r="BG2203" s="219">
        <f>IF(N2203="zákl. přenesená",J2203,0)</f>
        <v>0</v>
      </c>
      <c r="BH2203" s="219">
        <f>IF(N2203="sníž. přenesená",J2203,0)</f>
        <v>0</v>
      </c>
      <c r="BI2203" s="219">
        <f>IF(N2203="nulová",J2203,0)</f>
        <v>0</v>
      </c>
      <c r="BJ2203" s="20" t="s">
        <v>80</v>
      </c>
      <c r="BK2203" s="219">
        <f>ROUND(I2203*H2203,2)</f>
        <v>0</v>
      </c>
      <c r="BL2203" s="20" t="s">
        <v>196</v>
      </c>
      <c r="BM2203" s="218" t="s">
        <v>2070</v>
      </c>
    </row>
    <row r="2204" spans="1:47" s="2" customFormat="1" ht="12">
      <c r="A2204" s="41"/>
      <c r="B2204" s="42"/>
      <c r="C2204" s="43"/>
      <c r="D2204" s="220" t="s">
        <v>169</v>
      </c>
      <c r="E2204" s="43"/>
      <c r="F2204" s="221" t="s">
        <v>2071</v>
      </c>
      <c r="G2204" s="43"/>
      <c r="H2204" s="43"/>
      <c r="I2204" s="222"/>
      <c r="J2204" s="43"/>
      <c r="K2204" s="43"/>
      <c r="L2204" s="47"/>
      <c r="M2204" s="223"/>
      <c r="N2204" s="224"/>
      <c r="O2204" s="87"/>
      <c r="P2204" s="87"/>
      <c r="Q2204" s="87"/>
      <c r="R2204" s="87"/>
      <c r="S2204" s="87"/>
      <c r="T2204" s="88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T2204" s="20" t="s">
        <v>169</v>
      </c>
      <c r="AU2204" s="20" t="s">
        <v>82</v>
      </c>
    </row>
    <row r="2205" spans="1:51" s="13" customFormat="1" ht="12">
      <c r="A2205" s="13"/>
      <c r="B2205" s="225"/>
      <c r="C2205" s="226"/>
      <c r="D2205" s="227" t="s">
        <v>176</v>
      </c>
      <c r="E2205" s="228" t="s">
        <v>19</v>
      </c>
      <c r="F2205" s="229" t="s">
        <v>2072</v>
      </c>
      <c r="G2205" s="226"/>
      <c r="H2205" s="228" t="s">
        <v>19</v>
      </c>
      <c r="I2205" s="230"/>
      <c r="J2205" s="226"/>
      <c r="K2205" s="226"/>
      <c r="L2205" s="231"/>
      <c r="M2205" s="232"/>
      <c r="N2205" s="233"/>
      <c r="O2205" s="233"/>
      <c r="P2205" s="233"/>
      <c r="Q2205" s="233"/>
      <c r="R2205" s="233"/>
      <c r="S2205" s="233"/>
      <c r="T2205" s="234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35" t="s">
        <v>176</v>
      </c>
      <c r="AU2205" s="235" t="s">
        <v>82</v>
      </c>
      <c r="AV2205" s="13" t="s">
        <v>80</v>
      </c>
      <c r="AW2205" s="13" t="s">
        <v>34</v>
      </c>
      <c r="AX2205" s="13" t="s">
        <v>72</v>
      </c>
      <c r="AY2205" s="235" t="s">
        <v>155</v>
      </c>
    </row>
    <row r="2206" spans="1:51" s="13" customFormat="1" ht="12">
      <c r="A2206" s="13"/>
      <c r="B2206" s="225"/>
      <c r="C2206" s="226"/>
      <c r="D2206" s="227" t="s">
        <v>176</v>
      </c>
      <c r="E2206" s="228" t="s">
        <v>19</v>
      </c>
      <c r="F2206" s="229" t="s">
        <v>598</v>
      </c>
      <c r="G2206" s="226"/>
      <c r="H2206" s="228" t="s">
        <v>19</v>
      </c>
      <c r="I2206" s="230"/>
      <c r="J2206" s="226"/>
      <c r="K2206" s="226"/>
      <c r="L2206" s="231"/>
      <c r="M2206" s="232"/>
      <c r="N2206" s="233"/>
      <c r="O2206" s="233"/>
      <c r="P2206" s="233"/>
      <c r="Q2206" s="233"/>
      <c r="R2206" s="233"/>
      <c r="S2206" s="233"/>
      <c r="T2206" s="234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35" t="s">
        <v>176</v>
      </c>
      <c r="AU2206" s="235" t="s">
        <v>82</v>
      </c>
      <c r="AV2206" s="13" t="s">
        <v>80</v>
      </c>
      <c r="AW2206" s="13" t="s">
        <v>34</v>
      </c>
      <c r="AX2206" s="13" t="s">
        <v>72</v>
      </c>
      <c r="AY2206" s="235" t="s">
        <v>155</v>
      </c>
    </row>
    <row r="2207" spans="1:51" s="14" customFormat="1" ht="12">
      <c r="A2207" s="14"/>
      <c r="B2207" s="236"/>
      <c r="C2207" s="237"/>
      <c r="D2207" s="227" t="s">
        <v>176</v>
      </c>
      <c r="E2207" s="238" t="s">
        <v>19</v>
      </c>
      <c r="F2207" s="239" t="s">
        <v>2073</v>
      </c>
      <c r="G2207" s="237"/>
      <c r="H2207" s="240">
        <v>19</v>
      </c>
      <c r="I2207" s="241"/>
      <c r="J2207" s="237"/>
      <c r="K2207" s="237"/>
      <c r="L2207" s="242"/>
      <c r="M2207" s="243"/>
      <c r="N2207" s="244"/>
      <c r="O2207" s="244"/>
      <c r="P2207" s="244"/>
      <c r="Q2207" s="244"/>
      <c r="R2207" s="244"/>
      <c r="S2207" s="244"/>
      <c r="T2207" s="245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T2207" s="246" t="s">
        <v>176</v>
      </c>
      <c r="AU2207" s="246" t="s">
        <v>82</v>
      </c>
      <c r="AV2207" s="14" t="s">
        <v>82</v>
      </c>
      <c r="AW2207" s="14" t="s">
        <v>34</v>
      </c>
      <c r="AX2207" s="14" t="s">
        <v>72</v>
      </c>
      <c r="AY2207" s="246" t="s">
        <v>155</v>
      </c>
    </row>
    <row r="2208" spans="1:51" s="13" customFormat="1" ht="12">
      <c r="A2208" s="13"/>
      <c r="B2208" s="225"/>
      <c r="C2208" s="226"/>
      <c r="D2208" s="227" t="s">
        <v>176</v>
      </c>
      <c r="E2208" s="228" t="s">
        <v>19</v>
      </c>
      <c r="F2208" s="229" t="s">
        <v>604</v>
      </c>
      <c r="G2208" s="226"/>
      <c r="H2208" s="228" t="s">
        <v>19</v>
      </c>
      <c r="I2208" s="230"/>
      <c r="J2208" s="226"/>
      <c r="K2208" s="226"/>
      <c r="L2208" s="231"/>
      <c r="M2208" s="232"/>
      <c r="N2208" s="233"/>
      <c r="O2208" s="233"/>
      <c r="P2208" s="233"/>
      <c r="Q2208" s="233"/>
      <c r="R2208" s="233"/>
      <c r="S2208" s="233"/>
      <c r="T2208" s="234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T2208" s="235" t="s">
        <v>176</v>
      </c>
      <c r="AU2208" s="235" t="s">
        <v>82</v>
      </c>
      <c r="AV2208" s="13" t="s">
        <v>80</v>
      </c>
      <c r="AW2208" s="13" t="s">
        <v>34</v>
      </c>
      <c r="AX2208" s="13" t="s">
        <v>72</v>
      </c>
      <c r="AY2208" s="235" t="s">
        <v>155</v>
      </c>
    </row>
    <row r="2209" spans="1:51" s="14" customFormat="1" ht="12">
      <c r="A2209" s="14"/>
      <c r="B2209" s="236"/>
      <c r="C2209" s="237"/>
      <c r="D2209" s="227" t="s">
        <v>176</v>
      </c>
      <c r="E2209" s="238" t="s">
        <v>19</v>
      </c>
      <c r="F2209" s="239" t="s">
        <v>2073</v>
      </c>
      <c r="G2209" s="237"/>
      <c r="H2209" s="240">
        <v>19</v>
      </c>
      <c r="I2209" s="241"/>
      <c r="J2209" s="237"/>
      <c r="K2209" s="237"/>
      <c r="L2209" s="242"/>
      <c r="M2209" s="243"/>
      <c r="N2209" s="244"/>
      <c r="O2209" s="244"/>
      <c r="P2209" s="244"/>
      <c r="Q2209" s="244"/>
      <c r="R2209" s="244"/>
      <c r="S2209" s="244"/>
      <c r="T2209" s="245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T2209" s="246" t="s">
        <v>176</v>
      </c>
      <c r="AU2209" s="246" t="s">
        <v>82</v>
      </c>
      <c r="AV2209" s="14" t="s">
        <v>82</v>
      </c>
      <c r="AW2209" s="14" t="s">
        <v>34</v>
      </c>
      <c r="AX2209" s="14" t="s">
        <v>72</v>
      </c>
      <c r="AY2209" s="246" t="s">
        <v>155</v>
      </c>
    </row>
    <row r="2210" spans="1:51" s="15" customFormat="1" ht="12">
      <c r="A2210" s="15"/>
      <c r="B2210" s="255"/>
      <c r="C2210" s="256"/>
      <c r="D2210" s="227" t="s">
        <v>176</v>
      </c>
      <c r="E2210" s="257" t="s">
        <v>19</v>
      </c>
      <c r="F2210" s="258" t="s">
        <v>502</v>
      </c>
      <c r="G2210" s="256"/>
      <c r="H2210" s="259">
        <v>38</v>
      </c>
      <c r="I2210" s="260"/>
      <c r="J2210" s="256"/>
      <c r="K2210" s="256"/>
      <c r="L2210" s="261"/>
      <c r="M2210" s="262"/>
      <c r="N2210" s="263"/>
      <c r="O2210" s="263"/>
      <c r="P2210" s="263"/>
      <c r="Q2210" s="263"/>
      <c r="R2210" s="263"/>
      <c r="S2210" s="263"/>
      <c r="T2210" s="264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T2210" s="265" t="s">
        <v>176</v>
      </c>
      <c r="AU2210" s="265" t="s">
        <v>82</v>
      </c>
      <c r="AV2210" s="15" t="s">
        <v>252</v>
      </c>
      <c r="AW2210" s="15" t="s">
        <v>34</v>
      </c>
      <c r="AX2210" s="15" t="s">
        <v>80</v>
      </c>
      <c r="AY2210" s="265" t="s">
        <v>155</v>
      </c>
    </row>
    <row r="2211" spans="1:65" s="2" customFormat="1" ht="24.15" customHeight="1">
      <c r="A2211" s="41"/>
      <c r="B2211" s="42"/>
      <c r="C2211" s="266" t="s">
        <v>2074</v>
      </c>
      <c r="D2211" s="266" t="s">
        <v>560</v>
      </c>
      <c r="E2211" s="267" t="s">
        <v>2075</v>
      </c>
      <c r="F2211" s="268" t="s">
        <v>2076</v>
      </c>
      <c r="G2211" s="269" t="s">
        <v>653</v>
      </c>
      <c r="H2211" s="270">
        <v>41.8</v>
      </c>
      <c r="I2211" s="271"/>
      <c r="J2211" s="272">
        <f>ROUND(I2211*H2211,2)</f>
        <v>0</v>
      </c>
      <c r="K2211" s="268" t="s">
        <v>166</v>
      </c>
      <c r="L2211" s="273"/>
      <c r="M2211" s="274" t="s">
        <v>19</v>
      </c>
      <c r="N2211" s="275" t="s">
        <v>43</v>
      </c>
      <c r="O2211" s="87"/>
      <c r="P2211" s="216">
        <f>O2211*H2211</f>
        <v>0</v>
      </c>
      <c r="Q2211" s="216">
        <v>0.0066</v>
      </c>
      <c r="R2211" s="216">
        <f>Q2211*H2211</f>
        <v>0.27587999999999996</v>
      </c>
      <c r="S2211" s="216">
        <v>0</v>
      </c>
      <c r="T2211" s="217">
        <f>S2211*H2211</f>
        <v>0</v>
      </c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R2211" s="218" t="s">
        <v>776</v>
      </c>
      <c r="AT2211" s="218" t="s">
        <v>560</v>
      </c>
      <c r="AU2211" s="218" t="s">
        <v>82</v>
      </c>
      <c r="AY2211" s="20" t="s">
        <v>155</v>
      </c>
      <c r="BE2211" s="219">
        <f>IF(N2211="základní",J2211,0)</f>
        <v>0</v>
      </c>
      <c r="BF2211" s="219">
        <f>IF(N2211="snížená",J2211,0)</f>
        <v>0</v>
      </c>
      <c r="BG2211" s="219">
        <f>IF(N2211="zákl. přenesená",J2211,0)</f>
        <v>0</v>
      </c>
      <c r="BH2211" s="219">
        <f>IF(N2211="sníž. přenesená",J2211,0)</f>
        <v>0</v>
      </c>
      <c r="BI2211" s="219">
        <f>IF(N2211="nulová",J2211,0)</f>
        <v>0</v>
      </c>
      <c r="BJ2211" s="20" t="s">
        <v>80</v>
      </c>
      <c r="BK2211" s="219">
        <f>ROUND(I2211*H2211,2)</f>
        <v>0</v>
      </c>
      <c r="BL2211" s="20" t="s">
        <v>196</v>
      </c>
      <c r="BM2211" s="218" t="s">
        <v>2077</v>
      </c>
    </row>
    <row r="2212" spans="1:51" s="14" customFormat="1" ht="12">
      <c r="A2212" s="14"/>
      <c r="B2212" s="236"/>
      <c r="C2212" s="237"/>
      <c r="D2212" s="227" t="s">
        <v>176</v>
      </c>
      <c r="E2212" s="237"/>
      <c r="F2212" s="239" t="s">
        <v>2078</v>
      </c>
      <c r="G2212" s="237"/>
      <c r="H2212" s="240">
        <v>41.8</v>
      </c>
      <c r="I2212" s="241"/>
      <c r="J2212" s="237"/>
      <c r="K2212" s="237"/>
      <c r="L2212" s="242"/>
      <c r="M2212" s="243"/>
      <c r="N2212" s="244"/>
      <c r="O2212" s="244"/>
      <c r="P2212" s="244"/>
      <c r="Q2212" s="244"/>
      <c r="R2212" s="244"/>
      <c r="S2212" s="244"/>
      <c r="T2212" s="245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46" t="s">
        <v>176</v>
      </c>
      <c r="AU2212" s="246" t="s">
        <v>82</v>
      </c>
      <c r="AV2212" s="14" t="s">
        <v>82</v>
      </c>
      <c r="AW2212" s="14" t="s">
        <v>4</v>
      </c>
      <c r="AX2212" s="14" t="s">
        <v>80</v>
      </c>
      <c r="AY2212" s="246" t="s">
        <v>155</v>
      </c>
    </row>
    <row r="2213" spans="1:65" s="2" customFormat="1" ht="24.15" customHeight="1">
      <c r="A2213" s="41"/>
      <c r="B2213" s="42"/>
      <c r="C2213" s="207" t="s">
        <v>2079</v>
      </c>
      <c r="D2213" s="207" t="s">
        <v>162</v>
      </c>
      <c r="E2213" s="208" t="s">
        <v>2080</v>
      </c>
      <c r="F2213" s="209" t="s">
        <v>2081</v>
      </c>
      <c r="G2213" s="210" t="s">
        <v>653</v>
      </c>
      <c r="H2213" s="211">
        <v>9.7</v>
      </c>
      <c r="I2213" s="212"/>
      <c r="J2213" s="213">
        <f>ROUND(I2213*H2213,2)</f>
        <v>0</v>
      </c>
      <c r="K2213" s="209" t="s">
        <v>166</v>
      </c>
      <c r="L2213" s="47"/>
      <c r="M2213" s="214" t="s">
        <v>19</v>
      </c>
      <c r="N2213" s="215" t="s">
        <v>43</v>
      </c>
      <c r="O2213" s="87"/>
      <c r="P2213" s="216">
        <f>O2213*H2213</f>
        <v>0</v>
      </c>
      <c r="Q2213" s="216">
        <v>0.00058</v>
      </c>
      <c r="R2213" s="216">
        <f>Q2213*H2213</f>
        <v>0.005626</v>
      </c>
      <c r="S2213" s="216">
        <v>0</v>
      </c>
      <c r="T2213" s="217">
        <f>S2213*H2213</f>
        <v>0</v>
      </c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R2213" s="218" t="s">
        <v>196</v>
      </c>
      <c r="AT2213" s="218" t="s">
        <v>162</v>
      </c>
      <c r="AU2213" s="218" t="s">
        <v>82</v>
      </c>
      <c r="AY2213" s="20" t="s">
        <v>155</v>
      </c>
      <c r="BE2213" s="219">
        <f>IF(N2213="základní",J2213,0)</f>
        <v>0</v>
      </c>
      <c r="BF2213" s="219">
        <f>IF(N2213="snížená",J2213,0)</f>
        <v>0</v>
      </c>
      <c r="BG2213" s="219">
        <f>IF(N2213="zákl. přenesená",J2213,0)</f>
        <v>0</v>
      </c>
      <c r="BH2213" s="219">
        <f>IF(N2213="sníž. přenesená",J2213,0)</f>
        <v>0</v>
      </c>
      <c r="BI2213" s="219">
        <f>IF(N2213="nulová",J2213,0)</f>
        <v>0</v>
      </c>
      <c r="BJ2213" s="20" t="s">
        <v>80</v>
      </c>
      <c r="BK2213" s="219">
        <f>ROUND(I2213*H2213,2)</f>
        <v>0</v>
      </c>
      <c r="BL2213" s="20" t="s">
        <v>196</v>
      </c>
      <c r="BM2213" s="218" t="s">
        <v>2082</v>
      </c>
    </row>
    <row r="2214" spans="1:47" s="2" customFormat="1" ht="12">
      <c r="A2214" s="41"/>
      <c r="B2214" s="42"/>
      <c r="C2214" s="43"/>
      <c r="D2214" s="220" t="s">
        <v>169</v>
      </c>
      <c r="E2214" s="43"/>
      <c r="F2214" s="221" t="s">
        <v>2083</v>
      </c>
      <c r="G2214" s="43"/>
      <c r="H2214" s="43"/>
      <c r="I2214" s="222"/>
      <c r="J2214" s="43"/>
      <c r="K2214" s="43"/>
      <c r="L2214" s="47"/>
      <c r="M2214" s="223"/>
      <c r="N2214" s="224"/>
      <c r="O2214" s="87"/>
      <c r="P2214" s="87"/>
      <c r="Q2214" s="87"/>
      <c r="R2214" s="87"/>
      <c r="S2214" s="87"/>
      <c r="T2214" s="88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T2214" s="20" t="s">
        <v>169</v>
      </c>
      <c r="AU2214" s="20" t="s">
        <v>82</v>
      </c>
    </row>
    <row r="2215" spans="1:51" s="13" customFormat="1" ht="12">
      <c r="A2215" s="13"/>
      <c r="B2215" s="225"/>
      <c r="C2215" s="226"/>
      <c r="D2215" s="227" t="s">
        <v>176</v>
      </c>
      <c r="E2215" s="228" t="s">
        <v>19</v>
      </c>
      <c r="F2215" s="229" t="s">
        <v>2084</v>
      </c>
      <c r="G2215" s="226"/>
      <c r="H2215" s="228" t="s">
        <v>19</v>
      </c>
      <c r="I2215" s="230"/>
      <c r="J2215" s="226"/>
      <c r="K2215" s="226"/>
      <c r="L2215" s="231"/>
      <c r="M2215" s="232"/>
      <c r="N2215" s="233"/>
      <c r="O2215" s="233"/>
      <c r="P2215" s="233"/>
      <c r="Q2215" s="233"/>
      <c r="R2215" s="233"/>
      <c r="S2215" s="233"/>
      <c r="T2215" s="234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35" t="s">
        <v>176</v>
      </c>
      <c r="AU2215" s="235" t="s">
        <v>82</v>
      </c>
      <c r="AV2215" s="13" t="s">
        <v>80</v>
      </c>
      <c r="AW2215" s="13" t="s">
        <v>34</v>
      </c>
      <c r="AX2215" s="13" t="s">
        <v>72</v>
      </c>
      <c r="AY2215" s="235" t="s">
        <v>155</v>
      </c>
    </row>
    <row r="2216" spans="1:51" s="13" customFormat="1" ht="12">
      <c r="A2216" s="13"/>
      <c r="B2216" s="225"/>
      <c r="C2216" s="226"/>
      <c r="D2216" s="227" t="s">
        <v>176</v>
      </c>
      <c r="E2216" s="228" t="s">
        <v>19</v>
      </c>
      <c r="F2216" s="229" t="s">
        <v>598</v>
      </c>
      <c r="G2216" s="226"/>
      <c r="H2216" s="228" t="s">
        <v>19</v>
      </c>
      <c r="I2216" s="230"/>
      <c r="J2216" s="226"/>
      <c r="K2216" s="226"/>
      <c r="L2216" s="231"/>
      <c r="M2216" s="232"/>
      <c r="N2216" s="233"/>
      <c r="O2216" s="233"/>
      <c r="P2216" s="233"/>
      <c r="Q2216" s="233"/>
      <c r="R2216" s="233"/>
      <c r="S2216" s="233"/>
      <c r="T2216" s="234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35" t="s">
        <v>176</v>
      </c>
      <c r="AU2216" s="235" t="s">
        <v>82</v>
      </c>
      <c r="AV2216" s="13" t="s">
        <v>80</v>
      </c>
      <c r="AW2216" s="13" t="s">
        <v>34</v>
      </c>
      <c r="AX2216" s="13" t="s">
        <v>72</v>
      </c>
      <c r="AY2216" s="235" t="s">
        <v>155</v>
      </c>
    </row>
    <row r="2217" spans="1:51" s="14" customFormat="1" ht="12">
      <c r="A2217" s="14"/>
      <c r="B2217" s="236"/>
      <c r="C2217" s="237"/>
      <c r="D2217" s="227" t="s">
        <v>176</v>
      </c>
      <c r="E2217" s="238" t="s">
        <v>19</v>
      </c>
      <c r="F2217" s="239" t="s">
        <v>1142</v>
      </c>
      <c r="G2217" s="237"/>
      <c r="H2217" s="240">
        <v>4.85</v>
      </c>
      <c r="I2217" s="241"/>
      <c r="J2217" s="237"/>
      <c r="K2217" s="237"/>
      <c r="L2217" s="242"/>
      <c r="M2217" s="243"/>
      <c r="N2217" s="244"/>
      <c r="O2217" s="244"/>
      <c r="P2217" s="244"/>
      <c r="Q2217" s="244"/>
      <c r="R2217" s="244"/>
      <c r="S2217" s="244"/>
      <c r="T2217" s="245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46" t="s">
        <v>176</v>
      </c>
      <c r="AU2217" s="246" t="s">
        <v>82</v>
      </c>
      <c r="AV2217" s="14" t="s">
        <v>82</v>
      </c>
      <c r="AW2217" s="14" t="s">
        <v>34</v>
      </c>
      <c r="AX2217" s="14" t="s">
        <v>72</v>
      </c>
      <c r="AY2217" s="246" t="s">
        <v>155</v>
      </c>
    </row>
    <row r="2218" spans="1:51" s="13" customFormat="1" ht="12">
      <c r="A2218" s="13"/>
      <c r="B2218" s="225"/>
      <c r="C2218" s="226"/>
      <c r="D2218" s="227" t="s">
        <v>176</v>
      </c>
      <c r="E2218" s="228" t="s">
        <v>19</v>
      </c>
      <c r="F2218" s="229" t="s">
        <v>604</v>
      </c>
      <c r="G2218" s="226"/>
      <c r="H2218" s="228" t="s">
        <v>19</v>
      </c>
      <c r="I2218" s="230"/>
      <c r="J2218" s="226"/>
      <c r="K2218" s="226"/>
      <c r="L2218" s="231"/>
      <c r="M2218" s="232"/>
      <c r="N2218" s="233"/>
      <c r="O2218" s="233"/>
      <c r="P2218" s="233"/>
      <c r="Q2218" s="233"/>
      <c r="R2218" s="233"/>
      <c r="S2218" s="233"/>
      <c r="T2218" s="234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35" t="s">
        <v>176</v>
      </c>
      <c r="AU2218" s="235" t="s">
        <v>82</v>
      </c>
      <c r="AV2218" s="13" t="s">
        <v>80</v>
      </c>
      <c r="AW2218" s="13" t="s">
        <v>34</v>
      </c>
      <c r="AX2218" s="13" t="s">
        <v>72</v>
      </c>
      <c r="AY2218" s="235" t="s">
        <v>155</v>
      </c>
    </row>
    <row r="2219" spans="1:51" s="14" customFormat="1" ht="12">
      <c r="A2219" s="14"/>
      <c r="B2219" s="236"/>
      <c r="C2219" s="237"/>
      <c r="D2219" s="227" t="s">
        <v>176</v>
      </c>
      <c r="E2219" s="238" t="s">
        <v>19</v>
      </c>
      <c r="F2219" s="239" t="s">
        <v>1142</v>
      </c>
      <c r="G2219" s="237"/>
      <c r="H2219" s="240">
        <v>4.85</v>
      </c>
      <c r="I2219" s="241"/>
      <c r="J2219" s="237"/>
      <c r="K2219" s="237"/>
      <c r="L2219" s="242"/>
      <c r="M2219" s="243"/>
      <c r="N2219" s="244"/>
      <c r="O2219" s="244"/>
      <c r="P2219" s="244"/>
      <c r="Q2219" s="244"/>
      <c r="R2219" s="244"/>
      <c r="S2219" s="244"/>
      <c r="T2219" s="245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46" t="s">
        <v>176</v>
      </c>
      <c r="AU2219" s="246" t="s">
        <v>82</v>
      </c>
      <c r="AV2219" s="14" t="s">
        <v>82</v>
      </c>
      <c r="AW2219" s="14" t="s">
        <v>34</v>
      </c>
      <c r="AX2219" s="14" t="s">
        <v>72</v>
      </c>
      <c r="AY2219" s="246" t="s">
        <v>155</v>
      </c>
    </row>
    <row r="2220" spans="1:51" s="15" customFormat="1" ht="12">
      <c r="A2220" s="15"/>
      <c r="B2220" s="255"/>
      <c r="C2220" s="256"/>
      <c r="D2220" s="227" t="s">
        <v>176</v>
      </c>
      <c r="E2220" s="257" t="s">
        <v>19</v>
      </c>
      <c r="F2220" s="258" t="s">
        <v>502</v>
      </c>
      <c r="G2220" s="256"/>
      <c r="H2220" s="259">
        <v>9.7</v>
      </c>
      <c r="I2220" s="260"/>
      <c r="J2220" s="256"/>
      <c r="K2220" s="256"/>
      <c r="L2220" s="261"/>
      <c r="M2220" s="262"/>
      <c r="N2220" s="263"/>
      <c r="O2220" s="263"/>
      <c r="P2220" s="263"/>
      <c r="Q2220" s="263"/>
      <c r="R2220" s="263"/>
      <c r="S2220" s="263"/>
      <c r="T2220" s="264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T2220" s="265" t="s">
        <v>176</v>
      </c>
      <c r="AU2220" s="265" t="s">
        <v>82</v>
      </c>
      <c r="AV2220" s="15" t="s">
        <v>252</v>
      </c>
      <c r="AW2220" s="15" t="s">
        <v>34</v>
      </c>
      <c r="AX2220" s="15" t="s">
        <v>80</v>
      </c>
      <c r="AY2220" s="265" t="s">
        <v>155</v>
      </c>
    </row>
    <row r="2221" spans="1:65" s="2" customFormat="1" ht="24.15" customHeight="1">
      <c r="A2221" s="41"/>
      <c r="B2221" s="42"/>
      <c r="C2221" s="207" t="s">
        <v>2085</v>
      </c>
      <c r="D2221" s="207" t="s">
        <v>162</v>
      </c>
      <c r="E2221" s="208" t="s">
        <v>2086</v>
      </c>
      <c r="F2221" s="209" t="s">
        <v>2087</v>
      </c>
      <c r="G2221" s="210" t="s">
        <v>653</v>
      </c>
      <c r="H2221" s="211">
        <v>15.1</v>
      </c>
      <c r="I2221" s="212"/>
      <c r="J2221" s="213">
        <f>ROUND(I2221*H2221,2)</f>
        <v>0</v>
      </c>
      <c r="K2221" s="209" t="s">
        <v>166</v>
      </c>
      <c r="L2221" s="47"/>
      <c r="M2221" s="214" t="s">
        <v>19</v>
      </c>
      <c r="N2221" s="215" t="s">
        <v>43</v>
      </c>
      <c r="O2221" s="87"/>
      <c r="P2221" s="216">
        <f>O2221*H2221</f>
        <v>0</v>
      </c>
      <c r="Q2221" s="216">
        <v>0.00058</v>
      </c>
      <c r="R2221" s="216">
        <f>Q2221*H2221</f>
        <v>0.008758</v>
      </c>
      <c r="S2221" s="216">
        <v>0</v>
      </c>
      <c r="T2221" s="217">
        <f>S2221*H2221</f>
        <v>0</v>
      </c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R2221" s="218" t="s">
        <v>196</v>
      </c>
      <c r="AT2221" s="218" t="s">
        <v>162</v>
      </c>
      <c r="AU2221" s="218" t="s">
        <v>82</v>
      </c>
      <c r="AY2221" s="20" t="s">
        <v>155</v>
      </c>
      <c r="BE2221" s="219">
        <f>IF(N2221="základní",J2221,0)</f>
        <v>0</v>
      </c>
      <c r="BF2221" s="219">
        <f>IF(N2221="snížená",J2221,0)</f>
        <v>0</v>
      </c>
      <c r="BG2221" s="219">
        <f>IF(N2221="zákl. přenesená",J2221,0)</f>
        <v>0</v>
      </c>
      <c r="BH2221" s="219">
        <f>IF(N2221="sníž. přenesená",J2221,0)</f>
        <v>0</v>
      </c>
      <c r="BI2221" s="219">
        <f>IF(N2221="nulová",J2221,0)</f>
        <v>0</v>
      </c>
      <c r="BJ2221" s="20" t="s">
        <v>80</v>
      </c>
      <c r="BK2221" s="219">
        <f>ROUND(I2221*H2221,2)</f>
        <v>0</v>
      </c>
      <c r="BL2221" s="20" t="s">
        <v>196</v>
      </c>
      <c r="BM2221" s="218" t="s">
        <v>2088</v>
      </c>
    </row>
    <row r="2222" spans="1:47" s="2" customFormat="1" ht="12">
      <c r="A2222" s="41"/>
      <c r="B2222" s="42"/>
      <c r="C2222" s="43"/>
      <c r="D2222" s="220" t="s">
        <v>169</v>
      </c>
      <c r="E2222" s="43"/>
      <c r="F2222" s="221" t="s">
        <v>2089</v>
      </c>
      <c r="G2222" s="43"/>
      <c r="H2222" s="43"/>
      <c r="I2222" s="222"/>
      <c r="J2222" s="43"/>
      <c r="K2222" s="43"/>
      <c r="L2222" s="47"/>
      <c r="M2222" s="223"/>
      <c r="N2222" s="224"/>
      <c r="O2222" s="87"/>
      <c r="P2222" s="87"/>
      <c r="Q2222" s="87"/>
      <c r="R2222" s="87"/>
      <c r="S2222" s="87"/>
      <c r="T2222" s="88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T2222" s="20" t="s">
        <v>169</v>
      </c>
      <c r="AU2222" s="20" t="s">
        <v>82</v>
      </c>
    </row>
    <row r="2223" spans="1:51" s="13" customFormat="1" ht="12">
      <c r="A2223" s="13"/>
      <c r="B2223" s="225"/>
      <c r="C2223" s="226"/>
      <c r="D2223" s="227" t="s">
        <v>176</v>
      </c>
      <c r="E2223" s="228" t="s">
        <v>19</v>
      </c>
      <c r="F2223" s="229" t="s">
        <v>1143</v>
      </c>
      <c r="G2223" s="226"/>
      <c r="H2223" s="228" t="s">
        <v>19</v>
      </c>
      <c r="I2223" s="230"/>
      <c r="J2223" s="226"/>
      <c r="K2223" s="226"/>
      <c r="L2223" s="231"/>
      <c r="M2223" s="232"/>
      <c r="N2223" s="233"/>
      <c r="O2223" s="233"/>
      <c r="P2223" s="233"/>
      <c r="Q2223" s="233"/>
      <c r="R2223" s="233"/>
      <c r="S2223" s="233"/>
      <c r="T2223" s="234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35" t="s">
        <v>176</v>
      </c>
      <c r="AU2223" s="235" t="s">
        <v>82</v>
      </c>
      <c r="AV2223" s="13" t="s">
        <v>80</v>
      </c>
      <c r="AW2223" s="13" t="s">
        <v>34</v>
      </c>
      <c r="AX2223" s="13" t="s">
        <v>72</v>
      </c>
      <c r="AY2223" s="235" t="s">
        <v>155</v>
      </c>
    </row>
    <row r="2224" spans="1:51" s="14" customFormat="1" ht="12">
      <c r="A2224" s="14"/>
      <c r="B2224" s="236"/>
      <c r="C2224" s="237"/>
      <c r="D2224" s="227" t="s">
        <v>176</v>
      </c>
      <c r="E2224" s="238" t="s">
        <v>19</v>
      </c>
      <c r="F2224" s="239" t="s">
        <v>2090</v>
      </c>
      <c r="G2224" s="237"/>
      <c r="H2224" s="240">
        <v>15.1</v>
      </c>
      <c r="I2224" s="241"/>
      <c r="J2224" s="237"/>
      <c r="K2224" s="237"/>
      <c r="L2224" s="242"/>
      <c r="M2224" s="243"/>
      <c r="N2224" s="244"/>
      <c r="O2224" s="244"/>
      <c r="P2224" s="244"/>
      <c r="Q2224" s="244"/>
      <c r="R2224" s="244"/>
      <c r="S2224" s="244"/>
      <c r="T2224" s="245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46" t="s">
        <v>176</v>
      </c>
      <c r="AU2224" s="246" t="s">
        <v>82</v>
      </c>
      <c r="AV2224" s="14" t="s">
        <v>82</v>
      </c>
      <c r="AW2224" s="14" t="s">
        <v>34</v>
      </c>
      <c r="AX2224" s="14" t="s">
        <v>80</v>
      </c>
      <c r="AY2224" s="246" t="s">
        <v>155</v>
      </c>
    </row>
    <row r="2225" spans="1:65" s="2" customFormat="1" ht="16.5" customHeight="1">
      <c r="A2225" s="41"/>
      <c r="B2225" s="42"/>
      <c r="C2225" s="266" t="s">
        <v>2091</v>
      </c>
      <c r="D2225" s="266" t="s">
        <v>560</v>
      </c>
      <c r="E2225" s="267" t="s">
        <v>2092</v>
      </c>
      <c r="F2225" s="268" t="s">
        <v>2093</v>
      </c>
      <c r="G2225" s="269" t="s">
        <v>653</v>
      </c>
      <c r="H2225" s="270">
        <v>27.28</v>
      </c>
      <c r="I2225" s="271"/>
      <c r="J2225" s="272">
        <f>ROUND(I2225*H2225,2)</f>
        <v>0</v>
      </c>
      <c r="K2225" s="268" t="s">
        <v>166</v>
      </c>
      <c r="L2225" s="273"/>
      <c r="M2225" s="274" t="s">
        <v>19</v>
      </c>
      <c r="N2225" s="275" t="s">
        <v>43</v>
      </c>
      <c r="O2225" s="87"/>
      <c r="P2225" s="216">
        <f>O2225*H2225</f>
        <v>0</v>
      </c>
      <c r="Q2225" s="216">
        <v>0.00264</v>
      </c>
      <c r="R2225" s="216">
        <f>Q2225*H2225</f>
        <v>0.0720192</v>
      </c>
      <c r="S2225" s="216">
        <v>0</v>
      </c>
      <c r="T2225" s="217">
        <f>S2225*H2225</f>
        <v>0</v>
      </c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R2225" s="218" t="s">
        <v>776</v>
      </c>
      <c r="AT2225" s="218" t="s">
        <v>560</v>
      </c>
      <c r="AU2225" s="218" t="s">
        <v>82</v>
      </c>
      <c r="AY2225" s="20" t="s">
        <v>155</v>
      </c>
      <c r="BE2225" s="219">
        <f>IF(N2225="základní",J2225,0)</f>
        <v>0</v>
      </c>
      <c r="BF2225" s="219">
        <f>IF(N2225="snížená",J2225,0)</f>
        <v>0</v>
      </c>
      <c r="BG2225" s="219">
        <f>IF(N2225="zákl. přenesená",J2225,0)</f>
        <v>0</v>
      </c>
      <c r="BH2225" s="219">
        <f>IF(N2225="sníž. přenesená",J2225,0)</f>
        <v>0</v>
      </c>
      <c r="BI2225" s="219">
        <f>IF(N2225="nulová",J2225,0)</f>
        <v>0</v>
      </c>
      <c r="BJ2225" s="20" t="s">
        <v>80</v>
      </c>
      <c r="BK2225" s="219">
        <f>ROUND(I2225*H2225,2)</f>
        <v>0</v>
      </c>
      <c r="BL2225" s="20" t="s">
        <v>196</v>
      </c>
      <c r="BM2225" s="218" t="s">
        <v>2094</v>
      </c>
    </row>
    <row r="2226" spans="1:51" s="14" customFormat="1" ht="12">
      <c r="A2226" s="14"/>
      <c r="B2226" s="236"/>
      <c r="C2226" s="237"/>
      <c r="D2226" s="227" t="s">
        <v>176</v>
      </c>
      <c r="E2226" s="237"/>
      <c r="F2226" s="239" t="s">
        <v>2095</v>
      </c>
      <c r="G2226" s="237"/>
      <c r="H2226" s="240">
        <v>27.28</v>
      </c>
      <c r="I2226" s="241"/>
      <c r="J2226" s="237"/>
      <c r="K2226" s="237"/>
      <c r="L2226" s="242"/>
      <c r="M2226" s="243"/>
      <c r="N2226" s="244"/>
      <c r="O2226" s="244"/>
      <c r="P2226" s="244"/>
      <c r="Q2226" s="244"/>
      <c r="R2226" s="244"/>
      <c r="S2226" s="244"/>
      <c r="T2226" s="245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T2226" s="246" t="s">
        <v>176</v>
      </c>
      <c r="AU2226" s="246" t="s">
        <v>82</v>
      </c>
      <c r="AV2226" s="14" t="s">
        <v>82</v>
      </c>
      <c r="AW2226" s="14" t="s">
        <v>4</v>
      </c>
      <c r="AX2226" s="14" t="s">
        <v>80</v>
      </c>
      <c r="AY2226" s="246" t="s">
        <v>155</v>
      </c>
    </row>
    <row r="2227" spans="1:65" s="2" customFormat="1" ht="24.15" customHeight="1">
      <c r="A2227" s="41"/>
      <c r="B2227" s="42"/>
      <c r="C2227" s="207" t="s">
        <v>2096</v>
      </c>
      <c r="D2227" s="207" t="s">
        <v>162</v>
      </c>
      <c r="E2227" s="208" t="s">
        <v>2097</v>
      </c>
      <c r="F2227" s="209" t="s">
        <v>2098</v>
      </c>
      <c r="G2227" s="210" t="s">
        <v>356</v>
      </c>
      <c r="H2227" s="211">
        <v>10.14</v>
      </c>
      <c r="I2227" s="212"/>
      <c r="J2227" s="213">
        <f>ROUND(I2227*H2227,2)</f>
        <v>0</v>
      </c>
      <c r="K2227" s="209" t="s">
        <v>166</v>
      </c>
      <c r="L2227" s="47"/>
      <c r="M2227" s="214" t="s">
        <v>19</v>
      </c>
      <c r="N2227" s="215" t="s">
        <v>43</v>
      </c>
      <c r="O2227" s="87"/>
      <c r="P2227" s="216">
        <f>O2227*H2227</f>
        <v>0</v>
      </c>
      <c r="Q2227" s="216">
        <v>0.00909</v>
      </c>
      <c r="R2227" s="216">
        <f>Q2227*H2227</f>
        <v>0.09217260000000001</v>
      </c>
      <c r="S2227" s="216">
        <v>0</v>
      </c>
      <c r="T2227" s="217">
        <f>S2227*H2227</f>
        <v>0</v>
      </c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R2227" s="218" t="s">
        <v>196</v>
      </c>
      <c r="AT2227" s="218" t="s">
        <v>162</v>
      </c>
      <c r="AU2227" s="218" t="s">
        <v>82</v>
      </c>
      <c r="AY2227" s="20" t="s">
        <v>155</v>
      </c>
      <c r="BE2227" s="219">
        <f>IF(N2227="základní",J2227,0)</f>
        <v>0</v>
      </c>
      <c r="BF2227" s="219">
        <f>IF(N2227="snížená",J2227,0)</f>
        <v>0</v>
      </c>
      <c r="BG2227" s="219">
        <f>IF(N2227="zákl. přenesená",J2227,0)</f>
        <v>0</v>
      </c>
      <c r="BH2227" s="219">
        <f>IF(N2227="sníž. přenesená",J2227,0)</f>
        <v>0</v>
      </c>
      <c r="BI2227" s="219">
        <f>IF(N2227="nulová",J2227,0)</f>
        <v>0</v>
      </c>
      <c r="BJ2227" s="20" t="s">
        <v>80</v>
      </c>
      <c r="BK2227" s="219">
        <f>ROUND(I2227*H2227,2)</f>
        <v>0</v>
      </c>
      <c r="BL2227" s="20" t="s">
        <v>196</v>
      </c>
      <c r="BM2227" s="218" t="s">
        <v>2099</v>
      </c>
    </row>
    <row r="2228" spans="1:47" s="2" customFormat="1" ht="12">
      <c r="A2228" s="41"/>
      <c r="B2228" s="42"/>
      <c r="C2228" s="43"/>
      <c r="D2228" s="220" t="s">
        <v>169</v>
      </c>
      <c r="E2228" s="43"/>
      <c r="F2228" s="221" t="s">
        <v>2100</v>
      </c>
      <c r="G2228" s="43"/>
      <c r="H2228" s="43"/>
      <c r="I2228" s="222"/>
      <c r="J2228" s="43"/>
      <c r="K2228" s="43"/>
      <c r="L2228" s="47"/>
      <c r="M2228" s="223"/>
      <c r="N2228" s="224"/>
      <c r="O2228" s="87"/>
      <c r="P2228" s="87"/>
      <c r="Q2228" s="87"/>
      <c r="R2228" s="87"/>
      <c r="S2228" s="87"/>
      <c r="T2228" s="88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T2228" s="20" t="s">
        <v>169</v>
      </c>
      <c r="AU2228" s="20" t="s">
        <v>82</v>
      </c>
    </row>
    <row r="2229" spans="1:51" s="14" customFormat="1" ht="12">
      <c r="A2229" s="14"/>
      <c r="B2229" s="236"/>
      <c r="C2229" s="237"/>
      <c r="D2229" s="227" t="s">
        <v>176</v>
      </c>
      <c r="E2229" s="238" t="s">
        <v>19</v>
      </c>
      <c r="F2229" s="239" t="s">
        <v>370</v>
      </c>
      <c r="G2229" s="237"/>
      <c r="H2229" s="240">
        <v>10.14</v>
      </c>
      <c r="I2229" s="241"/>
      <c r="J2229" s="237"/>
      <c r="K2229" s="237"/>
      <c r="L2229" s="242"/>
      <c r="M2229" s="243"/>
      <c r="N2229" s="244"/>
      <c r="O2229" s="244"/>
      <c r="P2229" s="244"/>
      <c r="Q2229" s="244"/>
      <c r="R2229" s="244"/>
      <c r="S2229" s="244"/>
      <c r="T2229" s="245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46" t="s">
        <v>176</v>
      </c>
      <c r="AU2229" s="246" t="s">
        <v>82</v>
      </c>
      <c r="AV2229" s="14" t="s">
        <v>82</v>
      </c>
      <c r="AW2229" s="14" t="s">
        <v>34</v>
      </c>
      <c r="AX2229" s="14" t="s">
        <v>80</v>
      </c>
      <c r="AY2229" s="246" t="s">
        <v>155</v>
      </c>
    </row>
    <row r="2230" spans="1:47" s="2" customFormat="1" ht="12">
      <c r="A2230" s="41"/>
      <c r="B2230" s="42"/>
      <c r="C2230" s="43"/>
      <c r="D2230" s="227" t="s">
        <v>493</v>
      </c>
      <c r="E2230" s="43"/>
      <c r="F2230" s="252" t="s">
        <v>702</v>
      </c>
      <c r="G2230" s="43"/>
      <c r="H2230" s="43"/>
      <c r="I2230" s="43"/>
      <c r="J2230" s="43"/>
      <c r="K2230" s="43"/>
      <c r="L2230" s="47"/>
      <c r="M2230" s="223"/>
      <c r="N2230" s="224"/>
      <c r="O2230" s="87"/>
      <c r="P2230" s="87"/>
      <c r="Q2230" s="87"/>
      <c r="R2230" s="87"/>
      <c r="S2230" s="87"/>
      <c r="T2230" s="88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U2230" s="20" t="s">
        <v>82</v>
      </c>
    </row>
    <row r="2231" spans="1:47" s="2" customFormat="1" ht="12">
      <c r="A2231" s="41"/>
      <c r="B2231" s="42"/>
      <c r="C2231" s="43"/>
      <c r="D2231" s="227" t="s">
        <v>493</v>
      </c>
      <c r="E2231" s="43"/>
      <c r="F2231" s="253" t="s">
        <v>697</v>
      </c>
      <c r="G2231" s="43"/>
      <c r="H2231" s="254">
        <v>0</v>
      </c>
      <c r="I2231" s="43"/>
      <c r="J2231" s="43"/>
      <c r="K2231" s="43"/>
      <c r="L2231" s="47"/>
      <c r="M2231" s="223"/>
      <c r="N2231" s="224"/>
      <c r="O2231" s="87"/>
      <c r="P2231" s="87"/>
      <c r="Q2231" s="87"/>
      <c r="R2231" s="87"/>
      <c r="S2231" s="87"/>
      <c r="T2231" s="88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U2231" s="20" t="s">
        <v>82</v>
      </c>
    </row>
    <row r="2232" spans="1:47" s="2" customFormat="1" ht="12">
      <c r="A2232" s="41"/>
      <c r="B2232" s="42"/>
      <c r="C2232" s="43"/>
      <c r="D2232" s="227" t="s">
        <v>493</v>
      </c>
      <c r="E2232" s="43"/>
      <c r="F2232" s="253" t="s">
        <v>372</v>
      </c>
      <c r="G2232" s="43"/>
      <c r="H2232" s="254">
        <v>10.14</v>
      </c>
      <c r="I2232" s="43"/>
      <c r="J2232" s="43"/>
      <c r="K2232" s="43"/>
      <c r="L2232" s="47"/>
      <c r="M2232" s="223"/>
      <c r="N2232" s="224"/>
      <c r="O2232" s="87"/>
      <c r="P2232" s="87"/>
      <c r="Q2232" s="87"/>
      <c r="R2232" s="87"/>
      <c r="S2232" s="87"/>
      <c r="T2232" s="88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U2232" s="20" t="s">
        <v>82</v>
      </c>
    </row>
    <row r="2233" spans="1:65" s="2" customFormat="1" ht="16.5" customHeight="1">
      <c r="A2233" s="41"/>
      <c r="B2233" s="42"/>
      <c r="C2233" s="266" t="s">
        <v>2101</v>
      </c>
      <c r="D2233" s="266" t="s">
        <v>560</v>
      </c>
      <c r="E2233" s="267" t="s">
        <v>2102</v>
      </c>
      <c r="F2233" s="268" t="s">
        <v>2103</v>
      </c>
      <c r="G2233" s="269" t="s">
        <v>356</v>
      </c>
      <c r="H2233" s="270">
        <v>11.661</v>
      </c>
      <c r="I2233" s="271"/>
      <c r="J2233" s="272">
        <f>ROUND(I2233*H2233,2)</f>
        <v>0</v>
      </c>
      <c r="K2233" s="268" t="s">
        <v>166</v>
      </c>
      <c r="L2233" s="273"/>
      <c r="M2233" s="274" t="s">
        <v>19</v>
      </c>
      <c r="N2233" s="275" t="s">
        <v>43</v>
      </c>
      <c r="O2233" s="87"/>
      <c r="P2233" s="216">
        <f>O2233*H2233</f>
        <v>0</v>
      </c>
      <c r="Q2233" s="216">
        <v>0.022</v>
      </c>
      <c r="R2233" s="216">
        <f>Q2233*H2233</f>
        <v>0.256542</v>
      </c>
      <c r="S2233" s="216">
        <v>0</v>
      </c>
      <c r="T2233" s="217">
        <f>S2233*H2233</f>
        <v>0</v>
      </c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R2233" s="218" t="s">
        <v>776</v>
      </c>
      <c r="AT2233" s="218" t="s">
        <v>560</v>
      </c>
      <c r="AU2233" s="218" t="s">
        <v>82</v>
      </c>
      <c r="AY2233" s="20" t="s">
        <v>155</v>
      </c>
      <c r="BE2233" s="219">
        <f>IF(N2233="základní",J2233,0)</f>
        <v>0</v>
      </c>
      <c r="BF2233" s="219">
        <f>IF(N2233="snížená",J2233,0)</f>
        <v>0</v>
      </c>
      <c r="BG2233" s="219">
        <f>IF(N2233="zákl. přenesená",J2233,0)</f>
        <v>0</v>
      </c>
      <c r="BH2233" s="219">
        <f>IF(N2233="sníž. přenesená",J2233,0)</f>
        <v>0</v>
      </c>
      <c r="BI2233" s="219">
        <f>IF(N2233="nulová",J2233,0)</f>
        <v>0</v>
      </c>
      <c r="BJ2233" s="20" t="s">
        <v>80</v>
      </c>
      <c r="BK2233" s="219">
        <f>ROUND(I2233*H2233,2)</f>
        <v>0</v>
      </c>
      <c r="BL2233" s="20" t="s">
        <v>196</v>
      </c>
      <c r="BM2233" s="218" t="s">
        <v>2104</v>
      </c>
    </row>
    <row r="2234" spans="1:51" s="14" customFormat="1" ht="12">
      <c r="A2234" s="14"/>
      <c r="B2234" s="236"/>
      <c r="C2234" s="237"/>
      <c r="D2234" s="227" t="s">
        <v>176</v>
      </c>
      <c r="E2234" s="237"/>
      <c r="F2234" s="239" t="s">
        <v>2105</v>
      </c>
      <c r="G2234" s="237"/>
      <c r="H2234" s="240">
        <v>11.661</v>
      </c>
      <c r="I2234" s="241"/>
      <c r="J2234" s="237"/>
      <c r="K2234" s="237"/>
      <c r="L2234" s="242"/>
      <c r="M2234" s="243"/>
      <c r="N2234" s="244"/>
      <c r="O2234" s="244"/>
      <c r="P2234" s="244"/>
      <c r="Q2234" s="244"/>
      <c r="R2234" s="244"/>
      <c r="S2234" s="244"/>
      <c r="T2234" s="245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46" t="s">
        <v>176</v>
      </c>
      <c r="AU2234" s="246" t="s">
        <v>82</v>
      </c>
      <c r="AV2234" s="14" t="s">
        <v>82</v>
      </c>
      <c r="AW2234" s="14" t="s">
        <v>4</v>
      </c>
      <c r="AX2234" s="14" t="s">
        <v>80</v>
      </c>
      <c r="AY2234" s="246" t="s">
        <v>155</v>
      </c>
    </row>
    <row r="2235" spans="1:65" s="2" customFormat="1" ht="24.15" customHeight="1">
      <c r="A2235" s="41"/>
      <c r="B2235" s="42"/>
      <c r="C2235" s="207" t="s">
        <v>2106</v>
      </c>
      <c r="D2235" s="207" t="s">
        <v>162</v>
      </c>
      <c r="E2235" s="208" t="s">
        <v>2107</v>
      </c>
      <c r="F2235" s="209" t="s">
        <v>2108</v>
      </c>
      <c r="G2235" s="210" t="s">
        <v>356</v>
      </c>
      <c r="H2235" s="211">
        <v>31.29</v>
      </c>
      <c r="I2235" s="212"/>
      <c r="J2235" s="213">
        <f>ROUND(I2235*H2235,2)</f>
        <v>0</v>
      </c>
      <c r="K2235" s="209" t="s">
        <v>166</v>
      </c>
      <c r="L2235" s="47"/>
      <c r="M2235" s="214" t="s">
        <v>19</v>
      </c>
      <c r="N2235" s="215" t="s">
        <v>43</v>
      </c>
      <c r="O2235" s="87"/>
      <c r="P2235" s="216">
        <f>O2235*H2235</f>
        <v>0</v>
      </c>
      <c r="Q2235" s="216">
        <v>0.00583</v>
      </c>
      <c r="R2235" s="216">
        <f>Q2235*H2235</f>
        <v>0.1824207</v>
      </c>
      <c r="S2235" s="216">
        <v>0</v>
      </c>
      <c r="T2235" s="217">
        <f>S2235*H2235</f>
        <v>0</v>
      </c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R2235" s="218" t="s">
        <v>196</v>
      </c>
      <c r="AT2235" s="218" t="s">
        <v>162</v>
      </c>
      <c r="AU2235" s="218" t="s">
        <v>82</v>
      </c>
      <c r="AY2235" s="20" t="s">
        <v>155</v>
      </c>
      <c r="BE2235" s="219">
        <f>IF(N2235="základní",J2235,0)</f>
        <v>0</v>
      </c>
      <c r="BF2235" s="219">
        <f>IF(N2235="snížená",J2235,0)</f>
        <v>0</v>
      </c>
      <c r="BG2235" s="219">
        <f>IF(N2235="zákl. přenesená",J2235,0)</f>
        <v>0</v>
      </c>
      <c r="BH2235" s="219">
        <f>IF(N2235="sníž. přenesená",J2235,0)</f>
        <v>0</v>
      </c>
      <c r="BI2235" s="219">
        <f>IF(N2235="nulová",J2235,0)</f>
        <v>0</v>
      </c>
      <c r="BJ2235" s="20" t="s">
        <v>80</v>
      </c>
      <c r="BK2235" s="219">
        <f>ROUND(I2235*H2235,2)</f>
        <v>0</v>
      </c>
      <c r="BL2235" s="20" t="s">
        <v>196</v>
      </c>
      <c r="BM2235" s="218" t="s">
        <v>2109</v>
      </c>
    </row>
    <row r="2236" spans="1:47" s="2" customFormat="1" ht="12">
      <c r="A2236" s="41"/>
      <c r="B2236" s="42"/>
      <c r="C2236" s="43"/>
      <c r="D2236" s="220" t="s">
        <v>169</v>
      </c>
      <c r="E2236" s="43"/>
      <c r="F2236" s="221" t="s">
        <v>2110</v>
      </c>
      <c r="G2236" s="43"/>
      <c r="H2236" s="43"/>
      <c r="I2236" s="222"/>
      <c r="J2236" s="43"/>
      <c r="K2236" s="43"/>
      <c r="L2236" s="47"/>
      <c r="M2236" s="223"/>
      <c r="N2236" s="224"/>
      <c r="O2236" s="87"/>
      <c r="P2236" s="87"/>
      <c r="Q2236" s="87"/>
      <c r="R2236" s="87"/>
      <c r="S2236" s="87"/>
      <c r="T2236" s="88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T2236" s="20" t="s">
        <v>169</v>
      </c>
      <c r="AU2236" s="20" t="s">
        <v>82</v>
      </c>
    </row>
    <row r="2237" spans="1:51" s="13" customFormat="1" ht="12">
      <c r="A2237" s="13"/>
      <c r="B2237" s="225"/>
      <c r="C2237" s="226"/>
      <c r="D2237" s="227" t="s">
        <v>176</v>
      </c>
      <c r="E2237" s="228" t="s">
        <v>19</v>
      </c>
      <c r="F2237" s="229" t="s">
        <v>2111</v>
      </c>
      <c r="G2237" s="226"/>
      <c r="H2237" s="228" t="s">
        <v>19</v>
      </c>
      <c r="I2237" s="230"/>
      <c r="J2237" s="226"/>
      <c r="K2237" s="226"/>
      <c r="L2237" s="231"/>
      <c r="M2237" s="232"/>
      <c r="N2237" s="233"/>
      <c r="O2237" s="233"/>
      <c r="P2237" s="233"/>
      <c r="Q2237" s="233"/>
      <c r="R2237" s="233"/>
      <c r="S2237" s="233"/>
      <c r="T2237" s="234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35" t="s">
        <v>176</v>
      </c>
      <c r="AU2237" s="235" t="s">
        <v>82</v>
      </c>
      <c r="AV2237" s="13" t="s">
        <v>80</v>
      </c>
      <c r="AW2237" s="13" t="s">
        <v>34</v>
      </c>
      <c r="AX2237" s="13" t="s">
        <v>72</v>
      </c>
      <c r="AY2237" s="235" t="s">
        <v>155</v>
      </c>
    </row>
    <row r="2238" spans="1:51" s="14" customFormat="1" ht="12">
      <c r="A2238" s="14"/>
      <c r="B2238" s="236"/>
      <c r="C2238" s="237"/>
      <c r="D2238" s="227" t="s">
        <v>176</v>
      </c>
      <c r="E2238" s="238" t="s">
        <v>19</v>
      </c>
      <c r="F2238" s="239" t="s">
        <v>680</v>
      </c>
      <c r="G2238" s="237"/>
      <c r="H2238" s="240">
        <v>31.29</v>
      </c>
      <c r="I2238" s="241"/>
      <c r="J2238" s="237"/>
      <c r="K2238" s="237"/>
      <c r="L2238" s="242"/>
      <c r="M2238" s="243"/>
      <c r="N2238" s="244"/>
      <c r="O2238" s="244"/>
      <c r="P2238" s="244"/>
      <c r="Q2238" s="244"/>
      <c r="R2238" s="244"/>
      <c r="S2238" s="244"/>
      <c r="T2238" s="245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T2238" s="246" t="s">
        <v>176</v>
      </c>
      <c r="AU2238" s="246" t="s">
        <v>82</v>
      </c>
      <c r="AV2238" s="14" t="s">
        <v>82</v>
      </c>
      <c r="AW2238" s="14" t="s">
        <v>34</v>
      </c>
      <c r="AX2238" s="14" t="s">
        <v>80</v>
      </c>
      <c r="AY2238" s="246" t="s">
        <v>155</v>
      </c>
    </row>
    <row r="2239" spans="1:65" s="2" customFormat="1" ht="16.5" customHeight="1">
      <c r="A2239" s="41"/>
      <c r="B2239" s="42"/>
      <c r="C2239" s="266" t="s">
        <v>2112</v>
      </c>
      <c r="D2239" s="266" t="s">
        <v>560</v>
      </c>
      <c r="E2239" s="267" t="s">
        <v>2113</v>
      </c>
      <c r="F2239" s="268" t="s">
        <v>2114</v>
      </c>
      <c r="G2239" s="269" t="s">
        <v>356</v>
      </c>
      <c r="H2239" s="270">
        <v>35.984</v>
      </c>
      <c r="I2239" s="271"/>
      <c r="J2239" s="272">
        <f>ROUND(I2239*H2239,2)</f>
        <v>0</v>
      </c>
      <c r="K2239" s="268" t="s">
        <v>166</v>
      </c>
      <c r="L2239" s="273"/>
      <c r="M2239" s="274" t="s">
        <v>19</v>
      </c>
      <c r="N2239" s="275" t="s">
        <v>43</v>
      </c>
      <c r="O2239" s="87"/>
      <c r="P2239" s="216">
        <f>O2239*H2239</f>
        <v>0</v>
      </c>
      <c r="Q2239" s="216">
        <v>0.022</v>
      </c>
      <c r="R2239" s="216">
        <f>Q2239*H2239</f>
        <v>0.791648</v>
      </c>
      <c r="S2239" s="216">
        <v>0</v>
      </c>
      <c r="T2239" s="217">
        <f>S2239*H2239</f>
        <v>0</v>
      </c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R2239" s="218" t="s">
        <v>776</v>
      </c>
      <c r="AT2239" s="218" t="s">
        <v>560</v>
      </c>
      <c r="AU2239" s="218" t="s">
        <v>82</v>
      </c>
      <c r="AY2239" s="20" t="s">
        <v>155</v>
      </c>
      <c r="BE2239" s="219">
        <f>IF(N2239="základní",J2239,0)</f>
        <v>0</v>
      </c>
      <c r="BF2239" s="219">
        <f>IF(N2239="snížená",J2239,0)</f>
        <v>0</v>
      </c>
      <c r="BG2239" s="219">
        <f>IF(N2239="zákl. přenesená",J2239,0)</f>
        <v>0</v>
      </c>
      <c r="BH2239" s="219">
        <f>IF(N2239="sníž. přenesená",J2239,0)</f>
        <v>0</v>
      </c>
      <c r="BI2239" s="219">
        <f>IF(N2239="nulová",J2239,0)</f>
        <v>0</v>
      </c>
      <c r="BJ2239" s="20" t="s">
        <v>80</v>
      </c>
      <c r="BK2239" s="219">
        <f>ROUND(I2239*H2239,2)</f>
        <v>0</v>
      </c>
      <c r="BL2239" s="20" t="s">
        <v>196</v>
      </c>
      <c r="BM2239" s="218" t="s">
        <v>2115</v>
      </c>
    </row>
    <row r="2240" spans="1:51" s="14" customFormat="1" ht="12">
      <c r="A2240" s="14"/>
      <c r="B2240" s="236"/>
      <c r="C2240" s="237"/>
      <c r="D2240" s="227" t="s">
        <v>176</v>
      </c>
      <c r="E2240" s="237"/>
      <c r="F2240" s="239" t="s">
        <v>2116</v>
      </c>
      <c r="G2240" s="237"/>
      <c r="H2240" s="240">
        <v>35.984</v>
      </c>
      <c r="I2240" s="241"/>
      <c r="J2240" s="237"/>
      <c r="K2240" s="237"/>
      <c r="L2240" s="242"/>
      <c r="M2240" s="243"/>
      <c r="N2240" s="244"/>
      <c r="O2240" s="244"/>
      <c r="P2240" s="244"/>
      <c r="Q2240" s="244"/>
      <c r="R2240" s="244"/>
      <c r="S2240" s="244"/>
      <c r="T2240" s="245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46" t="s">
        <v>176</v>
      </c>
      <c r="AU2240" s="246" t="s">
        <v>82</v>
      </c>
      <c r="AV2240" s="14" t="s">
        <v>82</v>
      </c>
      <c r="AW2240" s="14" t="s">
        <v>4</v>
      </c>
      <c r="AX2240" s="14" t="s">
        <v>80</v>
      </c>
      <c r="AY2240" s="246" t="s">
        <v>155</v>
      </c>
    </row>
    <row r="2241" spans="1:65" s="2" customFormat="1" ht="24.15" customHeight="1">
      <c r="A2241" s="41"/>
      <c r="B2241" s="42"/>
      <c r="C2241" s="207" t="s">
        <v>2117</v>
      </c>
      <c r="D2241" s="207" t="s">
        <v>162</v>
      </c>
      <c r="E2241" s="208" t="s">
        <v>2118</v>
      </c>
      <c r="F2241" s="209" t="s">
        <v>2119</v>
      </c>
      <c r="G2241" s="210" t="s">
        <v>356</v>
      </c>
      <c r="H2241" s="211">
        <v>72.28</v>
      </c>
      <c r="I2241" s="212"/>
      <c r="J2241" s="213">
        <f>ROUND(I2241*H2241,2)</f>
        <v>0</v>
      </c>
      <c r="K2241" s="209" t="s">
        <v>166</v>
      </c>
      <c r="L2241" s="47"/>
      <c r="M2241" s="214" t="s">
        <v>19</v>
      </c>
      <c r="N2241" s="215" t="s">
        <v>43</v>
      </c>
      <c r="O2241" s="87"/>
      <c r="P2241" s="216">
        <f>O2241*H2241</f>
        <v>0</v>
      </c>
      <c r="Q2241" s="216">
        <v>0.0046</v>
      </c>
      <c r="R2241" s="216">
        <f>Q2241*H2241</f>
        <v>0.332488</v>
      </c>
      <c r="S2241" s="216">
        <v>0</v>
      </c>
      <c r="T2241" s="217">
        <f>S2241*H2241</f>
        <v>0</v>
      </c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R2241" s="218" t="s">
        <v>196</v>
      </c>
      <c r="AT2241" s="218" t="s">
        <v>162</v>
      </c>
      <c r="AU2241" s="218" t="s">
        <v>82</v>
      </c>
      <c r="AY2241" s="20" t="s">
        <v>155</v>
      </c>
      <c r="BE2241" s="219">
        <f>IF(N2241="základní",J2241,0)</f>
        <v>0</v>
      </c>
      <c r="BF2241" s="219">
        <f>IF(N2241="snížená",J2241,0)</f>
        <v>0</v>
      </c>
      <c r="BG2241" s="219">
        <f>IF(N2241="zákl. přenesená",J2241,0)</f>
        <v>0</v>
      </c>
      <c r="BH2241" s="219">
        <f>IF(N2241="sníž. přenesená",J2241,0)</f>
        <v>0</v>
      </c>
      <c r="BI2241" s="219">
        <f>IF(N2241="nulová",J2241,0)</f>
        <v>0</v>
      </c>
      <c r="BJ2241" s="20" t="s">
        <v>80</v>
      </c>
      <c r="BK2241" s="219">
        <f>ROUND(I2241*H2241,2)</f>
        <v>0</v>
      </c>
      <c r="BL2241" s="20" t="s">
        <v>196</v>
      </c>
      <c r="BM2241" s="218" t="s">
        <v>2120</v>
      </c>
    </row>
    <row r="2242" spans="1:47" s="2" customFormat="1" ht="12">
      <c r="A2242" s="41"/>
      <c r="B2242" s="42"/>
      <c r="C2242" s="43"/>
      <c r="D2242" s="220" t="s">
        <v>169</v>
      </c>
      <c r="E2242" s="43"/>
      <c r="F2242" s="221" t="s">
        <v>2121</v>
      </c>
      <c r="G2242" s="43"/>
      <c r="H2242" s="43"/>
      <c r="I2242" s="222"/>
      <c r="J2242" s="43"/>
      <c r="K2242" s="43"/>
      <c r="L2242" s="47"/>
      <c r="M2242" s="223"/>
      <c r="N2242" s="224"/>
      <c r="O2242" s="87"/>
      <c r="P2242" s="87"/>
      <c r="Q2242" s="87"/>
      <c r="R2242" s="87"/>
      <c r="S2242" s="87"/>
      <c r="T2242" s="88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T2242" s="20" t="s">
        <v>169</v>
      </c>
      <c r="AU2242" s="20" t="s">
        <v>82</v>
      </c>
    </row>
    <row r="2243" spans="1:51" s="13" customFormat="1" ht="12">
      <c r="A2243" s="13"/>
      <c r="B2243" s="225"/>
      <c r="C2243" s="226"/>
      <c r="D2243" s="227" t="s">
        <v>176</v>
      </c>
      <c r="E2243" s="228" t="s">
        <v>19</v>
      </c>
      <c r="F2243" s="229" t="s">
        <v>2122</v>
      </c>
      <c r="G2243" s="226"/>
      <c r="H2243" s="228" t="s">
        <v>19</v>
      </c>
      <c r="I2243" s="230"/>
      <c r="J2243" s="226"/>
      <c r="K2243" s="226"/>
      <c r="L2243" s="231"/>
      <c r="M2243" s="232"/>
      <c r="N2243" s="233"/>
      <c r="O2243" s="233"/>
      <c r="P2243" s="233"/>
      <c r="Q2243" s="233"/>
      <c r="R2243" s="233"/>
      <c r="S2243" s="233"/>
      <c r="T2243" s="234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35" t="s">
        <v>176</v>
      </c>
      <c r="AU2243" s="235" t="s">
        <v>82</v>
      </c>
      <c r="AV2243" s="13" t="s">
        <v>80</v>
      </c>
      <c r="AW2243" s="13" t="s">
        <v>34</v>
      </c>
      <c r="AX2243" s="13" t="s">
        <v>72</v>
      </c>
      <c r="AY2243" s="235" t="s">
        <v>155</v>
      </c>
    </row>
    <row r="2244" spans="1:51" s="14" customFormat="1" ht="12">
      <c r="A2244" s="14"/>
      <c r="B2244" s="236"/>
      <c r="C2244" s="237"/>
      <c r="D2244" s="227" t="s">
        <v>176</v>
      </c>
      <c r="E2244" s="238" t="s">
        <v>19</v>
      </c>
      <c r="F2244" s="239" t="s">
        <v>354</v>
      </c>
      <c r="G2244" s="237"/>
      <c r="H2244" s="240">
        <v>58.13</v>
      </c>
      <c r="I2244" s="241"/>
      <c r="J2244" s="237"/>
      <c r="K2244" s="237"/>
      <c r="L2244" s="242"/>
      <c r="M2244" s="243"/>
      <c r="N2244" s="244"/>
      <c r="O2244" s="244"/>
      <c r="P2244" s="244"/>
      <c r="Q2244" s="244"/>
      <c r="R2244" s="244"/>
      <c r="S2244" s="244"/>
      <c r="T2244" s="245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46" t="s">
        <v>176</v>
      </c>
      <c r="AU2244" s="246" t="s">
        <v>82</v>
      </c>
      <c r="AV2244" s="14" t="s">
        <v>82</v>
      </c>
      <c r="AW2244" s="14" t="s">
        <v>34</v>
      </c>
      <c r="AX2244" s="14" t="s">
        <v>72</v>
      </c>
      <c r="AY2244" s="246" t="s">
        <v>155</v>
      </c>
    </row>
    <row r="2245" spans="1:51" s="14" customFormat="1" ht="12">
      <c r="A2245" s="14"/>
      <c r="B2245" s="236"/>
      <c r="C2245" s="237"/>
      <c r="D2245" s="227" t="s">
        <v>176</v>
      </c>
      <c r="E2245" s="238" t="s">
        <v>19</v>
      </c>
      <c r="F2245" s="239" t="s">
        <v>364</v>
      </c>
      <c r="G2245" s="237"/>
      <c r="H2245" s="240">
        <v>45.44</v>
      </c>
      <c r="I2245" s="241"/>
      <c r="J2245" s="237"/>
      <c r="K2245" s="237"/>
      <c r="L2245" s="242"/>
      <c r="M2245" s="243"/>
      <c r="N2245" s="244"/>
      <c r="O2245" s="244"/>
      <c r="P2245" s="244"/>
      <c r="Q2245" s="244"/>
      <c r="R2245" s="244"/>
      <c r="S2245" s="244"/>
      <c r="T2245" s="245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46" t="s">
        <v>176</v>
      </c>
      <c r="AU2245" s="246" t="s">
        <v>82</v>
      </c>
      <c r="AV2245" s="14" t="s">
        <v>82</v>
      </c>
      <c r="AW2245" s="14" t="s">
        <v>34</v>
      </c>
      <c r="AX2245" s="14" t="s">
        <v>72</v>
      </c>
      <c r="AY2245" s="246" t="s">
        <v>155</v>
      </c>
    </row>
    <row r="2246" spans="1:51" s="14" customFormat="1" ht="12">
      <c r="A2246" s="14"/>
      <c r="B2246" s="236"/>
      <c r="C2246" s="237"/>
      <c r="D2246" s="227" t="s">
        <v>176</v>
      </c>
      <c r="E2246" s="238" t="s">
        <v>19</v>
      </c>
      <c r="F2246" s="239" t="s">
        <v>2123</v>
      </c>
      <c r="G2246" s="237"/>
      <c r="H2246" s="240">
        <v>-31.29</v>
      </c>
      <c r="I2246" s="241"/>
      <c r="J2246" s="237"/>
      <c r="K2246" s="237"/>
      <c r="L2246" s="242"/>
      <c r="M2246" s="243"/>
      <c r="N2246" s="244"/>
      <c r="O2246" s="244"/>
      <c r="P2246" s="244"/>
      <c r="Q2246" s="244"/>
      <c r="R2246" s="244"/>
      <c r="S2246" s="244"/>
      <c r="T2246" s="245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46" t="s">
        <v>176</v>
      </c>
      <c r="AU2246" s="246" t="s">
        <v>82</v>
      </c>
      <c r="AV2246" s="14" t="s">
        <v>82</v>
      </c>
      <c r="AW2246" s="14" t="s">
        <v>34</v>
      </c>
      <c r="AX2246" s="14" t="s">
        <v>72</v>
      </c>
      <c r="AY2246" s="246" t="s">
        <v>155</v>
      </c>
    </row>
    <row r="2247" spans="1:51" s="15" customFormat="1" ht="12">
      <c r="A2247" s="15"/>
      <c r="B2247" s="255"/>
      <c r="C2247" s="256"/>
      <c r="D2247" s="227" t="s">
        <v>176</v>
      </c>
      <c r="E2247" s="257" t="s">
        <v>19</v>
      </c>
      <c r="F2247" s="258" t="s">
        <v>502</v>
      </c>
      <c r="G2247" s="256"/>
      <c r="H2247" s="259">
        <v>72.28</v>
      </c>
      <c r="I2247" s="260"/>
      <c r="J2247" s="256"/>
      <c r="K2247" s="256"/>
      <c r="L2247" s="261"/>
      <c r="M2247" s="262"/>
      <c r="N2247" s="263"/>
      <c r="O2247" s="263"/>
      <c r="P2247" s="263"/>
      <c r="Q2247" s="263"/>
      <c r="R2247" s="263"/>
      <c r="S2247" s="263"/>
      <c r="T2247" s="264"/>
      <c r="U2247" s="15"/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T2247" s="265" t="s">
        <v>176</v>
      </c>
      <c r="AU2247" s="265" t="s">
        <v>82</v>
      </c>
      <c r="AV2247" s="15" t="s">
        <v>252</v>
      </c>
      <c r="AW2247" s="15" t="s">
        <v>34</v>
      </c>
      <c r="AX2247" s="15" t="s">
        <v>80</v>
      </c>
      <c r="AY2247" s="265" t="s">
        <v>155</v>
      </c>
    </row>
    <row r="2248" spans="1:47" s="2" customFormat="1" ht="12">
      <c r="A2248" s="41"/>
      <c r="B2248" s="42"/>
      <c r="C2248" s="43"/>
      <c r="D2248" s="227" t="s">
        <v>493</v>
      </c>
      <c r="E2248" s="43"/>
      <c r="F2248" s="252" t="s">
        <v>678</v>
      </c>
      <c r="G2248" s="43"/>
      <c r="H2248" s="43"/>
      <c r="I2248" s="43"/>
      <c r="J2248" s="43"/>
      <c r="K2248" s="43"/>
      <c r="L2248" s="47"/>
      <c r="M2248" s="223"/>
      <c r="N2248" s="224"/>
      <c r="O2248" s="87"/>
      <c r="P2248" s="87"/>
      <c r="Q2248" s="87"/>
      <c r="R2248" s="87"/>
      <c r="S2248" s="87"/>
      <c r="T2248" s="88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U2248" s="20" t="s">
        <v>82</v>
      </c>
    </row>
    <row r="2249" spans="1:47" s="2" customFormat="1" ht="12">
      <c r="A2249" s="41"/>
      <c r="B2249" s="42"/>
      <c r="C2249" s="43"/>
      <c r="D2249" s="227" t="s">
        <v>493</v>
      </c>
      <c r="E2249" s="43"/>
      <c r="F2249" s="253" t="s">
        <v>679</v>
      </c>
      <c r="G2249" s="43"/>
      <c r="H2249" s="254">
        <v>0</v>
      </c>
      <c r="I2249" s="43"/>
      <c r="J2249" s="43"/>
      <c r="K2249" s="43"/>
      <c r="L2249" s="47"/>
      <c r="M2249" s="223"/>
      <c r="N2249" s="224"/>
      <c r="O2249" s="87"/>
      <c r="P2249" s="87"/>
      <c r="Q2249" s="87"/>
      <c r="R2249" s="87"/>
      <c r="S2249" s="87"/>
      <c r="T2249" s="88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U2249" s="20" t="s">
        <v>82</v>
      </c>
    </row>
    <row r="2250" spans="1:47" s="2" customFormat="1" ht="12">
      <c r="A2250" s="41"/>
      <c r="B2250" s="42"/>
      <c r="C2250" s="43"/>
      <c r="D2250" s="227" t="s">
        <v>493</v>
      </c>
      <c r="E2250" s="43"/>
      <c r="F2250" s="253" t="s">
        <v>680</v>
      </c>
      <c r="G2250" s="43"/>
      <c r="H2250" s="254">
        <v>31.29</v>
      </c>
      <c r="I2250" s="43"/>
      <c r="J2250" s="43"/>
      <c r="K2250" s="43"/>
      <c r="L2250" s="47"/>
      <c r="M2250" s="223"/>
      <c r="N2250" s="224"/>
      <c r="O2250" s="87"/>
      <c r="P2250" s="87"/>
      <c r="Q2250" s="87"/>
      <c r="R2250" s="87"/>
      <c r="S2250" s="87"/>
      <c r="T2250" s="88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U2250" s="20" t="s">
        <v>82</v>
      </c>
    </row>
    <row r="2251" spans="1:47" s="2" customFormat="1" ht="12">
      <c r="A2251" s="41"/>
      <c r="B2251" s="42"/>
      <c r="C2251" s="43"/>
      <c r="D2251" s="227" t="s">
        <v>493</v>
      </c>
      <c r="E2251" s="43"/>
      <c r="F2251" s="253" t="s">
        <v>681</v>
      </c>
      <c r="G2251" s="43"/>
      <c r="H2251" s="254">
        <v>4.06</v>
      </c>
      <c r="I2251" s="43"/>
      <c r="J2251" s="43"/>
      <c r="K2251" s="43"/>
      <c r="L2251" s="47"/>
      <c r="M2251" s="223"/>
      <c r="N2251" s="224"/>
      <c r="O2251" s="87"/>
      <c r="P2251" s="87"/>
      <c r="Q2251" s="87"/>
      <c r="R2251" s="87"/>
      <c r="S2251" s="87"/>
      <c r="T2251" s="88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U2251" s="20" t="s">
        <v>82</v>
      </c>
    </row>
    <row r="2252" spans="1:47" s="2" customFormat="1" ht="12">
      <c r="A2252" s="41"/>
      <c r="B2252" s="42"/>
      <c r="C2252" s="43"/>
      <c r="D2252" s="227" t="s">
        <v>493</v>
      </c>
      <c r="E2252" s="43"/>
      <c r="F2252" s="253" t="s">
        <v>682</v>
      </c>
      <c r="G2252" s="43"/>
      <c r="H2252" s="254">
        <v>1.14</v>
      </c>
      <c r="I2252" s="43"/>
      <c r="J2252" s="43"/>
      <c r="K2252" s="43"/>
      <c r="L2252" s="47"/>
      <c r="M2252" s="223"/>
      <c r="N2252" s="224"/>
      <c r="O2252" s="87"/>
      <c r="P2252" s="87"/>
      <c r="Q2252" s="87"/>
      <c r="R2252" s="87"/>
      <c r="S2252" s="87"/>
      <c r="T2252" s="88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U2252" s="20" t="s">
        <v>82</v>
      </c>
    </row>
    <row r="2253" spans="1:47" s="2" customFormat="1" ht="12">
      <c r="A2253" s="41"/>
      <c r="B2253" s="42"/>
      <c r="C2253" s="43"/>
      <c r="D2253" s="227" t="s">
        <v>493</v>
      </c>
      <c r="E2253" s="43"/>
      <c r="F2253" s="253" t="s">
        <v>682</v>
      </c>
      <c r="G2253" s="43"/>
      <c r="H2253" s="254">
        <v>1.14</v>
      </c>
      <c r="I2253" s="43"/>
      <c r="J2253" s="43"/>
      <c r="K2253" s="43"/>
      <c r="L2253" s="47"/>
      <c r="M2253" s="223"/>
      <c r="N2253" s="224"/>
      <c r="O2253" s="87"/>
      <c r="P2253" s="87"/>
      <c r="Q2253" s="87"/>
      <c r="R2253" s="87"/>
      <c r="S2253" s="87"/>
      <c r="T2253" s="88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U2253" s="20" t="s">
        <v>82</v>
      </c>
    </row>
    <row r="2254" spans="1:47" s="2" customFormat="1" ht="12">
      <c r="A2254" s="41"/>
      <c r="B2254" s="42"/>
      <c r="C2254" s="43"/>
      <c r="D2254" s="227" t="s">
        <v>493</v>
      </c>
      <c r="E2254" s="43"/>
      <c r="F2254" s="253" t="s">
        <v>682</v>
      </c>
      <c r="G2254" s="43"/>
      <c r="H2254" s="254">
        <v>1.14</v>
      </c>
      <c r="I2254" s="43"/>
      <c r="J2254" s="43"/>
      <c r="K2254" s="43"/>
      <c r="L2254" s="47"/>
      <c r="M2254" s="223"/>
      <c r="N2254" s="224"/>
      <c r="O2254" s="87"/>
      <c r="P2254" s="87"/>
      <c r="Q2254" s="87"/>
      <c r="R2254" s="87"/>
      <c r="S2254" s="87"/>
      <c r="T2254" s="88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U2254" s="20" t="s">
        <v>82</v>
      </c>
    </row>
    <row r="2255" spans="1:47" s="2" customFormat="1" ht="12">
      <c r="A2255" s="41"/>
      <c r="B2255" s="42"/>
      <c r="C2255" s="43"/>
      <c r="D2255" s="227" t="s">
        <v>493</v>
      </c>
      <c r="E2255" s="43"/>
      <c r="F2255" s="253" t="s">
        <v>683</v>
      </c>
      <c r="G2255" s="43"/>
      <c r="H2255" s="254">
        <v>5.7</v>
      </c>
      <c r="I2255" s="43"/>
      <c r="J2255" s="43"/>
      <c r="K2255" s="43"/>
      <c r="L2255" s="47"/>
      <c r="M2255" s="223"/>
      <c r="N2255" s="224"/>
      <c r="O2255" s="87"/>
      <c r="P2255" s="87"/>
      <c r="Q2255" s="87"/>
      <c r="R2255" s="87"/>
      <c r="S2255" s="87"/>
      <c r="T2255" s="88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U2255" s="20" t="s">
        <v>82</v>
      </c>
    </row>
    <row r="2256" spans="1:47" s="2" customFormat="1" ht="12">
      <c r="A2256" s="41"/>
      <c r="B2256" s="42"/>
      <c r="C2256" s="43"/>
      <c r="D2256" s="227" t="s">
        <v>493</v>
      </c>
      <c r="E2256" s="43"/>
      <c r="F2256" s="253" t="s">
        <v>684</v>
      </c>
      <c r="G2256" s="43"/>
      <c r="H2256" s="254">
        <v>3.73</v>
      </c>
      <c r="I2256" s="43"/>
      <c r="J2256" s="43"/>
      <c r="K2256" s="43"/>
      <c r="L2256" s="47"/>
      <c r="M2256" s="223"/>
      <c r="N2256" s="224"/>
      <c r="O2256" s="87"/>
      <c r="P2256" s="87"/>
      <c r="Q2256" s="87"/>
      <c r="R2256" s="87"/>
      <c r="S2256" s="87"/>
      <c r="T2256" s="88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U2256" s="20" t="s">
        <v>82</v>
      </c>
    </row>
    <row r="2257" spans="1:47" s="2" customFormat="1" ht="12">
      <c r="A2257" s="41"/>
      <c r="B2257" s="42"/>
      <c r="C2257" s="43"/>
      <c r="D2257" s="227" t="s">
        <v>493</v>
      </c>
      <c r="E2257" s="43"/>
      <c r="F2257" s="253" t="s">
        <v>685</v>
      </c>
      <c r="G2257" s="43"/>
      <c r="H2257" s="254">
        <v>1.2</v>
      </c>
      <c r="I2257" s="43"/>
      <c r="J2257" s="43"/>
      <c r="K2257" s="43"/>
      <c r="L2257" s="47"/>
      <c r="M2257" s="223"/>
      <c r="N2257" s="224"/>
      <c r="O2257" s="87"/>
      <c r="P2257" s="87"/>
      <c r="Q2257" s="87"/>
      <c r="R2257" s="87"/>
      <c r="S2257" s="87"/>
      <c r="T2257" s="88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U2257" s="20" t="s">
        <v>82</v>
      </c>
    </row>
    <row r="2258" spans="1:47" s="2" customFormat="1" ht="12">
      <c r="A2258" s="41"/>
      <c r="B2258" s="42"/>
      <c r="C2258" s="43"/>
      <c r="D2258" s="227" t="s">
        <v>493</v>
      </c>
      <c r="E2258" s="43"/>
      <c r="F2258" s="253" t="s">
        <v>686</v>
      </c>
      <c r="G2258" s="43"/>
      <c r="H2258" s="254">
        <v>1.25</v>
      </c>
      <c r="I2258" s="43"/>
      <c r="J2258" s="43"/>
      <c r="K2258" s="43"/>
      <c r="L2258" s="47"/>
      <c r="M2258" s="223"/>
      <c r="N2258" s="224"/>
      <c r="O2258" s="87"/>
      <c r="P2258" s="87"/>
      <c r="Q2258" s="87"/>
      <c r="R2258" s="87"/>
      <c r="S2258" s="87"/>
      <c r="T2258" s="88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U2258" s="20" t="s">
        <v>82</v>
      </c>
    </row>
    <row r="2259" spans="1:47" s="2" customFormat="1" ht="12">
      <c r="A2259" s="41"/>
      <c r="B2259" s="42"/>
      <c r="C2259" s="43"/>
      <c r="D2259" s="227" t="s">
        <v>493</v>
      </c>
      <c r="E2259" s="43"/>
      <c r="F2259" s="253" t="s">
        <v>681</v>
      </c>
      <c r="G2259" s="43"/>
      <c r="H2259" s="254">
        <v>4.06</v>
      </c>
      <c r="I2259" s="43"/>
      <c r="J2259" s="43"/>
      <c r="K2259" s="43"/>
      <c r="L2259" s="47"/>
      <c r="M2259" s="223"/>
      <c r="N2259" s="224"/>
      <c r="O2259" s="87"/>
      <c r="P2259" s="87"/>
      <c r="Q2259" s="87"/>
      <c r="R2259" s="87"/>
      <c r="S2259" s="87"/>
      <c r="T2259" s="88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U2259" s="20" t="s">
        <v>82</v>
      </c>
    </row>
    <row r="2260" spans="1:47" s="2" customFormat="1" ht="12">
      <c r="A2260" s="41"/>
      <c r="B2260" s="42"/>
      <c r="C2260" s="43"/>
      <c r="D2260" s="227" t="s">
        <v>493</v>
      </c>
      <c r="E2260" s="43"/>
      <c r="F2260" s="253" t="s">
        <v>687</v>
      </c>
      <c r="G2260" s="43"/>
      <c r="H2260" s="254">
        <v>2.28</v>
      </c>
      <c r="I2260" s="43"/>
      <c r="J2260" s="43"/>
      <c r="K2260" s="43"/>
      <c r="L2260" s="47"/>
      <c r="M2260" s="223"/>
      <c r="N2260" s="224"/>
      <c r="O2260" s="87"/>
      <c r="P2260" s="87"/>
      <c r="Q2260" s="87"/>
      <c r="R2260" s="87"/>
      <c r="S2260" s="87"/>
      <c r="T2260" s="88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U2260" s="20" t="s">
        <v>82</v>
      </c>
    </row>
    <row r="2261" spans="1:47" s="2" customFormat="1" ht="12">
      <c r="A2261" s="41"/>
      <c r="B2261" s="42"/>
      <c r="C2261" s="43"/>
      <c r="D2261" s="227" t="s">
        <v>493</v>
      </c>
      <c r="E2261" s="43"/>
      <c r="F2261" s="253" t="s">
        <v>682</v>
      </c>
      <c r="G2261" s="43"/>
      <c r="H2261" s="254">
        <v>1.14</v>
      </c>
      <c r="I2261" s="43"/>
      <c r="J2261" s="43"/>
      <c r="K2261" s="43"/>
      <c r="L2261" s="47"/>
      <c r="M2261" s="223"/>
      <c r="N2261" s="224"/>
      <c r="O2261" s="87"/>
      <c r="P2261" s="87"/>
      <c r="Q2261" s="87"/>
      <c r="R2261" s="87"/>
      <c r="S2261" s="87"/>
      <c r="T2261" s="88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U2261" s="20" t="s">
        <v>82</v>
      </c>
    </row>
    <row r="2262" spans="1:47" s="2" customFormat="1" ht="12">
      <c r="A2262" s="41"/>
      <c r="B2262" s="42"/>
      <c r="C2262" s="43"/>
      <c r="D2262" s="227" t="s">
        <v>493</v>
      </c>
      <c r="E2262" s="43"/>
      <c r="F2262" s="253" t="s">
        <v>502</v>
      </c>
      <c r="G2262" s="43"/>
      <c r="H2262" s="254">
        <v>58.13</v>
      </c>
      <c r="I2262" s="43"/>
      <c r="J2262" s="43"/>
      <c r="K2262" s="43"/>
      <c r="L2262" s="47"/>
      <c r="M2262" s="223"/>
      <c r="N2262" s="224"/>
      <c r="O2262" s="87"/>
      <c r="P2262" s="87"/>
      <c r="Q2262" s="87"/>
      <c r="R2262" s="87"/>
      <c r="S2262" s="87"/>
      <c r="T2262" s="88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U2262" s="20" t="s">
        <v>82</v>
      </c>
    </row>
    <row r="2263" spans="1:47" s="2" customFormat="1" ht="12">
      <c r="A2263" s="41"/>
      <c r="B2263" s="42"/>
      <c r="C2263" s="43"/>
      <c r="D2263" s="227" t="s">
        <v>493</v>
      </c>
      <c r="E2263" s="43"/>
      <c r="F2263" s="252" t="s">
        <v>699</v>
      </c>
      <c r="G2263" s="43"/>
      <c r="H2263" s="43"/>
      <c r="I2263" s="43"/>
      <c r="J2263" s="43"/>
      <c r="K2263" s="43"/>
      <c r="L2263" s="47"/>
      <c r="M2263" s="223"/>
      <c r="N2263" s="224"/>
      <c r="O2263" s="87"/>
      <c r="P2263" s="87"/>
      <c r="Q2263" s="87"/>
      <c r="R2263" s="87"/>
      <c r="S2263" s="87"/>
      <c r="T2263" s="88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U2263" s="20" t="s">
        <v>82</v>
      </c>
    </row>
    <row r="2264" spans="1:47" s="2" customFormat="1" ht="12">
      <c r="A2264" s="41"/>
      <c r="B2264" s="42"/>
      <c r="C2264" s="43"/>
      <c r="D2264" s="227" t="s">
        <v>493</v>
      </c>
      <c r="E2264" s="43"/>
      <c r="F2264" s="253" t="s">
        <v>697</v>
      </c>
      <c r="G2264" s="43"/>
      <c r="H2264" s="254">
        <v>0</v>
      </c>
      <c r="I2264" s="43"/>
      <c r="J2264" s="43"/>
      <c r="K2264" s="43"/>
      <c r="L2264" s="47"/>
      <c r="M2264" s="223"/>
      <c r="N2264" s="224"/>
      <c r="O2264" s="87"/>
      <c r="P2264" s="87"/>
      <c r="Q2264" s="87"/>
      <c r="R2264" s="87"/>
      <c r="S2264" s="87"/>
      <c r="T2264" s="88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U2264" s="20" t="s">
        <v>82</v>
      </c>
    </row>
    <row r="2265" spans="1:47" s="2" customFormat="1" ht="12">
      <c r="A2265" s="41"/>
      <c r="B2265" s="42"/>
      <c r="C2265" s="43"/>
      <c r="D2265" s="227" t="s">
        <v>493</v>
      </c>
      <c r="E2265" s="43"/>
      <c r="F2265" s="253" t="s">
        <v>681</v>
      </c>
      <c r="G2265" s="43"/>
      <c r="H2265" s="254">
        <v>4.06</v>
      </c>
      <c r="I2265" s="43"/>
      <c r="J2265" s="43"/>
      <c r="K2265" s="43"/>
      <c r="L2265" s="47"/>
      <c r="M2265" s="223"/>
      <c r="N2265" s="224"/>
      <c r="O2265" s="87"/>
      <c r="P2265" s="87"/>
      <c r="Q2265" s="87"/>
      <c r="R2265" s="87"/>
      <c r="S2265" s="87"/>
      <c r="T2265" s="88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U2265" s="20" t="s">
        <v>82</v>
      </c>
    </row>
    <row r="2266" spans="1:47" s="2" customFormat="1" ht="12">
      <c r="A2266" s="41"/>
      <c r="B2266" s="42"/>
      <c r="C2266" s="43"/>
      <c r="D2266" s="227" t="s">
        <v>493</v>
      </c>
      <c r="E2266" s="43"/>
      <c r="F2266" s="253" t="s">
        <v>682</v>
      </c>
      <c r="G2266" s="43"/>
      <c r="H2266" s="254">
        <v>1.14</v>
      </c>
      <c r="I2266" s="43"/>
      <c r="J2266" s="43"/>
      <c r="K2266" s="43"/>
      <c r="L2266" s="47"/>
      <c r="M2266" s="223"/>
      <c r="N2266" s="224"/>
      <c r="O2266" s="87"/>
      <c r="P2266" s="87"/>
      <c r="Q2266" s="87"/>
      <c r="R2266" s="87"/>
      <c r="S2266" s="87"/>
      <c r="T2266" s="88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U2266" s="20" t="s">
        <v>82</v>
      </c>
    </row>
    <row r="2267" spans="1:47" s="2" customFormat="1" ht="12">
      <c r="A2267" s="41"/>
      <c r="B2267" s="42"/>
      <c r="C2267" s="43"/>
      <c r="D2267" s="227" t="s">
        <v>493</v>
      </c>
      <c r="E2267" s="43"/>
      <c r="F2267" s="253" t="s">
        <v>682</v>
      </c>
      <c r="G2267" s="43"/>
      <c r="H2267" s="254">
        <v>1.14</v>
      </c>
      <c r="I2267" s="43"/>
      <c r="J2267" s="43"/>
      <c r="K2267" s="43"/>
      <c r="L2267" s="47"/>
      <c r="M2267" s="223"/>
      <c r="N2267" s="224"/>
      <c r="O2267" s="87"/>
      <c r="P2267" s="87"/>
      <c r="Q2267" s="87"/>
      <c r="R2267" s="87"/>
      <c r="S2267" s="87"/>
      <c r="T2267" s="88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U2267" s="20" t="s">
        <v>82</v>
      </c>
    </row>
    <row r="2268" spans="1:47" s="2" customFormat="1" ht="12">
      <c r="A2268" s="41"/>
      <c r="B2268" s="42"/>
      <c r="C2268" s="43"/>
      <c r="D2268" s="227" t="s">
        <v>493</v>
      </c>
      <c r="E2268" s="43"/>
      <c r="F2268" s="253" t="s">
        <v>682</v>
      </c>
      <c r="G2268" s="43"/>
      <c r="H2268" s="254">
        <v>1.14</v>
      </c>
      <c r="I2268" s="43"/>
      <c r="J2268" s="43"/>
      <c r="K2268" s="43"/>
      <c r="L2268" s="47"/>
      <c r="M2268" s="223"/>
      <c r="N2268" s="224"/>
      <c r="O2268" s="87"/>
      <c r="P2268" s="87"/>
      <c r="Q2268" s="87"/>
      <c r="R2268" s="87"/>
      <c r="S2268" s="87"/>
      <c r="T2268" s="88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U2268" s="20" t="s">
        <v>82</v>
      </c>
    </row>
    <row r="2269" spans="1:47" s="2" customFormat="1" ht="12">
      <c r="A2269" s="41"/>
      <c r="B2269" s="42"/>
      <c r="C2269" s="43"/>
      <c r="D2269" s="227" t="s">
        <v>493</v>
      </c>
      <c r="E2269" s="43"/>
      <c r="F2269" s="253" t="s">
        <v>683</v>
      </c>
      <c r="G2269" s="43"/>
      <c r="H2269" s="254">
        <v>5.7</v>
      </c>
      <c r="I2269" s="43"/>
      <c r="J2269" s="43"/>
      <c r="K2269" s="43"/>
      <c r="L2269" s="47"/>
      <c r="M2269" s="223"/>
      <c r="N2269" s="224"/>
      <c r="O2269" s="87"/>
      <c r="P2269" s="87"/>
      <c r="Q2269" s="87"/>
      <c r="R2269" s="87"/>
      <c r="S2269" s="87"/>
      <c r="T2269" s="88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U2269" s="20" t="s">
        <v>82</v>
      </c>
    </row>
    <row r="2270" spans="1:47" s="2" customFormat="1" ht="12">
      <c r="A2270" s="41"/>
      <c r="B2270" s="42"/>
      <c r="C2270" s="43"/>
      <c r="D2270" s="227" t="s">
        <v>493</v>
      </c>
      <c r="E2270" s="43"/>
      <c r="F2270" s="253" t="s">
        <v>684</v>
      </c>
      <c r="G2270" s="43"/>
      <c r="H2270" s="254">
        <v>3.73</v>
      </c>
      <c r="I2270" s="43"/>
      <c r="J2270" s="43"/>
      <c r="K2270" s="43"/>
      <c r="L2270" s="47"/>
      <c r="M2270" s="223"/>
      <c r="N2270" s="224"/>
      <c r="O2270" s="87"/>
      <c r="P2270" s="87"/>
      <c r="Q2270" s="87"/>
      <c r="R2270" s="87"/>
      <c r="S2270" s="87"/>
      <c r="T2270" s="88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U2270" s="20" t="s">
        <v>82</v>
      </c>
    </row>
    <row r="2271" spans="1:47" s="2" customFormat="1" ht="12">
      <c r="A2271" s="41"/>
      <c r="B2271" s="42"/>
      <c r="C2271" s="43"/>
      <c r="D2271" s="227" t="s">
        <v>493</v>
      </c>
      <c r="E2271" s="43"/>
      <c r="F2271" s="253" t="s">
        <v>685</v>
      </c>
      <c r="G2271" s="43"/>
      <c r="H2271" s="254">
        <v>1.2</v>
      </c>
      <c r="I2271" s="43"/>
      <c r="J2271" s="43"/>
      <c r="K2271" s="43"/>
      <c r="L2271" s="47"/>
      <c r="M2271" s="223"/>
      <c r="N2271" s="224"/>
      <c r="O2271" s="87"/>
      <c r="P2271" s="87"/>
      <c r="Q2271" s="87"/>
      <c r="R2271" s="87"/>
      <c r="S2271" s="87"/>
      <c r="T2271" s="88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U2271" s="20" t="s">
        <v>82</v>
      </c>
    </row>
    <row r="2272" spans="1:47" s="2" customFormat="1" ht="12">
      <c r="A2272" s="41"/>
      <c r="B2272" s="42"/>
      <c r="C2272" s="43"/>
      <c r="D2272" s="227" t="s">
        <v>493</v>
      </c>
      <c r="E2272" s="43"/>
      <c r="F2272" s="253" t="s">
        <v>686</v>
      </c>
      <c r="G2272" s="43"/>
      <c r="H2272" s="254">
        <v>1.25</v>
      </c>
      <c r="I2272" s="43"/>
      <c r="J2272" s="43"/>
      <c r="K2272" s="43"/>
      <c r="L2272" s="47"/>
      <c r="M2272" s="223"/>
      <c r="N2272" s="224"/>
      <c r="O2272" s="87"/>
      <c r="P2272" s="87"/>
      <c r="Q2272" s="87"/>
      <c r="R2272" s="87"/>
      <c r="S2272" s="87"/>
      <c r="T2272" s="88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U2272" s="20" t="s">
        <v>82</v>
      </c>
    </row>
    <row r="2273" spans="1:47" s="2" customFormat="1" ht="12">
      <c r="A2273" s="41"/>
      <c r="B2273" s="42"/>
      <c r="C2273" s="43"/>
      <c r="D2273" s="227" t="s">
        <v>493</v>
      </c>
      <c r="E2273" s="43"/>
      <c r="F2273" s="253" t="s">
        <v>681</v>
      </c>
      <c r="G2273" s="43"/>
      <c r="H2273" s="254">
        <v>4.06</v>
      </c>
      <c r="I2273" s="43"/>
      <c r="J2273" s="43"/>
      <c r="K2273" s="43"/>
      <c r="L2273" s="47"/>
      <c r="M2273" s="223"/>
      <c r="N2273" s="224"/>
      <c r="O2273" s="87"/>
      <c r="P2273" s="87"/>
      <c r="Q2273" s="87"/>
      <c r="R2273" s="87"/>
      <c r="S2273" s="87"/>
      <c r="T2273" s="88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U2273" s="20" t="s">
        <v>82</v>
      </c>
    </row>
    <row r="2274" spans="1:47" s="2" customFormat="1" ht="12">
      <c r="A2274" s="41"/>
      <c r="B2274" s="42"/>
      <c r="C2274" s="43"/>
      <c r="D2274" s="227" t="s">
        <v>493</v>
      </c>
      <c r="E2274" s="43"/>
      <c r="F2274" s="253" t="s">
        <v>687</v>
      </c>
      <c r="G2274" s="43"/>
      <c r="H2274" s="254">
        <v>2.28</v>
      </c>
      <c r="I2274" s="43"/>
      <c r="J2274" s="43"/>
      <c r="K2274" s="43"/>
      <c r="L2274" s="47"/>
      <c r="M2274" s="223"/>
      <c r="N2274" s="224"/>
      <c r="O2274" s="87"/>
      <c r="P2274" s="87"/>
      <c r="Q2274" s="87"/>
      <c r="R2274" s="87"/>
      <c r="S2274" s="87"/>
      <c r="T2274" s="88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U2274" s="20" t="s">
        <v>82</v>
      </c>
    </row>
    <row r="2275" spans="1:47" s="2" customFormat="1" ht="12">
      <c r="A2275" s="41"/>
      <c r="B2275" s="42"/>
      <c r="C2275" s="43"/>
      <c r="D2275" s="227" t="s">
        <v>493</v>
      </c>
      <c r="E2275" s="43"/>
      <c r="F2275" s="253" t="s">
        <v>682</v>
      </c>
      <c r="G2275" s="43"/>
      <c r="H2275" s="254">
        <v>1.14</v>
      </c>
      <c r="I2275" s="43"/>
      <c r="J2275" s="43"/>
      <c r="K2275" s="43"/>
      <c r="L2275" s="47"/>
      <c r="M2275" s="223"/>
      <c r="N2275" s="224"/>
      <c r="O2275" s="87"/>
      <c r="P2275" s="87"/>
      <c r="Q2275" s="87"/>
      <c r="R2275" s="87"/>
      <c r="S2275" s="87"/>
      <c r="T2275" s="88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U2275" s="20" t="s">
        <v>82</v>
      </c>
    </row>
    <row r="2276" spans="1:47" s="2" customFormat="1" ht="12">
      <c r="A2276" s="41"/>
      <c r="B2276" s="42"/>
      <c r="C2276" s="43"/>
      <c r="D2276" s="227" t="s">
        <v>493</v>
      </c>
      <c r="E2276" s="43"/>
      <c r="F2276" s="253" t="s">
        <v>700</v>
      </c>
      <c r="G2276" s="43"/>
      <c r="H2276" s="254">
        <v>18.6</v>
      </c>
      <c r="I2276" s="43"/>
      <c r="J2276" s="43"/>
      <c r="K2276" s="43"/>
      <c r="L2276" s="47"/>
      <c r="M2276" s="223"/>
      <c r="N2276" s="224"/>
      <c r="O2276" s="87"/>
      <c r="P2276" s="87"/>
      <c r="Q2276" s="87"/>
      <c r="R2276" s="87"/>
      <c r="S2276" s="87"/>
      <c r="T2276" s="88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U2276" s="20" t="s">
        <v>82</v>
      </c>
    </row>
    <row r="2277" spans="1:47" s="2" customFormat="1" ht="12">
      <c r="A2277" s="41"/>
      <c r="B2277" s="42"/>
      <c r="C2277" s="43"/>
      <c r="D2277" s="227" t="s">
        <v>493</v>
      </c>
      <c r="E2277" s="43"/>
      <c r="F2277" s="253" t="s">
        <v>502</v>
      </c>
      <c r="G2277" s="43"/>
      <c r="H2277" s="254">
        <v>45.44</v>
      </c>
      <c r="I2277" s="43"/>
      <c r="J2277" s="43"/>
      <c r="K2277" s="43"/>
      <c r="L2277" s="47"/>
      <c r="M2277" s="223"/>
      <c r="N2277" s="224"/>
      <c r="O2277" s="87"/>
      <c r="P2277" s="87"/>
      <c r="Q2277" s="87"/>
      <c r="R2277" s="87"/>
      <c r="S2277" s="87"/>
      <c r="T2277" s="88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U2277" s="20" t="s">
        <v>82</v>
      </c>
    </row>
    <row r="2278" spans="1:65" s="2" customFormat="1" ht="16.5" customHeight="1">
      <c r="A2278" s="41"/>
      <c r="B2278" s="42"/>
      <c r="C2278" s="266" t="s">
        <v>2124</v>
      </c>
      <c r="D2278" s="266" t="s">
        <v>560</v>
      </c>
      <c r="E2278" s="267" t="s">
        <v>2125</v>
      </c>
      <c r="F2278" s="268" t="s">
        <v>2126</v>
      </c>
      <c r="G2278" s="269" t="s">
        <v>356</v>
      </c>
      <c r="H2278" s="270">
        <v>79.508</v>
      </c>
      <c r="I2278" s="271"/>
      <c r="J2278" s="272">
        <f>ROUND(I2278*H2278,2)</f>
        <v>0</v>
      </c>
      <c r="K2278" s="268" t="s">
        <v>166</v>
      </c>
      <c r="L2278" s="273"/>
      <c r="M2278" s="274" t="s">
        <v>19</v>
      </c>
      <c r="N2278" s="275" t="s">
        <v>43</v>
      </c>
      <c r="O2278" s="87"/>
      <c r="P2278" s="216">
        <f>O2278*H2278</f>
        <v>0</v>
      </c>
      <c r="Q2278" s="216">
        <v>0.022</v>
      </c>
      <c r="R2278" s="216">
        <f>Q2278*H2278</f>
        <v>1.7491759999999998</v>
      </c>
      <c r="S2278" s="216">
        <v>0</v>
      </c>
      <c r="T2278" s="217">
        <f>S2278*H2278</f>
        <v>0</v>
      </c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R2278" s="218" t="s">
        <v>776</v>
      </c>
      <c r="AT2278" s="218" t="s">
        <v>560</v>
      </c>
      <c r="AU2278" s="218" t="s">
        <v>82</v>
      </c>
      <c r="AY2278" s="20" t="s">
        <v>155</v>
      </c>
      <c r="BE2278" s="219">
        <f>IF(N2278="základní",J2278,0)</f>
        <v>0</v>
      </c>
      <c r="BF2278" s="219">
        <f>IF(N2278="snížená",J2278,0)</f>
        <v>0</v>
      </c>
      <c r="BG2278" s="219">
        <f>IF(N2278="zákl. přenesená",J2278,0)</f>
        <v>0</v>
      </c>
      <c r="BH2278" s="219">
        <f>IF(N2278="sníž. přenesená",J2278,0)</f>
        <v>0</v>
      </c>
      <c r="BI2278" s="219">
        <f>IF(N2278="nulová",J2278,0)</f>
        <v>0</v>
      </c>
      <c r="BJ2278" s="20" t="s">
        <v>80</v>
      </c>
      <c r="BK2278" s="219">
        <f>ROUND(I2278*H2278,2)</f>
        <v>0</v>
      </c>
      <c r="BL2278" s="20" t="s">
        <v>196</v>
      </c>
      <c r="BM2278" s="218" t="s">
        <v>2127</v>
      </c>
    </row>
    <row r="2279" spans="1:51" s="14" customFormat="1" ht="12">
      <c r="A2279" s="14"/>
      <c r="B2279" s="236"/>
      <c r="C2279" s="237"/>
      <c r="D2279" s="227" t="s">
        <v>176</v>
      </c>
      <c r="E2279" s="237"/>
      <c r="F2279" s="239" t="s">
        <v>2128</v>
      </c>
      <c r="G2279" s="237"/>
      <c r="H2279" s="240">
        <v>79.508</v>
      </c>
      <c r="I2279" s="241"/>
      <c r="J2279" s="237"/>
      <c r="K2279" s="237"/>
      <c r="L2279" s="242"/>
      <c r="M2279" s="243"/>
      <c r="N2279" s="244"/>
      <c r="O2279" s="244"/>
      <c r="P2279" s="244"/>
      <c r="Q2279" s="244"/>
      <c r="R2279" s="244"/>
      <c r="S2279" s="244"/>
      <c r="T2279" s="245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T2279" s="246" t="s">
        <v>176</v>
      </c>
      <c r="AU2279" s="246" t="s">
        <v>82</v>
      </c>
      <c r="AV2279" s="14" t="s">
        <v>82</v>
      </c>
      <c r="AW2279" s="14" t="s">
        <v>4</v>
      </c>
      <c r="AX2279" s="14" t="s">
        <v>80</v>
      </c>
      <c r="AY2279" s="246" t="s">
        <v>155</v>
      </c>
    </row>
    <row r="2280" spans="1:65" s="2" customFormat="1" ht="24.15" customHeight="1">
      <c r="A2280" s="41"/>
      <c r="B2280" s="42"/>
      <c r="C2280" s="207" t="s">
        <v>2129</v>
      </c>
      <c r="D2280" s="207" t="s">
        <v>162</v>
      </c>
      <c r="E2280" s="208" t="s">
        <v>2130</v>
      </c>
      <c r="F2280" s="209" t="s">
        <v>2131</v>
      </c>
      <c r="G2280" s="210" t="s">
        <v>518</v>
      </c>
      <c r="H2280" s="211">
        <v>4.796</v>
      </c>
      <c r="I2280" s="212"/>
      <c r="J2280" s="213">
        <f>ROUND(I2280*H2280,2)</f>
        <v>0</v>
      </c>
      <c r="K2280" s="209" t="s">
        <v>166</v>
      </c>
      <c r="L2280" s="47"/>
      <c r="M2280" s="214" t="s">
        <v>19</v>
      </c>
      <c r="N2280" s="215" t="s">
        <v>43</v>
      </c>
      <c r="O2280" s="87"/>
      <c r="P2280" s="216">
        <f>O2280*H2280</f>
        <v>0</v>
      </c>
      <c r="Q2280" s="216">
        <v>0</v>
      </c>
      <c r="R2280" s="216">
        <f>Q2280*H2280</f>
        <v>0</v>
      </c>
      <c r="S2280" s="216">
        <v>0</v>
      </c>
      <c r="T2280" s="217">
        <f>S2280*H2280</f>
        <v>0</v>
      </c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R2280" s="218" t="s">
        <v>196</v>
      </c>
      <c r="AT2280" s="218" t="s">
        <v>162</v>
      </c>
      <c r="AU2280" s="218" t="s">
        <v>82</v>
      </c>
      <c r="AY2280" s="20" t="s">
        <v>155</v>
      </c>
      <c r="BE2280" s="219">
        <f>IF(N2280="základní",J2280,0)</f>
        <v>0</v>
      </c>
      <c r="BF2280" s="219">
        <f>IF(N2280="snížená",J2280,0)</f>
        <v>0</v>
      </c>
      <c r="BG2280" s="219">
        <f>IF(N2280="zákl. přenesená",J2280,0)</f>
        <v>0</v>
      </c>
      <c r="BH2280" s="219">
        <f>IF(N2280="sníž. přenesená",J2280,0)</f>
        <v>0</v>
      </c>
      <c r="BI2280" s="219">
        <f>IF(N2280="nulová",J2280,0)</f>
        <v>0</v>
      </c>
      <c r="BJ2280" s="20" t="s">
        <v>80</v>
      </c>
      <c r="BK2280" s="219">
        <f>ROUND(I2280*H2280,2)</f>
        <v>0</v>
      </c>
      <c r="BL2280" s="20" t="s">
        <v>196</v>
      </c>
      <c r="BM2280" s="218" t="s">
        <v>2132</v>
      </c>
    </row>
    <row r="2281" spans="1:47" s="2" customFormat="1" ht="12">
      <c r="A2281" s="41"/>
      <c r="B2281" s="42"/>
      <c r="C2281" s="43"/>
      <c r="D2281" s="220" t="s">
        <v>169</v>
      </c>
      <c r="E2281" s="43"/>
      <c r="F2281" s="221" t="s">
        <v>2133</v>
      </c>
      <c r="G2281" s="43"/>
      <c r="H2281" s="43"/>
      <c r="I2281" s="222"/>
      <c r="J2281" s="43"/>
      <c r="K2281" s="43"/>
      <c r="L2281" s="47"/>
      <c r="M2281" s="223"/>
      <c r="N2281" s="224"/>
      <c r="O2281" s="87"/>
      <c r="P2281" s="87"/>
      <c r="Q2281" s="87"/>
      <c r="R2281" s="87"/>
      <c r="S2281" s="87"/>
      <c r="T2281" s="88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T2281" s="20" t="s">
        <v>169</v>
      </c>
      <c r="AU2281" s="20" t="s">
        <v>82</v>
      </c>
    </row>
    <row r="2282" spans="1:63" s="12" customFormat="1" ht="22.8" customHeight="1">
      <c r="A2282" s="12"/>
      <c r="B2282" s="191"/>
      <c r="C2282" s="192"/>
      <c r="D2282" s="193" t="s">
        <v>71</v>
      </c>
      <c r="E2282" s="205" t="s">
        <v>2134</v>
      </c>
      <c r="F2282" s="205" t="s">
        <v>2135</v>
      </c>
      <c r="G2282" s="192"/>
      <c r="H2282" s="192"/>
      <c r="I2282" s="195"/>
      <c r="J2282" s="206">
        <f>BK2282</f>
        <v>0</v>
      </c>
      <c r="K2282" s="192"/>
      <c r="L2282" s="197"/>
      <c r="M2282" s="198"/>
      <c r="N2282" s="199"/>
      <c r="O2282" s="199"/>
      <c r="P2282" s="200">
        <f>SUM(P2283:P2388)</f>
        <v>0</v>
      </c>
      <c r="Q2282" s="199"/>
      <c r="R2282" s="200">
        <f>SUM(R2283:R2388)</f>
        <v>5.457033679999999</v>
      </c>
      <c r="S2282" s="199"/>
      <c r="T2282" s="201">
        <f>SUM(T2283:T2388)</f>
        <v>0</v>
      </c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R2282" s="202" t="s">
        <v>82</v>
      </c>
      <c r="AT2282" s="203" t="s">
        <v>71</v>
      </c>
      <c r="AU2282" s="203" t="s">
        <v>80</v>
      </c>
      <c r="AY2282" s="202" t="s">
        <v>155</v>
      </c>
      <c r="BK2282" s="204">
        <f>SUM(BK2283:BK2388)</f>
        <v>0</v>
      </c>
    </row>
    <row r="2283" spans="1:65" s="2" customFormat="1" ht="16.5" customHeight="1">
      <c r="A2283" s="41"/>
      <c r="B2283" s="42"/>
      <c r="C2283" s="207" t="s">
        <v>2136</v>
      </c>
      <c r="D2283" s="207" t="s">
        <v>162</v>
      </c>
      <c r="E2283" s="208" t="s">
        <v>2137</v>
      </c>
      <c r="F2283" s="209" t="s">
        <v>2138</v>
      </c>
      <c r="G2283" s="210" t="s">
        <v>356</v>
      </c>
      <c r="H2283" s="211">
        <v>571.35</v>
      </c>
      <c r="I2283" s="212"/>
      <c r="J2283" s="213">
        <f>ROUND(I2283*H2283,2)</f>
        <v>0</v>
      </c>
      <c r="K2283" s="209" t="s">
        <v>166</v>
      </c>
      <c r="L2283" s="47"/>
      <c r="M2283" s="214" t="s">
        <v>19</v>
      </c>
      <c r="N2283" s="215" t="s">
        <v>43</v>
      </c>
      <c r="O2283" s="87"/>
      <c r="P2283" s="216">
        <f>O2283*H2283</f>
        <v>0</v>
      </c>
      <c r="Q2283" s="216">
        <v>0</v>
      </c>
      <c r="R2283" s="216">
        <f>Q2283*H2283</f>
        <v>0</v>
      </c>
      <c r="S2283" s="216">
        <v>0</v>
      </c>
      <c r="T2283" s="217">
        <f>S2283*H2283</f>
        <v>0</v>
      </c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R2283" s="218" t="s">
        <v>196</v>
      </c>
      <c r="AT2283" s="218" t="s">
        <v>162</v>
      </c>
      <c r="AU2283" s="218" t="s">
        <v>82</v>
      </c>
      <c r="AY2283" s="20" t="s">
        <v>155</v>
      </c>
      <c r="BE2283" s="219">
        <f>IF(N2283="základní",J2283,0)</f>
        <v>0</v>
      </c>
      <c r="BF2283" s="219">
        <f>IF(N2283="snížená",J2283,0)</f>
        <v>0</v>
      </c>
      <c r="BG2283" s="219">
        <f>IF(N2283="zákl. přenesená",J2283,0)</f>
        <v>0</v>
      </c>
      <c r="BH2283" s="219">
        <f>IF(N2283="sníž. přenesená",J2283,0)</f>
        <v>0</v>
      </c>
      <c r="BI2283" s="219">
        <f>IF(N2283="nulová",J2283,0)</f>
        <v>0</v>
      </c>
      <c r="BJ2283" s="20" t="s">
        <v>80</v>
      </c>
      <c r="BK2283" s="219">
        <f>ROUND(I2283*H2283,2)</f>
        <v>0</v>
      </c>
      <c r="BL2283" s="20" t="s">
        <v>196</v>
      </c>
      <c r="BM2283" s="218" t="s">
        <v>2139</v>
      </c>
    </row>
    <row r="2284" spans="1:47" s="2" customFormat="1" ht="12">
      <c r="A2284" s="41"/>
      <c r="B2284" s="42"/>
      <c r="C2284" s="43"/>
      <c r="D2284" s="220" t="s">
        <v>169</v>
      </c>
      <c r="E2284" s="43"/>
      <c r="F2284" s="221" t="s">
        <v>2140</v>
      </c>
      <c r="G2284" s="43"/>
      <c r="H2284" s="43"/>
      <c r="I2284" s="222"/>
      <c r="J2284" s="43"/>
      <c r="K2284" s="43"/>
      <c r="L2284" s="47"/>
      <c r="M2284" s="223"/>
      <c r="N2284" s="224"/>
      <c r="O2284" s="87"/>
      <c r="P2284" s="87"/>
      <c r="Q2284" s="87"/>
      <c r="R2284" s="87"/>
      <c r="S2284" s="87"/>
      <c r="T2284" s="88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T2284" s="20" t="s">
        <v>169</v>
      </c>
      <c r="AU2284" s="20" t="s">
        <v>82</v>
      </c>
    </row>
    <row r="2285" spans="1:51" s="14" customFormat="1" ht="12">
      <c r="A2285" s="14"/>
      <c r="B2285" s="236"/>
      <c r="C2285" s="237"/>
      <c r="D2285" s="227" t="s">
        <v>176</v>
      </c>
      <c r="E2285" s="238" t="s">
        <v>19</v>
      </c>
      <c r="F2285" s="239" t="s">
        <v>358</v>
      </c>
      <c r="G2285" s="237"/>
      <c r="H2285" s="240">
        <v>237.21</v>
      </c>
      <c r="I2285" s="241"/>
      <c r="J2285" s="237"/>
      <c r="K2285" s="237"/>
      <c r="L2285" s="242"/>
      <c r="M2285" s="243"/>
      <c r="N2285" s="244"/>
      <c r="O2285" s="244"/>
      <c r="P2285" s="244"/>
      <c r="Q2285" s="244"/>
      <c r="R2285" s="244"/>
      <c r="S2285" s="244"/>
      <c r="T2285" s="245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T2285" s="246" t="s">
        <v>176</v>
      </c>
      <c r="AU2285" s="246" t="s">
        <v>82</v>
      </c>
      <c r="AV2285" s="14" t="s">
        <v>82</v>
      </c>
      <c r="AW2285" s="14" t="s">
        <v>34</v>
      </c>
      <c r="AX2285" s="14" t="s">
        <v>72</v>
      </c>
      <c r="AY2285" s="246" t="s">
        <v>155</v>
      </c>
    </row>
    <row r="2286" spans="1:51" s="14" customFormat="1" ht="12">
      <c r="A2286" s="14"/>
      <c r="B2286" s="236"/>
      <c r="C2286" s="237"/>
      <c r="D2286" s="227" t="s">
        <v>176</v>
      </c>
      <c r="E2286" s="238" t="s">
        <v>19</v>
      </c>
      <c r="F2286" s="239" t="s">
        <v>361</v>
      </c>
      <c r="G2286" s="237"/>
      <c r="H2286" s="240">
        <v>238.47</v>
      </c>
      <c r="I2286" s="241"/>
      <c r="J2286" s="237"/>
      <c r="K2286" s="237"/>
      <c r="L2286" s="242"/>
      <c r="M2286" s="243"/>
      <c r="N2286" s="244"/>
      <c r="O2286" s="244"/>
      <c r="P2286" s="244"/>
      <c r="Q2286" s="244"/>
      <c r="R2286" s="244"/>
      <c r="S2286" s="244"/>
      <c r="T2286" s="245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46" t="s">
        <v>176</v>
      </c>
      <c r="AU2286" s="246" t="s">
        <v>82</v>
      </c>
      <c r="AV2286" s="14" t="s">
        <v>82</v>
      </c>
      <c r="AW2286" s="14" t="s">
        <v>34</v>
      </c>
      <c r="AX2286" s="14" t="s">
        <v>72</v>
      </c>
      <c r="AY2286" s="246" t="s">
        <v>155</v>
      </c>
    </row>
    <row r="2287" spans="1:51" s="14" customFormat="1" ht="12">
      <c r="A2287" s="14"/>
      <c r="B2287" s="236"/>
      <c r="C2287" s="237"/>
      <c r="D2287" s="227" t="s">
        <v>176</v>
      </c>
      <c r="E2287" s="238" t="s">
        <v>19</v>
      </c>
      <c r="F2287" s="239" t="s">
        <v>367</v>
      </c>
      <c r="G2287" s="237"/>
      <c r="H2287" s="240">
        <v>60.67</v>
      </c>
      <c r="I2287" s="241"/>
      <c r="J2287" s="237"/>
      <c r="K2287" s="237"/>
      <c r="L2287" s="242"/>
      <c r="M2287" s="243"/>
      <c r="N2287" s="244"/>
      <c r="O2287" s="244"/>
      <c r="P2287" s="244"/>
      <c r="Q2287" s="244"/>
      <c r="R2287" s="244"/>
      <c r="S2287" s="244"/>
      <c r="T2287" s="245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46" t="s">
        <v>176</v>
      </c>
      <c r="AU2287" s="246" t="s">
        <v>82</v>
      </c>
      <c r="AV2287" s="14" t="s">
        <v>82</v>
      </c>
      <c r="AW2287" s="14" t="s">
        <v>34</v>
      </c>
      <c r="AX2287" s="14" t="s">
        <v>72</v>
      </c>
      <c r="AY2287" s="246" t="s">
        <v>155</v>
      </c>
    </row>
    <row r="2288" spans="1:51" s="13" customFormat="1" ht="12">
      <c r="A2288" s="13"/>
      <c r="B2288" s="225"/>
      <c r="C2288" s="226"/>
      <c r="D2288" s="227" t="s">
        <v>176</v>
      </c>
      <c r="E2288" s="228" t="s">
        <v>19</v>
      </c>
      <c r="F2288" s="229" t="s">
        <v>2141</v>
      </c>
      <c r="G2288" s="226"/>
      <c r="H2288" s="228" t="s">
        <v>19</v>
      </c>
      <c r="I2288" s="230"/>
      <c r="J2288" s="226"/>
      <c r="K2288" s="226"/>
      <c r="L2288" s="231"/>
      <c r="M2288" s="232"/>
      <c r="N2288" s="233"/>
      <c r="O2288" s="233"/>
      <c r="P2288" s="233"/>
      <c r="Q2288" s="233"/>
      <c r="R2288" s="233"/>
      <c r="S2288" s="233"/>
      <c r="T2288" s="234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35" t="s">
        <v>176</v>
      </c>
      <c r="AU2288" s="235" t="s">
        <v>82</v>
      </c>
      <c r="AV2288" s="13" t="s">
        <v>80</v>
      </c>
      <c r="AW2288" s="13" t="s">
        <v>34</v>
      </c>
      <c r="AX2288" s="13" t="s">
        <v>72</v>
      </c>
      <c r="AY2288" s="235" t="s">
        <v>155</v>
      </c>
    </row>
    <row r="2289" spans="1:51" s="14" customFormat="1" ht="12">
      <c r="A2289" s="14"/>
      <c r="B2289" s="236"/>
      <c r="C2289" s="237"/>
      <c r="D2289" s="227" t="s">
        <v>176</v>
      </c>
      <c r="E2289" s="238" t="s">
        <v>19</v>
      </c>
      <c r="F2289" s="239" t="s">
        <v>331</v>
      </c>
      <c r="G2289" s="237"/>
      <c r="H2289" s="240">
        <v>35</v>
      </c>
      <c r="I2289" s="241"/>
      <c r="J2289" s="237"/>
      <c r="K2289" s="237"/>
      <c r="L2289" s="242"/>
      <c r="M2289" s="243"/>
      <c r="N2289" s="244"/>
      <c r="O2289" s="244"/>
      <c r="P2289" s="244"/>
      <c r="Q2289" s="244"/>
      <c r="R2289" s="244"/>
      <c r="S2289" s="244"/>
      <c r="T2289" s="245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46" t="s">
        <v>176</v>
      </c>
      <c r="AU2289" s="246" t="s">
        <v>82</v>
      </c>
      <c r="AV2289" s="14" t="s">
        <v>82</v>
      </c>
      <c r="AW2289" s="14" t="s">
        <v>34</v>
      </c>
      <c r="AX2289" s="14" t="s">
        <v>72</v>
      </c>
      <c r="AY2289" s="246" t="s">
        <v>155</v>
      </c>
    </row>
    <row r="2290" spans="1:51" s="15" customFormat="1" ht="12">
      <c r="A2290" s="15"/>
      <c r="B2290" s="255"/>
      <c r="C2290" s="256"/>
      <c r="D2290" s="227" t="s">
        <v>176</v>
      </c>
      <c r="E2290" s="257" t="s">
        <v>19</v>
      </c>
      <c r="F2290" s="258" t="s">
        <v>502</v>
      </c>
      <c r="G2290" s="256"/>
      <c r="H2290" s="259">
        <v>571.35</v>
      </c>
      <c r="I2290" s="260"/>
      <c r="J2290" s="256"/>
      <c r="K2290" s="256"/>
      <c r="L2290" s="261"/>
      <c r="M2290" s="262"/>
      <c r="N2290" s="263"/>
      <c r="O2290" s="263"/>
      <c r="P2290" s="263"/>
      <c r="Q2290" s="263"/>
      <c r="R2290" s="263"/>
      <c r="S2290" s="263"/>
      <c r="T2290" s="264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T2290" s="265" t="s">
        <v>176</v>
      </c>
      <c r="AU2290" s="265" t="s">
        <v>82</v>
      </c>
      <c r="AV2290" s="15" t="s">
        <v>252</v>
      </c>
      <c r="AW2290" s="15" t="s">
        <v>34</v>
      </c>
      <c r="AX2290" s="15" t="s">
        <v>80</v>
      </c>
      <c r="AY2290" s="265" t="s">
        <v>155</v>
      </c>
    </row>
    <row r="2291" spans="1:47" s="2" customFormat="1" ht="12">
      <c r="A2291" s="41"/>
      <c r="B2291" s="42"/>
      <c r="C2291" s="43"/>
      <c r="D2291" s="227" t="s">
        <v>493</v>
      </c>
      <c r="E2291" s="43"/>
      <c r="F2291" s="252" t="s">
        <v>688</v>
      </c>
      <c r="G2291" s="43"/>
      <c r="H2291" s="43"/>
      <c r="I2291" s="43"/>
      <c r="J2291" s="43"/>
      <c r="K2291" s="43"/>
      <c r="L2291" s="47"/>
      <c r="M2291" s="223"/>
      <c r="N2291" s="224"/>
      <c r="O2291" s="87"/>
      <c r="P2291" s="87"/>
      <c r="Q2291" s="87"/>
      <c r="R2291" s="87"/>
      <c r="S2291" s="87"/>
      <c r="T2291" s="88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U2291" s="20" t="s">
        <v>82</v>
      </c>
    </row>
    <row r="2292" spans="1:47" s="2" customFormat="1" ht="12">
      <c r="A2292" s="41"/>
      <c r="B2292" s="42"/>
      <c r="C2292" s="43"/>
      <c r="D2292" s="227" t="s">
        <v>493</v>
      </c>
      <c r="E2292" s="43"/>
      <c r="F2292" s="253" t="s">
        <v>679</v>
      </c>
      <c r="G2292" s="43"/>
      <c r="H2292" s="254">
        <v>0</v>
      </c>
      <c r="I2292" s="43"/>
      <c r="J2292" s="43"/>
      <c r="K2292" s="43"/>
      <c r="L2292" s="47"/>
      <c r="M2292" s="223"/>
      <c r="N2292" s="224"/>
      <c r="O2292" s="87"/>
      <c r="P2292" s="87"/>
      <c r="Q2292" s="87"/>
      <c r="R2292" s="87"/>
      <c r="S2292" s="87"/>
      <c r="T2292" s="88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U2292" s="20" t="s">
        <v>82</v>
      </c>
    </row>
    <row r="2293" spans="1:47" s="2" customFormat="1" ht="12">
      <c r="A2293" s="41"/>
      <c r="B2293" s="42"/>
      <c r="C2293" s="43"/>
      <c r="D2293" s="227" t="s">
        <v>493</v>
      </c>
      <c r="E2293" s="43"/>
      <c r="F2293" s="253" t="s">
        <v>689</v>
      </c>
      <c r="G2293" s="43"/>
      <c r="H2293" s="254">
        <v>81.7</v>
      </c>
      <c r="I2293" s="43"/>
      <c r="J2293" s="43"/>
      <c r="K2293" s="43"/>
      <c r="L2293" s="47"/>
      <c r="M2293" s="223"/>
      <c r="N2293" s="224"/>
      <c r="O2293" s="87"/>
      <c r="P2293" s="87"/>
      <c r="Q2293" s="87"/>
      <c r="R2293" s="87"/>
      <c r="S2293" s="87"/>
      <c r="T2293" s="88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U2293" s="20" t="s">
        <v>82</v>
      </c>
    </row>
    <row r="2294" spans="1:47" s="2" customFormat="1" ht="12">
      <c r="A2294" s="41"/>
      <c r="B2294" s="42"/>
      <c r="C2294" s="43"/>
      <c r="D2294" s="227" t="s">
        <v>493</v>
      </c>
      <c r="E2294" s="43"/>
      <c r="F2294" s="253" t="s">
        <v>690</v>
      </c>
      <c r="G2294" s="43"/>
      <c r="H2294" s="254">
        <v>10.64</v>
      </c>
      <c r="I2294" s="43"/>
      <c r="J2294" s="43"/>
      <c r="K2294" s="43"/>
      <c r="L2294" s="47"/>
      <c r="M2294" s="223"/>
      <c r="N2294" s="224"/>
      <c r="O2294" s="87"/>
      <c r="P2294" s="87"/>
      <c r="Q2294" s="87"/>
      <c r="R2294" s="87"/>
      <c r="S2294" s="87"/>
      <c r="T2294" s="88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U2294" s="20" t="s">
        <v>82</v>
      </c>
    </row>
    <row r="2295" spans="1:47" s="2" customFormat="1" ht="12">
      <c r="A2295" s="41"/>
      <c r="B2295" s="42"/>
      <c r="C2295" s="43"/>
      <c r="D2295" s="227" t="s">
        <v>493</v>
      </c>
      <c r="E2295" s="43"/>
      <c r="F2295" s="253" t="s">
        <v>685</v>
      </c>
      <c r="G2295" s="43"/>
      <c r="H2295" s="254">
        <v>1.2</v>
      </c>
      <c r="I2295" s="43"/>
      <c r="J2295" s="43"/>
      <c r="K2295" s="43"/>
      <c r="L2295" s="47"/>
      <c r="M2295" s="223"/>
      <c r="N2295" s="224"/>
      <c r="O2295" s="87"/>
      <c r="P2295" s="87"/>
      <c r="Q2295" s="87"/>
      <c r="R2295" s="87"/>
      <c r="S2295" s="87"/>
      <c r="T2295" s="88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U2295" s="20" t="s">
        <v>82</v>
      </c>
    </row>
    <row r="2296" spans="1:47" s="2" customFormat="1" ht="12">
      <c r="A2296" s="41"/>
      <c r="B2296" s="42"/>
      <c r="C2296" s="43"/>
      <c r="D2296" s="227" t="s">
        <v>493</v>
      </c>
      <c r="E2296" s="43"/>
      <c r="F2296" s="253" t="s">
        <v>691</v>
      </c>
      <c r="G2296" s="43"/>
      <c r="H2296" s="254">
        <v>33.2</v>
      </c>
      <c r="I2296" s="43"/>
      <c r="J2296" s="43"/>
      <c r="K2296" s="43"/>
      <c r="L2296" s="47"/>
      <c r="M2296" s="223"/>
      <c r="N2296" s="224"/>
      <c r="O2296" s="87"/>
      <c r="P2296" s="87"/>
      <c r="Q2296" s="87"/>
      <c r="R2296" s="87"/>
      <c r="S2296" s="87"/>
      <c r="T2296" s="88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U2296" s="20" t="s">
        <v>82</v>
      </c>
    </row>
    <row r="2297" spans="1:47" s="2" customFormat="1" ht="12">
      <c r="A2297" s="41"/>
      <c r="B2297" s="42"/>
      <c r="C2297" s="43"/>
      <c r="D2297" s="227" t="s">
        <v>493</v>
      </c>
      <c r="E2297" s="43"/>
      <c r="F2297" s="253" t="s">
        <v>692</v>
      </c>
      <c r="G2297" s="43"/>
      <c r="H2297" s="254">
        <v>33.38</v>
      </c>
      <c r="I2297" s="43"/>
      <c r="J2297" s="43"/>
      <c r="K2297" s="43"/>
      <c r="L2297" s="47"/>
      <c r="M2297" s="223"/>
      <c r="N2297" s="224"/>
      <c r="O2297" s="87"/>
      <c r="P2297" s="87"/>
      <c r="Q2297" s="87"/>
      <c r="R2297" s="87"/>
      <c r="S2297" s="87"/>
      <c r="T2297" s="88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U2297" s="20" t="s">
        <v>82</v>
      </c>
    </row>
    <row r="2298" spans="1:47" s="2" customFormat="1" ht="12">
      <c r="A2298" s="41"/>
      <c r="B2298" s="42"/>
      <c r="C2298" s="43"/>
      <c r="D2298" s="227" t="s">
        <v>493</v>
      </c>
      <c r="E2298" s="43"/>
      <c r="F2298" s="253" t="s">
        <v>693</v>
      </c>
      <c r="G2298" s="43"/>
      <c r="H2298" s="254">
        <v>33.2</v>
      </c>
      <c r="I2298" s="43"/>
      <c r="J2298" s="43"/>
      <c r="K2298" s="43"/>
      <c r="L2298" s="47"/>
      <c r="M2298" s="223"/>
      <c r="N2298" s="224"/>
      <c r="O2298" s="87"/>
      <c r="P2298" s="87"/>
      <c r="Q2298" s="87"/>
      <c r="R2298" s="87"/>
      <c r="S2298" s="87"/>
      <c r="T2298" s="88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U2298" s="20" t="s">
        <v>82</v>
      </c>
    </row>
    <row r="2299" spans="1:47" s="2" customFormat="1" ht="12">
      <c r="A2299" s="41"/>
      <c r="B2299" s="42"/>
      <c r="C2299" s="43"/>
      <c r="D2299" s="227" t="s">
        <v>493</v>
      </c>
      <c r="E2299" s="43"/>
      <c r="F2299" s="253" t="s">
        <v>694</v>
      </c>
      <c r="G2299" s="43"/>
      <c r="H2299" s="254">
        <v>32.84</v>
      </c>
      <c r="I2299" s="43"/>
      <c r="J2299" s="43"/>
      <c r="K2299" s="43"/>
      <c r="L2299" s="47"/>
      <c r="M2299" s="223"/>
      <c r="N2299" s="224"/>
      <c r="O2299" s="87"/>
      <c r="P2299" s="87"/>
      <c r="Q2299" s="87"/>
      <c r="R2299" s="87"/>
      <c r="S2299" s="87"/>
      <c r="T2299" s="88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U2299" s="20" t="s">
        <v>82</v>
      </c>
    </row>
    <row r="2300" spans="1:47" s="2" customFormat="1" ht="12">
      <c r="A2300" s="41"/>
      <c r="B2300" s="42"/>
      <c r="C2300" s="43"/>
      <c r="D2300" s="227" t="s">
        <v>493</v>
      </c>
      <c r="E2300" s="43"/>
      <c r="F2300" s="253" t="s">
        <v>695</v>
      </c>
      <c r="G2300" s="43"/>
      <c r="H2300" s="254">
        <v>11.05</v>
      </c>
      <c r="I2300" s="43"/>
      <c r="J2300" s="43"/>
      <c r="K2300" s="43"/>
      <c r="L2300" s="47"/>
      <c r="M2300" s="223"/>
      <c r="N2300" s="224"/>
      <c r="O2300" s="87"/>
      <c r="P2300" s="87"/>
      <c r="Q2300" s="87"/>
      <c r="R2300" s="87"/>
      <c r="S2300" s="87"/>
      <c r="T2300" s="88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U2300" s="20" t="s">
        <v>82</v>
      </c>
    </row>
    <row r="2301" spans="1:47" s="2" customFormat="1" ht="12">
      <c r="A2301" s="41"/>
      <c r="B2301" s="42"/>
      <c r="C2301" s="43"/>
      <c r="D2301" s="227" t="s">
        <v>493</v>
      </c>
      <c r="E2301" s="43"/>
      <c r="F2301" s="253" t="s">
        <v>502</v>
      </c>
      <c r="G2301" s="43"/>
      <c r="H2301" s="254">
        <v>237.21</v>
      </c>
      <c r="I2301" s="43"/>
      <c r="J2301" s="43"/>
      <c r="K2301" s="43"/>
      <c r="L2301" s="47"/>
      <c r="M2301" s="223"/>
      <c r="N2301" s="224"/>
      <c r="O2301" s="87"/>
      <c r="P2301" s="87"/>
      <c r="Q2301" s="87"/>
      <c r="R2301" s="87"/>
      <c r="S2301" s="87"/>
      <c r="T2301" s="88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U2301" s="20" t="s">
        <v>82</v>
      </c>
    </row>
    <row r="2302" spans="1:47" s="2" customFormat="1" ht="12">
      <c r="A2302" s="41"/>
      <c r="B2302" s="42"/>
      <c r="C2302" s="43"/>
      <c r="D2302" s="227" t="s">
        <v>493</v>
      </c>
      <c r="E2302" s="43"/>
      <c r="F2302" s="252" t="s">
        <v>696</v>
      </c>
      <c r="G2302" s="43"/>
      <c r="H2302" s="43"/>
      <c r="I2302" s="43"/>
      <c r="J2302" s="43"/>
      <c r="K2302" s="43"/>
      <c r="L2302" s="47"/>
      <c r="M2302" s="223"/>
      <c r="N2302" s="224"/>
      <c r="O2302" s="87"/>
      <c r="P2302" s="87"/>
      <c r="Q2302" s="87"/>
      <c r="R2302" s="87"/>
      <c r="S2302" s="87"/>
      <c r="T2302" s="88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U2302" s="20" t="s">
        <v>82</v>
      </c>
    </row>
    <row r="2303" spans="1:47" s="2" customFormat="1" ht="12">
      <c r="A2303" s="41"/>
      <c r="B2303" s="42"/>
      <c r="C2303" s="43"/>
      <c r="D2303" s="227" t="s">
        <v>493</v>
      </c>
      <c r="E2303" s="43"/>
      <c r="F2303" s="253" t="s">
        <v>697</v>
      </c>
      <c r="G2303" s="43"/>
      <c r="H2303" s="254">
        <v>0</v>
      </c>
      <c r="I2303" s="43"/>
      <c r="J2303" s="43"/>
      <c r="K2303" s="43"/>
      <c r="L2303" s="47"/>
      <c r="M2303" s="223"/>
      <c r="N2303" s="224"/>
      <c r="O2303" s="87"/>
      <c r="P2303" s="87"/>
      <c r="Q2303" s="87"/>
      <c r="R2303" s="87"/>
      <c r="S2303" s="87"/>
      <c r="T2303" s="88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U2303" s="20" t="s">
        <v>82</v>
      </c>
    </row>
    <row r="2304" spans="1:47" s="2" customFormat="1" ht="12">
      <c r="A2304" s="41"/>
      <c r="B2304" s="42"/>
      <c r="C2304" s="43"/>
      <c r="D2304" s="227" t="s">
        <v>493</v>
      </c>
      <c r="E2304" s="43"/>
      <c r="F2304" s="253" t="s">
        <v>698</v>
      </c>
      <c r="G2304" s="43"/>
      <c r="H2304" s="254">
        <v>82.96</v>
      </c>
      <c r="I2304" s="43"/>
      <c r="J2304" s="43"/>
      <c r="K2304" s="43"/>
      <c r="L2304" s="47"/>
      <c r="M2304" s="223"/>
      <c r="N2304" s="224"/>
      <c r="O2304" s="87"/>
      <c r="P2304" s="87"/>
      <c r="Q2304" s="87"/>
      <c r="R2304" s="87"/>
      <c r="S2304" s="87"/>
      <c r="T2304" s="88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U2304" s="20" t="s">
        <v>82</v>
      </c>
    </row>
    <row r="2305" spans="1:47" s="2" customFormat="1" ht="12">
      <c r="A2305" s="41"/>
      <c r="B2305" s="42"/>
      <c r="C2305" s="43"/>
      <c r="D2305" s="227" t="s">
        <v>493</v>
      </c>
      <c r="E2305" s="43"/>
      <c r="F2305" s="253" t="s">
        <v>690</v>
      </c>
      <c r="G2305" s="43"/>
      <c r="H2305" s="254">
        <v>10.64</v>
      </c>
      <c r="I2305" s="43"/>
      <c r="J2305" s="43"/>
      <c r="K2305" s="43"/>
      <c r="L2305" s="47"/>
      <c r="M2305" s="223"/>
      <c r="N2305" s="224"/>
      <c r="O2305" s="87"/>
      <c r="P2305" s="87"/>
      <c r="Q2305" s="87"/>
      <c r="R2305" s="87"/>
      <c r="S2305" s="87"/>
      <c r="T2305" s="88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U2305" s="20" t="s">
        <v>82</v>
      </c>
    </row>
    <row r="2306" spans="1:47" s="2" customFormat="1" ht="12">
      <c r="A2306" s="41"/>
      <c r="B2306" s="42"/>
      <c r="C2306" s="43"/>
      <c r="D2306" s="227" t="s">
        <v>493</v>
      </c>
      <c r="E2306" s="43"/>
      <c r="F2306" s="253" t="s">
        <v>685</v>
      </c>
      <c r="G2306" s="43"/>
      <c r="H2306" s="254">
        <v>1.2</v>
      </c>
      <c r="I2306" s="43"/>
      <c r="J2306" s="43"/>
      <c r="K2306" s="43"/>
      <c r="L2306" s="47"/>
      <c r="M2306" s="223"/>
      <c r="N2306" s="224"/>
      <c r="O2306" s="87"/>
      <c r="P2306" s="87"/>
      <c r="Q2306" s="87"/>
      <c r="R2306" s="87"/>
      <c r="S2306" s="87"/>
      <c r="T2306" s="88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U2306" s="20" t="s">
        <v>82</v>
      </c>
    </row>
    <row r="2307" spans="1:47" s="2" customFormat="1" ht="12">
      <c r="A2307" s="41"/>
      <c r="B2307" s="42"/>
      <c r="C2307" s="43"/>
      <c r="D2307" s="227" t="s">
        <v>493</v>
      </c>
      <c r="E2307" s="43"/>
      <c r="F2307" s="253" t="s">
        <v>691</v>
      </c>
      <c r="G2307" s="43"/>
      <c r="H2307" s="254">
        <v>33.2</v>
      </c>
      <c r="I2307" s="43"/>
      <c r="J2307" s="43"/>
      <c r="K2307" s="43"/>
      <c r="L2307" s="47"/>
      <c r="M2307" s="223"/>
      <c r="N2307" s="224"/>
      <c r="O2307" s="87"/>
      <c r="P2307" s="87"/>
      <c r="Q2307" s="87"/>
      <c r="R2307" s="87"/>
      <c r="S2307" s="87"/>
      <c r="T2307" s="88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U2307" s="20" t="s">
        <v>82</v>
      </c>
    </row>
    <row r="2308" spans="1:47" s="2" customFormat="1" ht="12">
      <c r="A2308" s="41"/>
      <c r="B2308" s="42"/>
      <c r="C2308" s="43"/>
      <c r="D2308" s="227" t="s">
        <v>493</v>
      </c>
      <c r="E2308" s="43"/>
      <c r="F2308" s="253" t="s">
        <v>692</v>
      </c>
      <c r="G2308" s="43"/>
      <c r="H2308" s="254">
        <v>33.38</v>
      </c>
      <c r="I2308" s="43"/>
      <c r="J2308" s="43"/>
      <c r="K2308" s="43"/>
      <c r="L2308" s="47"/>
      <c r="M2308" s="223"/>
      <c r="N2308" s="224"/>
      <c r="O2308" s="87"/>
      <c r="P2308" s="87"/>
      <c r="Q2308" s="87"/>
      <c r="R2308" s="87"/>
      <c r="S2308" s="87"/>
      <c r="T2308" s="88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U2308" s="20" t="s">
        <v>82</v>
      </c>
    </row>
    <row r="2309" spans="1:47" s="2" customFormat="1" ht="12">
      <c r="A2309" s="41"/>
      <c r="B2309" s="42"/>
      <c r="C2309" s="43"/>
      <c r="D2309" s="227" t="s">
        <v>493</v>
      </c>
      <c r="E2309" s="43"/>
      <c r="F2309" s="253" t="s">
        <v>693</v>
      </c>
      <c r="G2309" s="43"/>
      <c r="H2309" s="254">
        <v>33.2</v>
      </c>
      <c r="I2309" s="43"/>
      <c r="J2309" s="43"/>
      <c r="K2309" s="43"/>
      <c r="L2309" s="47"/>
      <c r="M2309" s="223"/>
      <c r="N2309" s="224"/>
      <c r="O2309" s="87"/>
      <c r="P2309" s="87"/>
      <c r="Q2309" s="87"/>
      <c r="R2309" s="87"/>
      <c r="S2309" s="87"/>
      <c r="T2309" s="88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U2309" s="20" t="s">
        <v>82</v>
      </c>
    </row>
    <row r="2310" spans="1:47" s="2" customFormat="1" ht="12">
      <c r="A2310" s="41"/>
      <c r="B2310" s="42"/>
      <c r="C2310" s="43"/>
      <c r="D2310" s="227" t="s">
        <v>493</v>
      </c>
      <c r="E2310" s="43"/>
      <c r="F2310" s="253" t="s">
        <v>694</v>
      </c>
      <c r="G2310" s="43"/>
      <c r="H2310" s="254">
        <v>32.84</v>
      </c>
      <c r="I2310" s="43"/>
      <c r="J2310" s="43"/>
      <c r="K2310" s="43"/>
      <c r="L2310" s="47"/>
      <c r="M2310" s="223"/>
      <c r="N2310" s="224"/>
      <c r="O2310" s="87"/>
      <c r="P2310" s="87"/>
      <c r="Q2310" s="87"/>
      <c r="R2310" s="87"/>
      <c r="S2310" s="87"/>
      <c r="T2310" s="88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U2310" s="20" t="s">
        <v>82</v>
      </c>
    </row>
    <row r="2311" spans="1:47" s="2" customFormat="1" ht="12">
      <c r="A2311" s="41"/>
      <c r="B2311" s="42"/>
      <c r="C2311" s="43"/>
      <c r="D2311" s="227" t="s">
        <v>493</v>
      </c>
      <c r="E2311" s="43"/>
      <c r="F2311" s="253" t="s">
        <v>695</v>
      </c>
      <c r="G2311" s="43"/>
      <c r="H2311" s="254">
        <v>11.05</v>
      </c>
      <c r="I2311" s="43"/>
      <c r="J2311" s="43"/>
      <c r="K2311" s="43"/>
      <c r="L2311" s="47"/>
      <c r="M2311" s="223"/>
      <c r="N2311" s="224"/>
      <c r="O2311" s="87"/>
      <c r="P2311" s="87"/>
      <c r="Q2311" s="87"/>
      <c r="R2311" s="87"/>
      <c r="S2311" s="87"/>
      <c r="T2311" s="88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U2311" s="20" t="s">
        <v>82</v>
      </c>
    </row>
    <row r="2312" spans="1:47" s="2" customFormat="1" ht="12">
      <c r="A2312" s="41"/>
      <c r="B2312" s="42"/>
      <c r="C2312" s="43"/>
      <c r="D2312" s="227" t="s">
        <v>493</v>
      </c>
      <c r="E2312" s="43"/>
      <c r="F2312" s="253" t="s">
        <v>502</v>
      </c>
      <c r="G2312" s="43"/>
      <c r="H2312" s="254">
        <v>238.47</v>
      </c>
      <c r="I2312" s="43"/>
      <c r="J2312" s="43"/>
      <c r="K2312" s="43"/>
      <c r="L2312" s="47"/>
      <c r="M2312" s="223"/>
      <c r="N2312" s="224"/>
      <c r="O2312" s="87"/>
      <c r="P2312" s="87"/>
      <c r="Q2312" s="87"/>
      <c r="R2312" s="87"/>
      <c r="S2312" s="87"/>
      <c r="T2312" s="88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U2312" s="20" t="s">
        <v>82</v>
      </c>
    </row>
    <row r="2313" spans="1:47" s="2" customFormat="1" ht="12">
      <c r="A2313" s="41"/>
      <c r="B2313" s="42"/>
      <c r="C2313" s="43"/>
      <c r="D2313" s="227" t="s">
        <v>493</v>
      </c>
      <c r="E2313" s="43"/>
      <c r="F2313" s="252" t="s">
        <v>701</v>
      </c>
      <c r="G2313" s="43"/>
      <c r="H2313" s="43"/>
      <c r="I2313" s="43"/>
      <c r="J2313" s="43"/>
      <c r="K2313" s="43"/>
      <c r="L2313" s="47"/>
      <c r="M2313" s="223"/>
      <c r="N2313" s="224"/>
      <c r="O2313" s="87"/>
      <c r="P2313" s="87"/>
      <c r="Q2313" s="87"/>
      <c r="R2313" s="87"/>
      <c r="S2313" s="87"/>
      <c r="T2313" s="88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U2313" s="20" t="s">
        <v>82</v>
      </c>
    </row>
    <row r="2314" spans="1:47" s="2" customFormat="1" ht="12">
      <c r="A2314" s="41"/>
      <c r="B2314" s="42"/>
      <c r="C2314" s="43"/>
      <c r="D2314" s="227" t="s">
        <v>493</v>
      </c>
      <c r="E2314" s="43"/>
      <c r="F2314" s="253" t="s">
        <v>697</v>
      </c>
      <c r="G2314" s="43"/>
      <c r="H2314" s="254">
        <v>0</v>
      </c>
      <c r="I2314" s="43"/>
      <c r="J2314" s="43"/>
      <c r="K2314" s="43"/>
      <c r="L2314" s="47"/>
      <c r="M2314" s="223"/>
      <c r="N2314" s="224"/>
      <c r="O2314" s="87"/>
      <c r="P2314" s="87"/>
      <c r="Q2314" s="87"/>
      <c r="R2314" s="87"/>
      <c r="S2314" s="87"/>
      <c r="T2314" s="88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U2314" s="20" t="s">
        <v>82</v>
      </c>
    </row>
    <row r="2315" spans="1:47" s="2" customFormat="1" ht="12">
      <c r="A2315" s="41"/>
      <c r="B2315" s="42"/>
      <c r="C2315" s="43"/>
      <c r="D2315" s="227" t="s">
        <v>493</v>
      </c>
      <c r="E2315" s="43"/>
      <c r="F2315" s="253" t="s">
        <v>369</v>
      </c>
      <c r="G2315" s="43"/>
      <c r="H2315" s="254">
        <v>60.67</v>
      </c>
      <c r="I2315" s="43"/>
      <c r="J2315" s="43"/>
      <c r="K2315" s="43"/>
      <c r="L2315" s="47"/>
      <c r="M2315" s="223"/>
      <c r="N2315" s="224"/>
      <c r="O2315" s="87"/>
      <c r="P2315" s="87"/>
      <c r="Q2315" s="87"/>
      <c r="R2315" s="87"/>
      <c r="S2315" s="87"/>
      <c r="T2315" s="88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U2315" s="20" t="s">
        <v>82</v>
      </c>
    </row>
    <row r="2316" spans="1:65" s="2" customFormat="1" ht="16.5" customHeight="1">
      <c r="A2316" s="41"/>
      <c r="B2316" s="42"/>
      <c r="C2316" s="207" t="s">
        <v>2142</v>
      </c>
      <c r="D2316" s="207" t="s">
        <v>162</v>
      </c>
      <c r="E2316" s="208" t="s">
        <v>2143</v>
      </c>
      <c r="F2316" s="209" t="s">
        <v>2144</v>
      </c>
      <c r="G2316" s="210" t="s">
        <v>356</v>
      </c>
      <c r="H2316" s="211">
        <v>571.35</v>
      </c>
      <c r="I2316" s="212"/>
      <c r="J2316" s="213">
        <f>ROUND(I2316*H2316,2)</f>
        <v>0</v>
      </c>
      <c r="K2316" s="209" t="s">
        <v>166</v>
      </c>
      <c r="L2316" s="47"/>
      <c r="M2316" s="214" t="s">
        <v>19</v>
      </c>
      <c r="N2316" s="215" t="s">
        <v>43</v>
      </c>
      <c r="O2316" s="87"/>
      <c r="P2316" s="216">
        <f>O2316*H2316</f>
        <v>0</v>
      </c>
      <c r="Q2316" s="216">
        <v>3E-05</v>
      </c>
      <c r="R2316" s="216">
        <f>Q2316*H2316</f>
        <v>0.0171405</v>
      </c>
      <c r="S2316" s="216">
        <v>0</v>
      </c>
      <c r="T2316" s="217">
        <f>S2316*H2316</f>
        <v>0</v>
      </c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R2316" s="218" t="s">
        <v>196</v>
      </c>
      <c r="AT2316" s="218" t="s">
        <v>162</v>
      </c>
      <c r="AU2316" s="218" t="s">
        <v>82</v>
      </c>
      <c r="AY2316" s="20" t="s">
        <v>155</v>
      </c>
      <c r="BE2316" s="219">
        <f>IF(N2316="základní",J2316,0)</f>
        <v>0</v>
      </c>
      <c r="BF2316" s="219">
        <f>IF(N2316="snížená",J2316,0)</f>
        <v>0</v>
      </c>
      <c r="BG2316" s="219">
        <f>IF(N2316="zákl. přenesená",J2316,0)</f>
        <v>0</v>
      </c>
      <c r="BH2316" s="219">
        <f>IF(N2316="sníž. přenesená",J2316,0)</f>
        <v>0</v>
      </c>
      <c r="BI2316" s="219">
        <f>IF(N2316="nulová",J2316,0)</f>
        <v>0</v>
      </c>
      <c r="BJ2316" s="20" t="s">
        <v>80</v>
      </c>
      <c r="BK2316" s="219">
        <f>ROUND(I2316*H2316,2)</f>
        <v>0</v>
      </c>
      <c r="BL2316" s="20" t="s">
        <v>196</v>
      </c>
      <c r="BM2316" s="218" t="s">
        <v>2145</v>
      </c>
    </row>
    <row r="2317" spans="1:47" s="2" customFormat="1" ht="12">
      <c r="A2317" s="41"/>
      <c r="B2317" s="42"/>
      <c r="C2317" s="43"/>
      <c r="D2317" s="220" t="s">
        <v>169</v>
      </c>
      <c r="E2317" s="43"/>
      <c r="F2317" s="221" t="s">
        <v>2146</v>
      </c>
      <c r="G2317" s="43"/>
      <c r="H2317" s="43"/>
      <c r="I2317" s="222"/>
      <c r="J2317" s="43"/>
      <c r="K2317" s="43"/>
      <c r="L2317" s="47"/>
      <c r="M2317" s="223"/>
      <c r="N2317" s="224"/>
      <c r="O2317" s="87"/>
      <c r="P2317" s="87"/>
      <c r="Q2317" s="87"/>
      <c r="R2317" s="87"/>
      <c r="S2317" s="87"/>
      <c r="T2317" s="88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T2317" s="20" t="s">
        <v>169</v>
      </c>
      <c r="AU2317" s="20" t="s">
        <v>82</v>
      </c>
    </row>
    <row r="2318" spans="1:65" s="2" customFormat="1" ht="16.5" customHeight="1">
      <c r="A2318" s="41"/>
      <c r="B2318" s="42"/>
      <c r="C2318" s="207" t="s">
        <v>2147</v>
      </c>
      <c r="D2318" s="207" t="s">
        <v>162</v>
      </c>
      <c r="E2318" s="208" t="s">
        <v>2148</v>
      </c>
      <c r="F2318" s="209" t="s">
        <v>2149</v>
      </c>
      <c r="G2318" s="210" t="s">
        <v>356</v>
      </c>
      <c r="H2318" s="211">
        <v>571.35</v>
      </c>
      <c r="I2318" s="212"/>
      <c r="J2318" s="213">
        <f>ROUND(I2318*H2318,2)</f>
        <v>0</v>
      </c>
      <c r="K2318" s="209" t="s">
        <v>19</v>
      </c>
      <c r="L2318" s="47"/>
      <c r="M2318" s="214" t="s">
        <v>19</v>
      </c>
      <c r="N2318" s="215" t="s">
        <v>43</v>
      </c>
      <c r="O2318" s="87"/>
      <c r="P2318" s="216">
        <f>O2318*H2318</f>
        <v>0</v>
      </c>
      <c r="Q2318" s="216">
        <v>0.0015</v>
      </c>
      <c r="R2318" s="216">
        <f>Q2318*H2318</f>
        <v>0.857025</v>
      </c>
      <c r="S2318" s="216">
        <v>0</v>
      </c>
      <c r="T2318" s="217">
        <f>S2318*H2318</f>
        <v>0</v>
      </c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R2318" s="218" t="s">
        <v>196</v>
      </c>
      <c r="AT2318" s="218" t="s">
        <v>162</v>
      </c>
      <c r="AU2318" s="218" t="s">
        <v>82</v>
      </c>
      <c r="AY2318" s="20" t="s">
        <v>155</v>
      </c>
      <c r="BE2318" s="219">
        <f>IF(N2318="základní",J2318,0)</f>
        <v>0</v>
      </c>
      <c r="BF2318" s="219">
        <f>IF(N2318="snížená",J2318,0)</f>
        <v>0</v>
      </c>
      <c r="BG2318" s="219">
        <f>IF(N2318="zákl. přenesená",J2318,0)</f>
        <v>0</v>
      </c>
      <c r="BH2318" s="219">
        <f>IF(N2318="sníž. přenesená",J2318,0)</f>
        <v>0</v>
      </c>
      <c r="BI2318" s="219">
        <f>IF(N2318="nulová",J2318,0)</f>
        <v>0</v>
      </c>
      <c r="BJ2318" s="20" t="s">
        <v>80</v>
      </c>
      <c r="BK2318" s="219">
        <f>ROUND(I2318*H2318,2)</f>
        <v>0</v>
      </c>
      <c r="BL2318" s="20" t="s">
        <v>196</v>
      </c>
      <c r="BM2318" s="218" t="s">
        <v>2150</v>
      </c>
    </row>
    <row r="2319" spans="1:51" s="14" customFormat="1" ht="12">
      <c r="A2319" s="14"/>
      <c r="B2319" s="236"/>
      <c r="C2319" s="237"/>
      <c r="D2319" s="227" t="s">
        <v>176</v>
      </c>
      <c r="E2319" s="238" t="s">
        <v>19</v>
      </c>
      <c r="F2319" s="239" t="s">
        <v>358</v>
      </c>
      <c r="G2319" s="237"/>
      <c r="H2319" s="240">
        <v>237.21</v>
      </c>
      <c r="I2319" s="241"/>
      <c r="J2319" s="237"/>
      <c r="K2319" s="237"/>
      <c r="L2319" s="242"/>
      <c r="M2319" s="243"/>
      <c r="N2319" s="244"/>
      <c r="O2319" s="244"/>
      <c r="P2319" s="244"/>
      <c r="Q2319" s="244"/>
      <c r="R2319" s="244"/>
      <c r="S2319" s="244"/>
      <c r="T2319" s="245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T2319" s="246" t="s">
        <v>176</v>
      </c>
      <c r="AU2319" s="246" t="s">
        <v>82</v>
      </c>
      <c r="AV2319" s="14" t="s">
        <v>82</v>
      </c>
      <c r="AW2319" s="14" t="s">
        <v>34</v>
      </c>
      <c r="AX2319" s="14" t="s">
        <v>72</v>
      </c>
      <c r="AY2319" s="246" t="s">
        <v>155</v>
      </c>
    </row>
    <row r="2320" spans="1:51" s="14" customFormat="1" ht="12">
      <c r="A2320" s="14"/>
      <c r="B2320" s="236"/>
      <c r="C2320" s="237"/>
      <c r="D2320" s="227" t="s">
        <v>176</v>
      </c>
      <c r="E2320" s="238" t="s">
        <v>19</v>
      </c>
      <c r="F2320" s="239" t="s">
        <v>361</v>
      </c>
      <c r="G2320" s="237"/>
      <c r="H2320" s="240">
        <v>238.47</v>
      </c>
      <c r="I2320" s="241"/>
      <c r="J2320" s="237"/>
      <c r="K2320" s="237"/>
      <c r="L2320" s="242"/>
      <c r="M2320" s="243"/>
      <c r="N2320" s="244"/>
      <c r="O2320" s="244"/>
      <c r="P2320" s="244"/>
      <c r="Q2320" s="244"/>
      <c r="R2320" s="244"/>
      <c r="S2320" s="244"/>
      <c r="T2320" s="245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T2320" s="246" t="s">
        <v>176</v>
      </c>
      <c r="AU2320" s="246" t="s">
        <v>82</v>
      </c>
      <c r="AV2320" s="14" t="s">
        <v>82</v>
      </c>
      <c r="AW2320" s="14" t="s">
        <v>34</v>
      </c>
      <c r="AX2320" s="14" t="s">
        <v>72</v>
      </c>
      <c r="AY2320" s="246" t="s">
        <v>155</v>
      </c>
    </row>
    <row r="2321" spans="1:51" s="14" customFormat="1" ht="12">
      <c r="A2321" s="14"/>
      <c r="B2321" s="236"/>
      <c r="C2321" s="237"/>
      <c r="D2321" s="227" t="s">
        <v>176</v>
      </c>
      <c r="E2321" s="238" t="s">
        <v>19</v>
      </c>
      <c r="F2321" s="239" t="s">
        <v>367</v>
      </c>
      <c r="G2321" s="237"/>
      <c r="H2321" s="240">
        <v>60.67</v>
      </c>
      <c r="I2321" s="241"/>
      <c r="J2321" s="237"/>
      <c r="K2321" s="237"/>
      <c r="L2321" s="242"/>
      <c r="M2321" s="243"/>
      <c r="N2321" s="244"/>
      <c r="O2321" s="244"/>
      <c r="P2321" s="244"/>
      <c r="Q2321" s="244"/>
      <c r="R2321" s="244"/>
      <c r="S2321" s="244"/>
      <c r="T2321" s="245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T2321" s="246" t="s">
        <v>176</v>
      </c>
      <c r="AU2321" s="246" t="s">
        <v>82</v>
      </c>
      <c r="AV2321" s="14" t="s">
        <v>82</v>
      </c>
      <c r="AW2321" s="14" t="s">
        <v>34</v>
      </c>
      <c r="AX2321" s="14" t="s">
        <v>72</v>
      </c>
      <c r="AY2321" s="246" t="s">
        <v>155</v>
      </c>
    </row>
    <row r="2322" spans="1:51" s="13" customFormat="1" ht="12">
      <c r="A2322" s="13"/>
      <c r="B2322" s="225"/>
      <c r="C2322" s="226"/>
      <c r="D2322" s="227" t="s">
        <v>176</v>
      </c>
      <c r="E2322" s="228" t="s">
        <v>19</v>
      </c>
      <c r="F2322" s="229" t="s">
        <v>2141</v>
      </c>
      <c r="G2322" s="226"/>
      <c r="H2322" s="228" t="s">
        <v>19</v>
      </c>
      <c r="I2322" s="230"/>
      <c r="J2322" s="226"/>
      <c r="K2322" s="226"/>
      <c r="L2322" s="231"/>
      <c r="M2322" s="232"/>
      <c r="N2322" s="233"/>
      <c r="O2322" s="233"/>
      <c r="P2322" s="233"/>
      <c r="Q2322" s="233"/>
      <c r="R2322" s="233"/>
      <c r="S2322" s="233"/>
      <c r="T2322" s="234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T2322" s="235" t="s">
        <v>176</v>
      </c>
      <c r="AU2322" s="235" t="s">
        <v>82</v>
      </c>
      <c r="AV2322" s="13" t="s">
        <v>80</v>
      </c>
      <c r="AW2322" s="13" t="s">
        <v>34</v>
      </c>
      <c r="AX2322" s="13" t="s">
        <v>72</v>
      </c>
      <c r="AY2322" s="235" t="s">
        <v>155</v>
      </c>
    </row>
    <row r="2323" spans="1:51" s="14" customFormat="1" ht="12">
      <c r="A2323" s="14"/>
      <c r="B2323" s="236"/>
      <c r="C2323" s="237"/>
      <c r="D2323" s="227" t="s">
        <v>176</v>
      </c>
      <c r="E2323" s="238" t="s">
        <v>19</v>
      </c>
      <c r="F2323" s="239" t="s">
        <v>331</v>
      </c>
      <c r="G2323" s="237"/>
      <c r="H2323" s="240">
        <v>35</v>
      </c>
      <c r="I2323" s="241"/>
      <c r="J2323" s="237"/>
      <c r="K2323" s="237"/>
      <c r="L2323" s="242"/>
      <c r="M2323" s="243"/>
      <c r="N2323" s="244"/>
      <c r="O2323" s="244"/>
      <c r="P2323" s="244"/>
      <c r="Q2323" s="244"/>
      <c r="R2323" s="244"/>
      <c r="S2323" s="244"/>
      <c r="T2323" s="245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T2323" s="246" t="s">
        <v>176</v>
      </c>
      <c r="AU2323" s="246" t="s">
        <v>82</v>
      </c>
      <c r="AV2323" s="14" t="s">
        <v>82</v>
      </c>
      <c r="AW2323" s="14" t="s">
        <v>34</v>
      </c>
      <c r="AX2323" s="14" t="s">
        <v>72</v>
      </c>
      <c r="AY2323" s="246" t="s">
        <v>155</v>
      </c>
    </row>
    <row r="2324" spans="1:51" s="15" customFormat="1" ht="12">
      <c r="A2324" s="15"/>
      <c r="B2324" s="255"/>
      <c r="C2324" s="256"/>
      <c r="D2324" s="227" t="s">
        <v>176</v>
      </c>
      <c r="E2324" s="257" t="s">
        <v>19</v>
      </c>
      <c r="F2324" s="258" t="s">
        <v>502</v>
      </c>
      <c r="G2324" s="256"/>
      <c r="H2324" s="259">
        <v>571.35</v>
      </c>
      <c r="I2324" s="260"/>
      <c r="J2324" s="256"/>
      <c r="K2324" s="256"/>
      <c r="L2324" s="261"/>
      <c r="M2324" s="262"/>
      <c r="N2324" s="263"/>
      <c r="O2324" s="263"/>
      <c r="P2324" s="263"/>
      <c r="Q2324" s="263"/>
      <c r="R2324" s="263"/>
      <c r="S2324" s="263"/>
      <c r="T2324" s="264"/>
      <c r="U2324" s="15"/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T2324" s="265" t="s">
        <v>176</v>
      </c>
      <c r="AU2324" s="265" t="s">
        <v>82</v>
      </c>
      <c r="AV2324" s="15" t="s">
        <v>252</v>
      </c>
      <c r="AW2324" s="15" t="s">
        <v>34</v>
      </c>
      <c r="AX2324" s="15" t="s">
        <v>80</v>
      </c>
      <c r="AY2324" s="265" t="s">
        <v>155</v>
      </c>
    </row>
    <row r="2325" spans="1:47" s="2" customFormat="1" ht="12">
      <c r="A2325" s="41"/>
      <c r="B2325" s="42"/>
      <c r="C2325" s="43"/>
      <c r="D2325" s="227" t="s">
        <v>493</v>
      </c>
      <c r="E2325" s="43"/>
      <c r="F2325" s="252" t="s">
        <v>688</v>
      </c>
      <c r="G2325" s="43"/>
      <c r="H2325" s="43"/>
      <c r="I2325" s="43"/>
      <c r="J2325" s="43"/>
      <c r="K2325" s="43"/>
      <c r="L2325" s="47"/>
      <c r="M2325" s="223"/>
      <c r="N2325" s="224"/>
      <c r="O2325" s="87"/>
      <c r="P2325" s="87"/>
      <c r="Q2325" s="87"/>
      <c r="R2325" s="87"/>
      <c r="S2325" s="87"/>
      <c r="T2325" s="88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U2325" s="20" t="s">
        <v>82</v>
      </c>
    </row>
    <row r="2326" spans="1:47" s="2" customFormat="1" ht="12">
      <c r="A2326" s="41"/>
      <c r="B2326" s="42"/>
      <c r="C2326" s="43"/>
      <c r="D2326" s="227" t="s">
        <v>493</v>
      </c>
      <c r="E2326" s="43"/>
      <c r="F2326" s="253" t="s">
        <v>679</v>
      </c>
      <c r="G2326" s="43"/>
      <c r="H2326" s="254">
        <v>0</v>
      </c>
      <c r="I2326" s="43"/>
      <c r="J2326" s="43"/>
      <c r="K2326" s="43"/>
      <c r="L2326" s="47"/>
      <c r="M2326" s="223"/>
      <c r="N2326" s="224"/>
      <c r="O2326" s="87"/>
      <c r="P2326" s="87"/>
      <c r="Q2326" s="87"/>
      <c r="R2326" s="87"/>
      <c r="S2326" s="87"/>
      <c r="T2326" s="88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U2326" s="20" t="s">
        <v>82</v>
      </c>
    </row>
    <row r="2327" spans="1:47" s="2" customFormat="1" ht="12">
      <c r="A2327" s="41"/>
      <c r="B2327" s="42"/>
      <c r="C2327" s="43"/>
      <c r="D2327" s="227" t="s">
        <v>493</v>
      </c>
      <c r="E2327" s="43"/>
      <c r="F2327" s="253" t="s">
        <v>689</v>
      </c>
      <c r="G2327" s="43"/>
      <c r="H2327" s="254">
        <v>81.7</v>
      </c>
      <c r="I2327" s="43"/>
      <c r="J2327" s="43"/>
      <c r="K2327" s="43"/>
      <c r="L2327" s="47"/>
      <c r="M2327" s="223"/>
      <c r="N2327" s="224"/>
      <c r="O2327" s="87"/>
      <c r="P2327" s="87"/>
      <c r="Q2327" s="87"/>
      <c r="R2327" s="87"/>
      <c r="S2327" s="87"/>
      <c r="T2327" s="88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U2327" s="20" t="s">
        <v>82</v>
      </c>
    </row>
    <row r="2328" spans="1:47" s="2" customFormat="1" ht="12">
      <c r="A2328" s="41"/>
      <c r="B2328" s="42"/>
      <c r="C2328" s="43"/>
      <c r="D2328" s="227" t="s">
        <v>493</v>
      </c>
      <c r="E2328" s="43"/>
      <c r="F2328" s="253" t="s">
        <v>690</v>
      </c>
      <c r="G2328" s="43"/>
      <c r="H2328" s="254">
        <v>10.64</v>
      </c>
      <c r="I2328" s="43"/>
      <c r="J2328" s="43"/>
      <c r="K2328" s="43"/>
      <c r="L2328" s="47"/>
      <c r="M2328" s="223"/>
      <c r="N2328" s="224"/>
      <c r="O2328" s="87"/>
      <c r="P2328" s="87"/>
      <c r="Q2328" s="87"/>
      <c r="R2328" s="87"/>
      <c r="S2328" s="87"/>
      <c r="T2328" s="88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U2328" s="20" t="s">
        <v>82</v>
      </c>
    </row>
    <row r="2329" spans="1:47" s="2" customFormat="1" ht="12">
      <c r="A2329" s="41"/>
      <c r="B2329" s="42"/>
      <c r="C2329" s="43"/>
      <c r="D2329" s="227" t="s">
        <v>493</v>
      </c>
      <c r="E2329" s="43"/>
      <c r="F2329" s="253" t="s">
        <v>685</v>
      </c>
      <c r="G2329" s="43"/>
      <c r="H2329" s="254">
        <v>1.2</v>
      </c>
      <c r="I2329" s="43"/>
      <c r="J2329" s="43"/>
      <c r="K2329" s="43"/>
      <c r="L2329" s="47"/>
      <c r="M2329" s="223"/>
      <c r="N2329" s="224"/>
      <c r="O2329" s="87"/>
      <c r="P2329" s="87"/>
      <c r="Q2329" s="87"/>
      <c r="R2329" s="87"/>
      <c r="S2329" s="87"/>
      <c r="T2329" s="88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U2329" s="20" t="s">
        <v>82</v>
      </c>
    </row>
    <row r="2330" spans="1:47" s="2" customFormat="1" ht="12">
      <c r="A2330" s="41"/>
      <c r="B2330" s="42"/>
      <c r="C2330" s="43"/>
      <c r="D2330" s="227" t="s">
        <v>493</v>
      </c>
      <c r="E2330" s="43"/>
      <c r="F2330" s="253" t="s">
        <v>691</v>
      </c>
      <c r="G2330" s="43"/>
      <c r="H2330" s="254">
        <v>33.2</v>
      </c>
      <c r="I2330" s="43"/>
      <c r="J2330" s="43"/>
      <c r="K2330" s="43"/>
      <c r="L2330" s="47"/>
      <c r="M2330" s="223"/>
      <c r="N2330" s="224"/>
      <c r="O2330" s="87"/>
      <c r="P2330" s="87"/>
      <c r="Q2330" s="87"/>
      <c r="R2330" s="87"/>
      <c r="S2330" s="87"/>
      <c r="T2330" s="88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U2330" s="20" t="s">
        <v>82</v>
      </c>
    </row>
    <row r="2331" spans="1:47" s="2" customFormat="1" ht="12">
      <c r="A2331" s="41"/>
      <c r="B2331" s="42"/>
      <c r="C2331" s="43"/>
      <c r="D2331" s="227" t="s">
        <v>493</v>
      </c>
      <c r="E2331" s="43"/>
      <c r="F2331" s="253" t="s">
        <v>692</v>
      </c>
      <c r="G2331" s="43"/>
      <c r="H2331" s="254">
        <v>33.38</v>
      </c>
      <c r="I2331" s="43"/>
      <c r="J2331" s="43"/>
      <c r="K2331" s="43"/>
      <c r="L2331" s="47"/>
      <c r="M2331" s="223"/>
      <c r="N2331" s="224"/>
      <c r="O2331" s="87"/>
      <c r="P2331" s="87"/>
      <c r="Q2331" s="87"/>
      <c r="R2331" s="87"/>
      <c r="S2331" s="87"/>
      <c r="T2331" s="88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U2331" s="20" t="s">
        <v>82</v>
      </c>
    </row>
    <row r="2332" spans="1:47" s="2" customFormat="1" ht="12">
      <c r="A2332" s="41"/>
      <c r="B2332" s="42"/>
      <c r="C2332" s="43"/>
      <c r="D2332" s="227" t="s">
        <v>493</v>
      </c>
      <c r="E2332" s="43"/>
      <c r="F2332" s="253" t="s">
        <v>693</v>
      </c>
      <c r="G2332" s="43"/>
      <c r="H2332" s="254">
        <v>33.2</v>
      </c>
      <c r="I2332" s="43"/>
      <c r="J2332" s="43"/>
      <c r="K2332" s="43"/>
      <c r="L2332" s="47"/>
      <c r="M2332" s="223"/>
      <c r="N2332" s="224"/>
      <c r="O2332" s="87"/>
      <c r="P2332" s="87"/>
      <c r="Q2332" s="87"/>
      <c r="R2332" s="87"/>
      <c r="S2332" s="87"/>
      <c r="T2332" s="88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U2332" s="20" t="s">
        <v>82</v>
      </c>
    </row>
    <row r="2333" spans="1:47" s="2" customFormat="1" ht="12">
      <c r="A2333" s="41"/>
      <c r="B2333" s="42"/>
      <c r="C2333" s="43"/>
      <c r="D2333" s="227" t="s">
        <v>493</v>
      </c>
      <c r="E2333" s="43"/>
      <c r="F2333" s="253" t="s">
        <v>694</v>
      </c>
      <c r="G2333" s="43"/>
      <c r="H2333" s="254">
        <v>32.84</v>
      </c>
      <c r="I2333" s="43"/>
      <c r="J2333" s="43"/>
      <c r="K2333" s="43"/>
      <c r="L2333" s="47"/>
      <c r="M2333" s="223"/>
      <c r="N2333" s="224"/>
      <c r="O2333" s="87"/>
      <c r="P2333" s="87"/>
      <c r="Q2333" s="87"/>
      <c r="R2333" s="87"/>
      <c r="S2333" s="87"/>
      <c r="T2333" s="88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U2333" s="20" t="s">
        <v>82</v>
      </c>
    </row>
    <row r="2334" spans="1:47" s="2" customFormat="1" ht="12">
      <c r="A2334" s="41"/>
      <c r="B2334" s="42"/>
      <c r="C2334" s="43"/>
      <c r="D2334" s="227" t="s">
        <v>493</v>
      </c>
      <c r="E2334" s="43"/>
      <c r="F2334" s="253" t="s">
        <v>695</v>
      </c>
      <c r="G2334" s="43"/>
      <c r="H2334" s="254">
        <v>11.05</v>
      </c>
      <c r="I2334" s="43"/>
      <c r="J2334" s="43"/>
      <c r="K2334" s="43"/>
      <c r="L2334" s="47"/>
      <c r="M2334" s="223"/>
      <c r="N2334" s="224"/>
      <c r="O2334" s="87"/>
      <c r="P2334" s="87"/>
      <c r="Q2334" s="87"/>
      <c r="R2334" s="87"/>
      <c r="S2334" s="87"/>
      <c r="T2334" s="88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U2334" s="20" t="s">
        <v>82</v>
      </c>
    </row>
    <row r="2335" spans="1:47" s="2" customFormat="1" ht="12">
      <c r="A2335" s="41"/>
      <c r="B2335" s="42"/>
      <c r="C2335" s="43"/>
      <c r="D2335" s="227" t="s">
        <v>493</v>
      </c>
      <c r="E2335" s="43"/>
      <c r="F2335" s="253" t="s">
        <v>502</v>
      </c>
      <c r="G2335" s="43"/>
      <c r="H2335" s="254">
        <v>237.21</v>
      </c>
      <c r="I2335" s="43"/>
      <c r="J2335" s="43"/>
      <c r="K2335" s="43"/>
      <c r="L2335" s="47"/>
      <c r="M2335" s="223"/>
      <c r="N2335" s="224"/>
      <c r="O2335" s="87"/>
      <c r="P2335" s="87"/>
      <c r="Q2335" s="87"/>
      <c r="R2335" s="87"/>
      <c r="S2335" s="87"/>
      <c r="T2335" s="88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U2335" s="20" t="s">
        <v>82</v>
      </c>
    </row>
    <row r="2336" spans="1:47" s="2" customFormat="1" ht="12">
      <c r="A2336" s="41"/>
      <c r="B2336" s="42"/>
      <c r="C2336" s="43"/>
      <c r="D2336" s="227" t="s">
        <v>493</v>
      </c>
      <c r="E2336" s="43"/>
      <c r="F2336" s="252" t="s">
        <v>696</v>
      </c>
      <c r="G2336" s="43"/>
      <c r="H2336" s="43"/>
      <c r="I2336" s="43"/>
      <c r="J2336" s="43"/>
      <c r="K2336" s="43"/>
      <c r="L2336" s="47"/>
      <c r="M2336" s="223"/>
      <c r="N2336" s="224"/>
      <c r="O2336" s="87"/>
      <c r="P2336" s="87"/>
      <c r="Q2336" s="87"/>
      <c r="R2336" s="87"/>
      <c r="S2336" s="87"/>
      <c r="T2336" s="88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U2336" s="20" t="s">
        <v>82</v>
      </c>
    </row>
    <row r="2337" spans="1:47" s="2" customFormat="1" ht="12">
      <c r="A2337" s="41"/>
      <c r="B2337" s="42"/>
      <c r="C2337" s="43"/>
      <c r="D2337" s="227" t="s">
        <v>493</v>
      </c>
      <c r="E2337" s="43"/>
      <c r="F2337" s="253" t="s">
        <v>697</v>
      </c>
      <c r="G2337" s="43"/>
      <c r="H2337" s="254">
        <v>0</v>
      </c>
      <c r="I2337" s="43"/>
      <c r="J2337" s="43"/>
      <c r="K2337" s="43"/>
      <c r="L2337" s="47"/>
      <c r="M2337" s="223"/>
      <c r="N2337" s="224"/>
      <c r="O2337" s="87"/>
      <c r="P2337" s="87"/>
      <c r="Q2337" s="87"/>
      <c r="R2337" s="87"/>
      <c r="S2337" s="87"/>
      <c r="T2337" s="88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U2337" s="20" t="s">
        <v>82</v>
      </c>
    </row>
    <row r="2338" spans="1:47" s="2" customFormat="1" ht="12">
      <c r="A2338" s="41"/>
      <c r="B2338" s="42"/>
      <c r="C2338" s="43"/>
      <c r="D2338" s="227" t="s">
        <v>493</v>
      </c>
      <c r="E2338" s="43"/>
      <c r="F2338" s="253" t="s">
        <v>698</v>
      </c>
      <c r="G2338" s="43"/>
      <c r="H2338" s="254">
        <v>82.96</v>
      </c>
      <c r="I2338" s="43"/>
      <c r="J2338" s="43"/>
      <c r="K2338" s="43"/>
      <c r="L2338" s="47"/>
      <c r="M2338" s="223"/>
      <c r="N2338" s="224"/>
      <c r="O2338" s="87"/>
      <c r="P2338" s="87"/>
      <c r="Q2338" s="87"/>
      <c r="R2338" s="87"/>
      <c r="S2338" s="87"/>
      <c r="T2338" s="88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U2338" s="20" t="s">
        <v>82</v>
      </c>
    </row>
    <row r="2339" spans="1:47" s="2" customFormat="1" ht="12">
      <c r="A2339" s="41"/>
      <c r="B2339" s="42"/>
      <c r="C2339" s="43"/>
      <c r="D2339" s="227" t="s">
        <v>493</v>
      </c>
      <c r="E2339" s="43"/>
      <c r="F2339" s="253" t="s">
        <v>690</v>
      </c>
      <c r="G2339" s="43"/>
      <c r="H2339" s="254">
        <v>10.64</v>
      </c>
      <c r="I2339" s="43"/>
      <c r="J2339" s="43"/>
      <c r="K2339" s="43"/>
      <c r="L2339" s="47"/>
      <c r="M2339" s="223"/>
      <c r="N2339" s="224"/>
      <c r="O2339" s="87"/>
      <c r="P2339" s="87"/>
      <c r="Q2339" s="87"/>
      <c r="R2339" s="87"/>
      <c r="S2339" s="87"/>
      <c r="T2339" s="88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U2339" s="20" t="s">
        <v>82</v>
      </c>
    </row>
    <row r="2340" spans="1:47" s="2" customFormat="1" ht="12">
      <c r="A2340" s="41"/>
      <c r="B2340" s="42"/>
      <c r="C2340" s="43"/>
      <c r="D2340" s="227" t="s">
        <v>493</v>
      </c>
      <c r="E2340" s="43"/>
      <c r="F2340" s="253" t="s">
        <v>685</v>
      </c>
      <c r="G2340" s="43"/>
      <c r="H2340" s="254">
        <v>1.2</v>
      </c>
      <c r="I2340" s="43"/>
      <c r="J2340" s="43"/>
      <c r="K2340" s="43"/>
      <c r="L2340" s="47"/>
      <c r="M2340" s="223"/>
      <c r="N2340" s="224"/>
      <c r="O2340" s="87"/>
      <c r="P2340" s="87"/>
      <c r="Q2340" s="87"/>
      <c r="R2340" s="87"/>
      <c r="S2340" s="87"/>
      <c r="T2340" s="88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U2340" s="20" t="s">
        <v>82</v>
      </c>
    </row>
    <row r="2341" spans="1:47" s="2" customFormat="1" ht="12">
      <c r="A2341" s="41"/>
      <c r="B2341" s="42"/>
      <c r="C2341" s="43"/>
      <c r="D2341" s="227" t="s">
        <v>493</v>
      </c>
      <c r="E2341" s="43"/>
      <c r="F2341" s="253" t="s">
        <v>691</v>
      </c>
      <c r="G2341" s="43"/>
      <c r="H2341" s="254">
        <v>33.2</v>
      </c>
      <c r="I2341" s="43"/>
      <c r="J2341" s="43"/>
      <c r="K2341" s="43"/>
      <c r="L2341" s="47"/>
      <c r="M2341" s="223"/>
      <c r="N2341" s="224"/>
      <c r="O2341" s="87"/>
      <c r="P2341" s="87"/>
      <c r="Q2341" s="87"/>
      <c r="R2341" s="87"/>
      <c r="S2341" s="87"/>
      <c r="T2341" s="88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U2341" s="20" t="s">
        <v>82</v>
      </c>
    </row>
    <row r="2342" spans="1:47" s="2" customFormat="1" ht="12">
      <c r="A2342" s="41"/>
      <c r="B2342" s="42"/>
      <c r="C2342" s="43"/>
      <c r="D2342" s="227" t="s">
        <v>493</v>
      </c>
      <c r="E2342" s="43"/>
      <c r="F2342" s="253" t="s">
        <v>692</v>
      </c>
      <c r="G2342" s="43"/>
      <c r="H2342" s="254">
        <v>33.38</v>
      </c>
      <c r="I2342" s="43"/>
      <c r="J2342" s="43"/>
      <c r="K2342" s="43"/>
      <c r="L2342" s="47"/>
      <c r="M2342" s="223"/>
      <c r="N2342" s="224"/>
      <c r="O2342" s="87"/>
      <c r="P2342" s="87"/>
      <c r="Q2342" s="87"/>
      <c r="R2342" s="87"/>
      <c r="S2342" s="87"/>
      <c r="T2342" s="88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U2342" s="20" t="s">
        <v>82</v>
      </c>
    </row>
    <row r="2343" spans="1:47" s="2" customFormat="1" ht="12">
      <c r="A2343" s="41"/>
      <c r="B2343" s="42"/>
      <c r="C2343" s="43"/>
      <c r="D2343" s="227" t="s">
        <v>493</v>
      </c>
      <c r="E2343" s="43"/>
      <c r="F2343" s="253" t="s">
        <v>693</v>
      </c>
      <c r="G2343" s="43"/>
      <c r="H2343" s="254">
        <v>33.2</v>
      </c>
      <c r="I2343" s="43"/>
      <c r="J2343" s="43"/>
      <c r="K2343" s="43"/>
      <c r="L2343" s="47"/>
      <c r="M2343" s="223"/>
      <c r="N2343" s="224"/>
      <c r="O2343" s="87"/>
      <c r="P2343" s="87"/>
      <c r="Q2343" s="87"/>
      <c r="R2343" s="87"/>
      <c r="S2343" s="87"/>
      <c r="T2343" s="88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U2343" s="20" t="s">
        <v>82</v>
      </c>
    </row>
    <row r="2344" spans="1:47" s="2" customFormat="1" ht="12">
      <c r="A2344" s="41"/>
      <c r="B2344" s="42"/>
      <c r="C2344" s="43"/>
      <c r="D2344" s="227" t="s">
        <v>493</v>
      </c>
      <c r="E2344" s="43"/>
      <c r="F2344" s="253" t="s">
        <v>694</v>
      </c>
      <c r="G2344" s="43"/>
      <c r="H2344" s="254">
        <v>32.84</v>
      </c>
      <c r="I2344" s="43"/>
      <c r="J2344" s="43"/>
      <c r="K2344" s="43"/>
      <c r="L2344" s="47"/>
      <c r="M2344" s="223"/>
      <c r="N2344" s="224"/>
      <c r="O2344" s="87"/>
      <c r="P2344" s="87"/>
      <c r="Q2344" s="87"/>
      <c r="R2344" s="87"/>
      <c r="S2344" s="87"/>
      <c r="T2344" s="88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U2344" s="20" t="s">
        <v>82</v>
      </c>
    </row>
    <row r="2345" spans="1:47" s="2" customFormat="1" ht="12">
      <c r="A2345" s="41"/>
      <c r="B2345" s="42"/>
      <c r="C2345" s="43"/>
      <c r="D2345" s="227" t="s">
        <v>493</v>
      </c>
      <c r="E2345" s="43"/>
      <c r="F2345" s="253" t="s">
        <v>695</v>
      </c>
      <c r="G2345" s="43"/>
      <c r="H2345" s="254">
        <v>11.05</v>
      </c>
      <c r="I2345" s="43"/>
      <c r="J2345" s="43"/>
      <c r="K2345" s="43"/>
      <c r="L2345" s="47"/>
      <c r="M2345" s="223"/>
      <c r="N2345" s="224"/>
      <c r="O2345" s="87"/>
      <c r="P2345" s="87"/>
      <c r="Q2345" s="87"/>
      <c r="R2345" s="87"/>
      <c r="S2345" s="87"/>
      <c r="T2345" s="88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U2345" s="20" t="s">
        <v>82</v>
      </c>
    </row>
    <row r="2346" spans="1:47" s="2" customFormat="1" ht="12">
      <c r="A2346" s="41"/>
      <c r="B2346" s="42"/>
      <c r="C2346" s="43"/>
      <c r="D2346" s="227" t="s">
        <v>493</v>
      </c>
      <c r="E2346" s="43"/>
      <c r="F2346" s="253" t="s">
        <v>502</v>
      </c>
      <c r="G2346" s="43"/>
      <c r="H2346" s="254">
        <v>238.47</v>
      </c>
      <c r="I2346" s="43"/>
      <c r="J2346" s="43"/>
      <c r="K2346" s="43"/>
      <c r="L2346" s="47"/>
      <c r="M2346" s="223"/>
      <c r="N2346" s="224"/>
      <c r="O2346" s="87"/>
      <c r="P2346" s="87"/>
      <c r="Q2346" s="87"/>
      <c r="R2346" s="87"/>
      <c r="S2346" s="87"/>
      <c r="T2346" s="88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U2346" s="20" t="s">
        <v>82</v>
      </c>
    </row>
    <row r="2347" spans="1:47" s="2" customFormat="1" ht="12">
      <c r="A2347" s="41"/>
      <c r="B2347" s="42"/>
      <c r="C2347" s="43"/>
      <c r="D2347" s="227" t="s">
        <v>493</v>
      </c>
      <c r="E2347" s="43"/>
      <c r="F2347" s="252" t="s">
        <v>701</v>
      </c>
      <c r="G2347" s="43"/>
      <c r="H2347" s="43"/>
      <c r="I2347" s="43"/>
      <c r="J2347" s="43"/>
      <c r="K2347" s="43"/>
      <c r="L2347" s="47"/>
      <c r="M2347" s="223"/>
      <c r="N2347" s="224"/>
      <c r="O2347" s="87"/>
      <c r="P2347" s="87"/>
      <c r="Q2347" s="87"/>
      <c r="R2347" s="87"/>
      <c r="S2347" s="87"/>
      <c r="T2347" s="88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U2347" s="20" t="s">
        <v>82</v>
      </c>
    </row>
    <row r="2348" spans="1:47" s="2" customFormat="1" ht="12">
      <c r="A2348" s="41"/>
      <c r="B2348" s="42"/>
      <c r="C2348" s="43"/>
      <c r="D2348" s="227" t="s">
        <v>493</v>
      </c>
      <c r="E2348" s="43"/>
      <c r="F2348" s="253" t="s">
        <v>697</v>
      </c>
      <c r="G2348" s="43"/>
      <c r="H2348" s="254">
        <v>0</v>
      </c>
      <c r="I2348" s="43"/>
      <c r="J2348" s="43"/>
      <c r="K2348" s="43"/>
      <c r="L2348" s="47"/>
      <c r="M2348" s="223"/>
      <c r="N2348" s="224"/>
      <c r="O2348" s="87"/>
      <c r="P2348" s="87"/>
      <c r="Q2348" s="87"/>
      <c r="R2348" s="87"/>
      <c r="S2348" s="87"/>
      <c r="T2348" s="88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U2348" s="20" t="s">
        <v>82</v>
      </c>
    </row>
    <row r="2349" spans="1:47" s="2" customFormat="1" ht="12">
      <c r="A2349" s="41"/>
      <c r="B2349" s="42"/>
      <c r="C2349" s="43"/>
      <c r="D2349" s="227" t="s">
        <v>493</v>
      </c>
      <c r="E2349" s="43"/>
      <c r="F2349" s="253" t="s">
        <v>369</v>
      </c>
      <c r="G2349" s="43"/>
      <c r="H2349" s="254">
        <v>60.67</v>
      </c>
      <c r="I2349" s="43"/>
      <c r="J2349" s="43"/>
      <c r="K2349" s="43"/>
      <c r="L2349" s="47"/>
      <c r="M2349" s="223"/>
      <c r="N2349" s="224"/>
      <c r="O2349" s="87"/>
      <c r="P2349" s="87"/>
      <c r="Q2349" s="87"/>
      <c r="R2349" s="87"/>
      <c r="S2349" s="87"/>
      <c r="T2349" s="88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U2349" s="20" t="s">
        <v>82</v>
      </c>
    </row>
    <row r="2350" spans="1:65" s="2" customFormat="1" ht="24.15" customHeight="1">
      <c r="A2350" s="41"/>
      <c r="B2350" s="42"/>
      <c r="C2350" s="207" t="s">
        <v>2151</v>
      </c>
      <c r="D2350" s="207" t="s">
        <v>162</v>
      </c>
      <c r="E2350" s="208" t="s">
        <v>2152</v>
      </c>
      <c r="F2350" s="209" t="s">
        <v>2153</v>
      </c>
      <c r="G2350" s="210" t="s">
        <v>356</v>
      </c>
      <c r="H2350" s="211">
        <v>571.35</v>
      </c>
      <c r="I2350" s="212"/>
      <c r="J2350" s="213">
        <f>ROUND(I2350*H2350,2)</f>
        <v>0</v>
      </c>
      <c r="K2350" s="209" t="s">
        <v>166</v>
      </c>
      <c r="L2350" s="47"/>
      <c r="M2350" s="214" t="s">
        <v>19</v>
      </c>
      <c r="N2350" s="215" t="s">
        <v>43</v>
      </c>
      <c r="O2350" s="87"/>
      <c r="P2350" s="216">
        <f>O2350*H2350</f>
        <v>0</v>
      </c>
      <c r="Q2350" s="216">
        <v>0.00455</v>
      </c>
      <c r="R2350" s="216">
        <f>Q2350*H2350</f>
        <v>2.5996425000000003</v>
      </c>
      <c r="S2350" s="216">
        <v>0</v>
      </c>
      <c r="T2350" s="217">
        <f>S2350*H2350</f>
        <v>0</v>
      </c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R2350" s="218" t="s">
        <v>196</v>
      </c>
      <c r="AT2350" s="218" t="s">
        <v>162</v>
      </c>
      <c r="AU2350" s="218" t="s">
        <v>82</v>
      </c>
      <c r="AY2350" s="20" t="s">
        <v>155</v>
      </c>
      <c r="BE2350" s="219">
        <f>IF(N2350="základní",J2350,0)</f>
        <v>0</v>
      </c>
      <c r="BF2350" s="219">
        <f>IF(N2350="snížená",J2350,0)</f>
        <v>0</v>
      </c>
      <c r="BG2350" s="219">
        <f>IF(N2350="zákl. přenesená",J2350,0)</f>
        <v>0</v>
      </c>
      <c r="BH2350" s="219">
        <f>IF(N2350="sníž. přenesená",J2350,0)</f>
        <v>0</v>
      </c>
      <c r="BI2350" s="219">
        <f>IF(N2350="nulová",J2350,0)</f>
        <v>0</v>
      </c>
      <c r="BJ2350" s="20" t="s">
        <v>80</v>
      </c>
      <c r="BK2350" s="219">
        <f>ROUND(I2350*H2350,2)</f>
        <v>0</v>
      </c>
      <c r="BL2350" s="20" t="s">
        <v>196</v>
      </c>
      <c r="BM2350" s="218" t="s">
        <v>2154</v>
      </c>
    </row>
    <row r="2351" spans="1:47" s="2" customFormat="1" ht="12">
      <c r="A2351" s="41"/>
      <c r="B2351" s="42"/>
      <c r="C2351" s="43"/>
      <c r="D2351" s="220" t="s">
        <v>169</v>
      </c>
      <c r="E2351" s="43"/>
      <c r="F2351" s="221" t="s">
        <v>2155</v>
      </c>
      <c r="G2351" s="43"/>
      <c r="H2351" s="43"/>
      <c r="I2351" s="222"/>
      <c r="J2351" s="43"/>
      <c r="K2351" s="43"/>
      <c r="L2351" s="47"/>
      <c r="M2351" s="223"/>
      <c r="N2351" s="224"/>
      <c r="O2351" s="87"/>
      <c r="P2351" s="87"/>
      <c r="Q2351" s="87"/>
      <c r="R2351" s="87"/>
      <c r="S2351" s="87"/>
      <c r="T2351" s="88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T2351" s="20" t="s">
        <v>169</v>
      </c>
      <c r="AU2351" s="20" t="s">
        <v>82</v>
      </c>
    </row>
    <row r="2352" spans="1:65" s="2" customFormat="1" ht="16.5" customHeight="1">
      <c r="A2352" s="41"/>
      <c r="B2352" s="42"/>
      <c r="C2352" s="207" t="s">
        <v>2156</v>
      </c>
      <c r="D2352" s="207" t="s">
        <v>162</v>
      </c>
      <c r="E2352" s="208" t="s">
        <v>2157</v>
      </c>
      <c r="F2352" s="209" t="s">
        <v>2158</v>
      </c>
      <c r="G2352" s="210" t="s">
        <v>356</v>
      </c>
      <c r="H2352" s="211">
        <v>571.35</v>
      </c>
      <c r="I2352" s="212"/>
      <c r="J2352" s="213">
        <f>ROUND(I2352*H2352,2)</f>
        <v>0</v>
      </c>
      <c r="K2352" s="209" t="s">
        <v>166</v>
      </c>
      <c r="L2352" s="47"/>
      <c r="M2352" s="214" t="s">
        <v>19</v>
      </c>
      <c r="N2352" s="215" t="s">
        <v>43</v>
      </c>
      <c r="O2352" s="87"/>
      <c r="P2352" s="216">
        <f>O2352*H2352</f>
        <v>0</v>
      </c>
      <c r="Q2352" s="216">
        <v>0.0003</v>
      </c>
      <c r="R2352" s="216">
        <f>Q2352*H2352</f>
        <v>0.171405</v>
      </c>
      <c r="S2352" s="216">
        <v>0</v>
      </c>
      <c r="T2352" s="217">
        <f>S2352*H2352</f>
        <v>0</v>
      </c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R2352" s="218" t="s">
        <v>196</v>
      </c>
      <c r="AT2352" s="218" t="s">
        <v>162</v>
      </c>
      <c r="AU2352" s="218" t="s">
        <v>82</v>
      </c>
      <c r="AY2352" s="20" t="s">
        <v>155</v>
      </c>
      <c r="BE2352" s="219">
        <f>IF(N2352="základní",J2352,0)</f>
        <v>0</v>
      </c>
      <c r="BF2352" s="219">
        <f>IF(N2352="snížená",J2352,0)</f>
        <v>0</v>
      </c>
      <c r="BG2352" s="219">
        <f>IF(N2352="zákl. přenesená",J2352,0)</f>
        <v>0</v>
      </c>
      <c r="BH2352" s="219">
        <f>IF(N2352="sníž. přenesená",J2352,0)</f>
        <v>0</v>
      </c>
      <c r="BI2352" s="219">
        <f>IF(N2352="nulová",J2352,0)</f>
        <v>0</v>
      </c>
      <c r="BJ2352" s="20" t="s">
        <v>80</v>
      </c>
      <c r="BK2352" s="219">
        <f>ROUND(I2352*H2352,2)</f>
        <v>0</v>
      </c>
      <c r="BL2352" s="20" t="s">
        <v>196</v>
      </c>
      <c r="BM2352" s="218" t="s">
        <v>2159</v>
      </c>
    </row>
    <row r="2353" spans="1:47" s="2" customFormat="1" ht="12">
      <c r="A2353" s="41"/>
      <c r="B2353" s="42"/>
      <c r="C2353" s="43"/>
      <c r="D2353" s="220" t="s">
        <v>169</v>
      </c>
      <c r="E2353" s="43"/>
      <c r="F2353" s="221" t="s">
        <v>2160</v>
      </c>
      <c r="G2353" s="43"/>
      <c r="H2353" s="43"/>
      <c r="I2353" s="222"/>
      <c r="J2353" s="43"/>
      <c r="K2353" s="43"/>
      <c r="L2353" s="47"/>
      <c r="M2353" s="223"/>
      <c r="N2353" s="224"/>
      <c r="O2353" s="87"/>
      <c r="P2353" s="87"/>
      <c r="Q2353" s="87"/>
      <c r="R2353" s="87"/>
      <c r="S2353" s="87"/>
      <c r="T2353" s="88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T2353" s="20" t="s">
        <v>169</v>
      </c>
      <c r="AU2353" s="20" t="s">
        <v>82</v>
      </c>
    </row>
    <row r="2354" spans="1:65" s="2" customFormat="1" ht="16.5" customHeight="1">
      <c r="A2354" s="41"/>
      <c r="B2354" s="42"/>
      <c r="C2354" s="266" t="s">
        <v>2161</v>
      </c>
      <c r="D2354" s="266" t="s">
        <v>560</v>
      </c>
      <c r="E2354" s="267" t="s">
        <v>2162</v>
      </c>
      <c r="F2354" s="268" t="s">
        <v>2163</v>
      </c>
      <c r="G2354" s="269" t="s">
        <v>356</v>
      </c>
      <c r="H2354" s="270">
        <v>628.485</v>
      </c>
      <c r="I2354" s="271"/>
      <c r="J2354" s="272">
        <f>ROUND(I2354*H2354,2)</f>
        <v>0</v>
      </c>
      <c r="K2354" s="268" t="s">
        <v>19</v>
      </c>
      <c r="L2354" s="273"/>
      <c r="M2354" s="274" t="s">
        <v>19</v>
      </c>
      <c r="N2354" s="275" t="s">
        <v>43</v>
      </c>
      <c r="O2354" s="87"/>
      <c r="P2354" s="216">
        <f>O2354*H2354</f>
        <v>0</v>
      </c>
      <c r="Q2354" s="216">
        <v>0.00264</v>
      </c>
      <c r="R2354" s="216">
        <f>Q2354*H2354</f>
        <v>1.6592004</v>
      </c>
      <c r="S2354" s="216">
        <v>0</v>
      </c>
      <c r="T2354" s="217">
        <f>S2354*H2354</f>
        <v>0</v>
      </c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R2354" s="218" t="s">
        <v>776</v>
      </c>
      <c r="AT2354" s="218" t="s">
        <v>560</v>
      </c>
      <c r="AU2354" s="218" t="s">
        <v>82</v>
      </c>
      <c r="AY2354" s="20" t="s">
        <v>155</v>
      </c>
      <c r="BE2354" s="219">
        <f>IF(N2354="základní",J2354,0)</f>
        <v>0</v>
      </c>
      <c r="BF2354" s="219">
        <f>IF(N2354="snížená",J2354,0)</f>
        <v>0</v>
      </c>
      <c r="BG2354" s="219">
        <f>IF(N2354="zákl. přenesená",J2354,0)</f>
        <v>0</v>
      </c>
      <c r="BH2354" s="219">
        <f>IF(N2354="sníž. přenesená",J2354,0)</f>
        <v>0</v>
      </c>
      <c r="BI2354" s="219">
        <f>IF(N2354="nulová",J2354,0)</f>
        <v>0</v>
      </c>
      <c r="BJ2354" s="20" t="s">
        <v>80</v>
      </c>
      <c r="BK2354" s="219">
        <f>ROUND(I2354*H2354,2)</f>
        <v>0</v>
      </c>
      <c r="BL2354" s="20" t="s">
        <v>196</v>
      </c>
      <c r="BM2354" s="218" t="s">
        <v>2164</v>
      </c>
    </row>
    <row r="2355" spans="1:51" s="14" customFormat="1" ht="12">
      <c r="A2355" s="14"/>
      <c r="B2355" s="236"/>
      <c r="C2355" s="237"/>
      <c r="D2355" s="227" t="s">
        <v>176</v>
      </c>
      <c r="E2355" s="237"/>
      <c r="F2355" s="239" t="s">
        <v>2165</v>
      </c>
      <c r="G2355" s="237"/>
      <c r="H2355" s="240">
        <v>628.485</v>
      </c>
      <c r="I2355" s="241"/>
      <c r="J2355" s="237"/>
      <c r="K2355" s="237"/>
      <c r="L2355" s="242"/>
      <c r="M2355" s="243"/>
      <c r="N2355" s="244"/>
      <c r="O2355" s="244"/>
      <c r="P2355" s="244"/>
      <c r="Q2355" s="244"/>
      <c r="R2355" s="244"/>
      <c r="S2355" s="244"/>
      <c r="T2355" s="245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46" t="s">
        <v>176</v>
      </c>
      <c r="AU2355" s="246" t="s">
        <v>82</v>
      </c>
      <c r="AV2355" s="14" t="s">
        <v>82</v>
      </c>
      <c r="AW2355" s="14" t="s">
        <v>4</v>
      </c>
      <c r="AX2355" s="14" t="s">
        <v>80</v>
      </c>
      <c r="AY2355" s="246" t="s">
        <v>155</v>
      </c>
    </row>
    <row r="2356" spans="1:65" s="2" customFormat="1" ht="16.5" customHeight="1">
      <c r="A2356" s="41"/>
      <c r="B2356" s="42"/>
      <c r="C2356" s="207" t="s">
        <v>2166</v>
      </c>
      <c r="D2356" s="207" t="s">
        <v>162</v>
      </c>
      <c r="E2356" s="208" t="s">
        <v>2167</v>
      </c>
      <c r="F2356" s="209" t="s">
        <v>2168</v>
      </c>
      <c r="G2356" s="210" t="s">
        <v>653</v>
      </c>
      <c r="H2356" s="211">
        <v>352.28</v>
      </c>
      <c r="I2356" s="212"/>
      <c r="J2356" s="213">
        <f>ROUND(I2356*H2356,2)</f>
        <v>0</v>
      </c>
      <c r="K2356" s="209" t="s">
        <v>166</v>
      </c>
      <c r="L2356" s="47"/>
      <c r="M2356" s="214" t="s">
        <v>19</v>
      </c>
      <c r="N2356" s="215" t="s">
        <v>43</v>
      </c>
      <c r="O2356" s="87"/>
      <c r="P2356" s="216">
        <f>O2356*H2356</f>
        <v>0</v>
      </c>
      <c r="Q2356" s="216">
        <v>3E-05</v>
      </c>
      <c r="R2356" s="216">
        <f>Q2356*H2356</f>
        <v>0.010568399999999999</v>
      </c>
      <c r="S2356" s="216">
        <v>0</v>
      </c>
      <c r="T2356" s="217">
        <f>S2356*H2356</f>
        <v>0</v>
      </c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R2356" s="218" t="s">
        <v>196</v>
      </c>
      <c r="AT2356" s="218" t="s">
        <v>162</v>
      </c>
      <c r="AU2356" s="218" t="s">
        <v>82</v>
      </c>
      <c r="AY2356" s="20" t="s">
        <v>155</v>
      </c>
      <c r="BE2356" s="219">
        <f>IF(N2356="základní",J2356,0)</f>
        <v>0</v>
      </c>
      <c r="BF2356" s="219">
        <f>IF(N2356="snížená",J2356,0)</f>
        <v>0</v>
      </c>
      <c r="BG2356" s="219">
        <f>IF(N2356="zákl. přenesená",J2356,0)</f>
        <v>0</v>
      </c>
      <c r="BH2356" s="219">
        <f>IF(N2356="sníž. přenesená",J2356,0)</f>
        <v>0</v>
      </c>
      <c r="BI2356" s="219">
        <f>IF(N2356="nulová",J2356,0)</f>
        <v>0</v>
      </c>
      <c r="BJ2356" s="20" t="s">
        <v>80</v>
      </c>
      <c r="BK2356" s="219">
        <f>ROUND(I2356*H2356,2)</f>
        <v>0</v>
      </c>
      <c r="BL2356" s="20" t="s">
        <v>196</v>
      </c>
      <c r="BM2356" s="218" t="s">
        <v>2169</v>
      </c>
    </row>
    <row r="2357" spans="1:47" s="2" customFormat="1" ht="12">
      <c r="A2357" s="41"/>
      <c r="B2357" s="42"/>
      <c r="C2357" s="43"/>
      <c r="D2357" s="220" t="s">
        <v>169</v>
      </c>
      <c r="E2357" s="43"/>
      <c r="F2357" s="221" t="s">
        <v>2170</v>
      </c>
      <c r="G2357" s="43"/>
      <c r="H2357" s="43"/>
      <c r="I2357" s="222"/>
      <c r="J2357" s="43"/>
      <c r="K2357" s="43"/>
      <c r="L2357" s="47"/>
      <c r="M2357" s="223"/>
      <c r="N2357" s="224"/>
      <c r="O2357" s="87"/>
      <c r="P2357" s="87"/>
      <c r="Q2357" s="87"/>
      <c r="R2357" s="87"/>
      <c r="S2357" s="87"/>
      <c r="T2357" s="88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T2357" s="20" t="s">
        <v>169</v>
      </c>
      <c r="AU2357" s="20" t="s">
        <v>82</v>
      </c>
    </row>
    <row r="2358" spans="1:51" s="13" customFormat="1" ht="12">
      <c r="A2358" s="13"/>
      <c r="B2358" s="225"/>
      <c r="C2358" s="226"/>
      <c r="D2358" s="227" t="s">
        <v>176</v>
      </c>
      <c r="E2358" s="228" t="s">
        <v>19</v>
      </c>
      <c r="F2358" s="229" t="s">
        <v>1145</v>
      </c>
      <c r="G2358" s="226"/>
      <c r="H2358" s="228" t="s">
        <v>19</v>
      </c>
      <c r="I2358" s="230"/>
      <c r="J2358" s="226"/>
      <c r="K2358" s="226"/>
      <c r="L2358" s="231"/>
      <c r="M2358" s="232"/>
      <c r="N2358" s="233"/>
      <c r="O2358" s="233"/>
      <c r="P2358" s="233"/>
      <c r="Q2358" s="233"/>
      <c r="R2358" s="233"/>
      <c r="S2358" s="233"/>
      <c r="T2358" s="234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T2358" s="235" t="s">
        <v>176</v>
      </c>
      <c r="AU2358" s="235" t="s">
        <v>82</v>
      </c>
      <c r="AV2358" s="13" t="s">
        <v>80</v>
      </c>
      <c r="AW2358" s="13" t="s">
        <v>34</v>
      </c>
      <c r="AX2358" s="13" t="s">
        <v>72</v>
      </c>
      <c r="AY2358" s="235" t="s">
        <v>155</v>
      </c>
    </row>
    <row r="2359" spans="1:51" s="14" customFormat="1" ht="12">
      <c r="A2359" s="14"/>
      <c r="B2359" s="236"/>
      <c r="C2359" s="237"/>
      <c r="D2359" s="227" t="s">
        <v>176</v>
      </c>
      <c r="E2359" s="238" t="s">
        <v>19</v>
      </c>
      <c r="F2359" s="239" t="s">
        <v>2171</v>
      </c>
      <c r="G2359" s="237"/>
      <c r="H2359" s="240">
        <v>56</v>
      </c>
      <c r="I2359" s="241"/>
      <c r="J2359" s="237"/>
      <c r="K2359" s="237"/>
      <c r="L2359" s="242"/>
      <c r="M2359" s="243"/>
      <c r="N2359" s="244"/>
      <c r="O2359" s="244"/>
      <c r="P2359" s="244"/>
      <c r="Q2359" s="244"/>
      <c r="R2359" s="244"/>
      <c r="S2359" s="244"/>
      <c r="T2359" s="245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46" t="s">
        <v>176</v>
      </c>
      <c r="AU2359" s="246" t="s">
        <v>82</v>
      </c>
      <c r="AV2359" s="14" t="s">
        <v>82</v>
      </c>
      <c r="AW2359" s="14" t="s">
        <v>34</v>
      </c>
      <c r="AX2359" s="14" t="s">
        <v>72</v>
      </c>
      <c r="AY2359" s="246" t="s">
        <v>155</v>
      </c>
    </row>
    <row r="2360" spans="1:51" s="13" customFormat="1" ht="12">
      <c r="A2360" s="13"/>
      <c r="B2360" s="225"/>
      <c r="C2360" s="226"/>
      <c r="D2360" s="227" t="s">
        <v>176</v>
      </c>
      <c r="E2360" s="228" t="s">
        <v>19</v>
      </c>
      <c r="F2360" s="229" t="s">
        <v>1147</v>
      </c>
      <c r="G2360" s="226"/>
      <c r="H2360" s="228" t="s">
        <v>19</v>
      </c>
      <c r="I2360" s="230"/>
      <c r="J2360" s="226"/>
      <c r="K2360" s="226"/>
      <c r="L2360" s="231"/>
      <c r="M2360" s="232"/>
      <c r="N2360" s="233"/>
      <c r="O2360" s="233"/>
      <c r="P2360" s="233"/>
      <c r="Q2360" s="233"/>
      <c r="R2360" s="233"/>
      <c r="S2360" s="233"/>
      <c r="T2360" s="234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5" t="s">
        <v>176</v>
      </c>
      <c r="AU2360" s="235" t="s">
        <v>82</v>
      </c>
      <c r="AV2360" s="13" t="s">
        <v>80</v>
      </c>
      <c r="AW2360" s="13" t="s">
        <v>34</v>
      </c>
      <c r="AX2360" s="13" t="s">
        <v>72</v>
      </c>
      <c r="AY2360" s="235" t="s">
        <v>155</v>
      </c>
    </row>
    <row r="2361" spans="1:51" s="14" customFormat="1" ht="12">
      <c r="A2361" s="14"/>
      <c r="B2361" s="236"/>
      <c r="C2361" s="237"/>
      <c r="D2361" s="227" t="s">
        <v>176</v>
      </c>
      <c r="E2361" s="238" t="s">
        <v>19</v>
      </c>
      <c r="F2361" s="239" t="s">
        <v>1148</v>
      </c>
      <c r="G2361" s="237"/>
      <c r="H2361" s="240">
        <v>13.19</v>
      </c>
      <c r="I2361" s="241"/>
      <c r="J2361" s="237"/>
      <c r="K2361" s="237"/>
      <c r="L2361" s="242"/>
      <c r="M2361" s="243"/>
      <c r="N2361" s="244"/>
      <c r="O2361" s="244"/>
      <c r="P2361" s="244"/>
      <c r="Q2361" s="244"/>
      <c r="R2361" s="244"/>
      <c r="S2361" s="244"/>
      <c r="T2361" s="245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46" t="s">
        <v>176</v>
      </c>
      <c r="AU2361" s="246" t="s">
        <v>82</v>
      </c>
      <c r="AV2361" s="14" t="s">
        <v>82</v>
      </c>
      <c r="AW2361" s="14" t="s">
        <v>34</v>
      </c>
      <c r="AX2361" s="14" t="s">
        <v>72</v>
      </c>
      <c r="AY2361" s="246" t="s">
        <v>155</v>
      </c>
    </row>
    <row r="2362" spans="1:51" s="13" customFormat="1" ht="12">
      <c r="A2362" s="13"/>
      <c r="B2362" s="225"/>
      <c r="C2362" s="226"/>
      <c r="D2362" s="227" t="s">
        <v>176</v>
      </c>
      <c r="E2362" s="228" t="s">
        <v>19</v>
      </c>
      <c r="F2362" s="229" t="s">
        <v>1149</v>
      </c>
      <c r="G2362" s="226"/>
      <c r="H2362" s="228" t="s">
        <v>19</v>
      </c>
      <c r="I2362" s="230"/>
      <c r="J2362" s="226"/>
      <c r="K2362" s="226"/>
      <c r="L2362" s="231"/>
      <c r="M2362" s="232"/>
      <c r="N2362" s="233"/>
      <c r="O2362" s="233"/>
      <c r="P2362" s="233"/>
      <c r="Q2362" s="233"/>
      <c r="R2362" s="233"/>
      <c r="S2362" s="233"/>
      <c r="T2362" s="234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T2362" s="235" t="s">
        <v>176</v>
      </c>
      <c r="AU2362" s="235" t="s">
        <v>82</v>
      </c>
      <c r="AV2362" s="13" t="s">
        <v>80</v>
      </c>
      <c r="AW2362" s="13" t="s">
        <v>34</v>
      </c>
      <c r="AX2362" s="13" t="s">
        <v>72</v>
      </c>
      <c r="AY2362" s="235" t="s">
        <v>155</v>
      </c>
    </row>
    <row r="2363" spans="1:51" s="14" customFormat="1" ht="12">
      <c r="A2363" s="14"/>
      <c r="B2363" s="236"/>
      <c r="C2363" s="237"/>
      <c r="D2363" s="227" t="s">
        <v>176</v>
      </c>
      <c r="E2363" s="238" t="s">
        <v>19</v>
      </c>
      <c r="F2363" s="239" t="s">
        <v>1150</v>
      </c>
      <c r="G2363" s="237"/>
      <c r="H2363" s="240">
        <v>4.68</v>
      </c>
      <c r="I2363" s="241"/>
      <c r="J2363" s="237"/>
      <c r="K2363" s="237"/>
      <c r="L2363" s="242"/>
      <c r="M2363" s="243"/>
      <c r="N2363" s="244"/>
      <c r="O2363" s="244"/>
      <c r="P2363" s="244"/>
      <c r="Q2363" s="244"/>
      <c r="R2363" s="244"/>
      <c r="S2363" s="244"/>
      <c r="T2363" s="245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46" t="s">
        <v>176</v>
      </c>
      <c r="AU2363" s="246" t="s">
        <v>82</v>
      </c>
      <c r="AV2363" s="14" t="s">
        <v>82</v>
      </c>
      <c r="AW2363" s="14" t="s">
        <v>34</v>
      </c>
      <c r="AX2363" s="14" t="s">
        <v>72</v>
      </c>
      <c r="AY2363" s="246" t="s">
        <v>155</v>
      </c>
    </row>
    <row r="2364" spans="1:51" s="13" customFormat="1" ht="12">
      <c r="A2364" s="13"/>
      <c r="B2364" s="225"/>
      <c r="C2364" s="226"/>
      <c r="D2364" s="227" t="s">
        <v>176</v>
      </c>
      <c r="E2364" s="228" t="s">
        <v>19</v>
      </c>
      <c r="F2364" s="229" t="s">
        <v>1151</v>
      </c>
      <c r="G2364" s="226"/>
      <c r="H2364" s="228" t="s">
        <v>19</v>
      </c>
      <c r="I2364" s="230"/>
      <c r="J2364" s="226"/>
      <c r="K2364" s="226"/>
      <c r="L2364" s="231"/>
      <c r="M2364" s="232"/>
      <c r="N2364" s="233"/>
      <c r="O2364" s="233"/>
      <c r="P2364" s="233"/>
      <c r="Q2364" s="233"/>
      <c r="R2364" s="233"/>
      <c r="S2364" s="233"/>
      <c r="T2364" s="234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T2364" s="235" t="s">
        <v>176</v>
      </c>
      <c r="AU2364" s="235" t="s">
        <v>82</v>
      </c>
      <c r="AV2364" s="13" t="s">
        <v>80</v>
      </c>
      <c r="AW2364" s="13" t="s">
        <v>34</v>
      </c>
      <c r="AX2364" s="13" t="s">
        <v>72</v>
      </c>
      <c r="AY2364" s="235" t="s">
        <v>155</v>
      </c>
    </row>
    <row r="2365" spans="1:51" s="14" customFormat="1" ht="12">
      <c r="A2365" s="14"/>
      <c r="B2365" s="236"/>
      <c r="C2365" s="237"/>
      <c r="D2365" s="227" t="s">
        <v>176</v>
      </c>
      <c r="E2365" s="238" t="s">
        <v>19</v>
      </c>
      <c r="F2365" s="239" t="s">
        <v>2172</v>
      </c>
      <c r="G2365" s="237"/>
      <c r="H2365" s="240">
        <v>69.62</v>
      </c>
      <c r="I2365" s="241"/>
      <c r="J2365" s="237"/>
      <c r="K2365" s="237"/>
      <c r="L2365" s="242"/>
      <c r="M2365" s="243"/>
      <c r="N2365" s="244"/>
      <c r="O2365" s="244"/>
      <c r="P2365" s="244"/>
      <c r="Q2365" s="244"/>
      <c r="R2365" s="244"/>
      <c r="S2365" s="244"/>
      <c r="T2365" s="245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46" t="s">
        <v>176</v>
      </c>
      <c r="AU2365" s="246" t="s">
        <v>82</v>
      </c>
      <c r="AV2365" s="14" t="s">
        <v>82</v>
      </c>
      <c r="AW2365" s="14" t="s">
        <v>34</v>
      </c>
      <c r="AX2365" s="14" t="s">
        <v>72</v>
      </c>
      <c r="AY2365" s="246" t="s">
        <v>155</v>
      </c>
    </row>
    <row r="2366" spans="1:51" s="13" customFormat="1" ht="12">
      <c r="A2366" s="13"/>
      <c r="B2366" s="225"/>
      <c r="C2366" s="226"/>
      <c r="D2366" s="227" t="s">
        <v>176</v>
      </c>
      <c r="E2366" s="228" t="s">
        <v>19</v>
      </c>
      <c r="F2366" s="229" t="s">
        <v>1153</v>
      </c>
      <c r="G2366" s="226"/>
      <c r="H2366" s="228" t="s">
        <v>19</v>
      </c>
      <c r="I2366" s="230"/>
      <c r="J2366" s="226"/>
      <c r="K2366" s="226"/>
      <c r="L2366" s="231"/>
      <c r="M2366" s="232"/>
      <c r="N2366" s="233"/>
      <c r="O2366" s="233"/>
      <c r="P2366" s="233"/>
      <c r="Q2366" s="233"/>
      <c r="R2366" s="233"/>
      <c r="S2366" s="233"/>
      <c r="T2366" s="234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T2366" s="235" t="s">
        <v>176</v>
      </c>
      <c r="AU2366" s="235" t="s">
        <v>82</v>
      </c>
      <c r="AV2366" s="13" t="s">
        <v>80</v>
      </c>
      <c r="AW2366" s="13" t="s">
        <v>34</v>
      </c>
      <c r="AX2366" s="13" t="s">
        <v>72</v>
      </c>
      <c r="AY2366" s="235" t="s">
        <v>155</v>
      </c>
    </row>
    <row r="2367" spans="1:51" s="14" customFormat="1" ht="12">
      <c r="A2367" s="14"/>
      <c r="B2367" s="236"/>
      <c r="C2367" s="237"/>
      <c r="D2367" s="227" t="s">
        <v>176</v>
      </c>
      <c r="E2367" s="238" t="s">
        <v>19</v>
      </c>
      <c r="F2367" s="239" t="s">
        <v>2173</v>
      </c>
      <c r="G2367" s="237"/>
      <c r="H2367" s="240">
        <v>12.9</v>
      </c>
      <c r="I2367" s="241"/>
      <c r="J2367" s="237"/>
      <c r="K2367" s="237"/>
      <c r="L2367" s="242"/>
      <c r="M2367" s="243"/>
      <c r="N2367" s="244"/>
      <c r="O2367" s="244"/>
      <c r="P2367" s="244"/>
      <c r="Q2367" s="244"/>
      <c r="R2367" s="244"/>
      <c r="S2367" s="244"/>
      <c r="T2367" s="245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T2367" s="246" t="s">
        <v>176</v>
      </c>
      <c r="AU2367" s="246" t="s">
        <v>82</v>
      </c>
      <c r="AV2367" s="14" t="s">
        <v>82</v>
      </c>
      <c r="AW2367" s="14" t="s">
        <v>34</v>
      </c>
      <c r="AX2367" s="14" t="s">
        <v>72</v>
      </c>
      <c r="AY2367" s="246" t="s">
        <v>155</v>
      </c>
    </row>
    <row r="2368" spans="1:51" s="16" customFormat="1" ht="12">
      <c r="A2368" s="16"/>
      <c r="B2368" s="278"/>
      <c r="C2368" s="279"/>
      <c r="D2368" s="227" t="s">
        <v>176</v>
      </c>
      <c r="E2368" s="280" t="s">
        <v>19</v>
      </c>
      <c r="F2368" s="281" t="s">
        <v>545</v>
      </c>
      <c r="G2368" s="279"/>
      <c r="H2368" s="282">
        <v>156.39</v>
      </c>
      <c r="I2368" s="283"/>
      <c r="J2368" s="279"/>
      <c r="K2368" s="279"/>
      <c r="L2368" s="284"/>
      <c r="M2368" s="285"/>
      <c r="N2368" s="286"/>
      <c r="O2368" s="286"/>
      <c r="P2368" s="286"/>
      <c r="Q2368" s="286"/>
      <c r="R2368" s="286"/>
      <c r="S2368" s="286"/>
      <c r="T2368" s="287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T2368" s="288" t="s">
        <v>176</v>
      </c>
      <c r="AU2368" s="288" t="s">
        <v>82</v>
      </c>
      <c r="AV2368" s="16" t="s">
        <v>186</v>
      </c>
      <c r="AW2368" s="16" t="s">
        <v>34</v>
      </c>
      <c r="AX2368" s="16" t="s">
        <v>72</v>
      </c>
      <c r="AY2368" s="288" t="s">
        <v>155</v>
      </c>
    </row>
    <row r="2369" spans="1:51" s="13" customFormat="1" ht="12">
      <c r="A2369" s="13"/>
      <c r="B2369" s="225"/>
      <c r="C2369" s="226"/>
      <c r="D2369" s="227" t="s">
        <v>176</v>
      </c>
      <c r="E2369" s="228" t="s">
        <v>19</v>
      </c>
      <c r="F2369" s="229" t="s">
        <v>604</v>
      </c>
      <c r="G2369" s="226"/>
      <c r="H2369" s="228" t="s">
        <v>19</v>
      </c>
      <c r="I2369" s="230"/>
      <c r="J2369" s="226"/>
      <c r="K2369" s="226"/>
      <c r="L2369" s="231"/>
      <c r="M2369" s="232"/>
      <c r="N2369" s="233"/>
      <c r="O2369" s="233"/>
      <c r="P2369" s="233"/>
      <c r="Q2369" s="233"/>
      <c r="R2369" s="233"/>
      <c r="S2369" s="233"/>
      <c r="T2369" s="234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T2369" s="235" t="s">
        <v>176</v>
      </c>
      <c r="AU2369" s="235" t="s">
        <v>82</v>
      </c>
      <c r="AV2369" s="13" t="s">
        <v>80</v>
      </c>
      <c r="AW2369" s="13" t="s">
        <v>34</v>
      </c>
      <c r="AX2369" s="13" t="s">
        <v>72</v>
      </c>
      <c r="AY2369" s="235" t="s">
        <v>155</v>
      </c>
    </row>
    <row r="2370" spans="1:51" s="14" customFormat="1" ht="12">
      <c r="A2370" s="14"/>
      <c r="B2370" s="236"/>
      <c r="C2370" s="237"/>
      <c r="D2370" s="227" t="s">
        <v>176</v>
      </c>
      <c r="E2370" s="238" t="s">
        <v>19</v>
      </c>
      <c r="F2370" s="239" t="s">
        <v>2174</v>
      </c>
      <c r="G2370" s="237"/>
      <c r="H2370" s="240">
        <v>156.39</v>
      </c>
      <c r="I2370" s="241"/>
      <c r="J2370" s="237"/>
      <c r="K2370" s="237"/>
      <c r="L2370" s="242"/>
      <c r="M2370" s="243"/>
      <c r="N2370" s="244"/>
      <c r="O2370" s="244"/>
      <c r="P2370" s="244"/>
      <c r="Q2370" s="244"/>
      <c r="R2370" s="244"/>
      <c r="S2370" s="244"/>
      <c r="T2370" s="245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46" t="s">
        <v>176</v>
      </c>
      <c r="AU2370" s="246" t="s">
        <v>82</v>
      </c>
      <c r="AV2370" s="14" t="s">
        <v>82</v>
      </c>
      <c r="AW2370" s="14" t="s">
        <v>34</v>
      </c>
      <c r="AX2370" s="14" t="s">
        <v>72</v>
      </c>
      <c r="AY2370" s="246" t="s">
        <v>155</v>
      </c>
    </row>
    <row r="2371" spans="1:51" s="14" customFormat="1" ht="12">
      <c r="A2371" s="14"/>
      <c r="B2371" s="236"/>
      <c r="C2371" s="237"/>
      <c r="D2371" s="227" t="s">
        <v>176</v>
      </c>
      <c r="E2371" s="238" t="s">
        <v>19</v>
      </c>
      <c r="F2371" s="239" t="s">
        <v>2175</v>
      </c>
      <c r="G2371" s="237"/>
      <c r="H2371" s="240">
        <v>15.525</v>
      </c>
      <c r="I2371" s="241"/>
      <c r="J2371" s="237"/>
      <c r="K2371" s="237"/>
      <c r="L2371" s="242"/>
      <c r="M2371" s="243"/>
      <c r="N2371" s="244"/>
      <c r="O2371" s="244"/>
      <c r="P2371" s="244"/>
      <c r="Q2371" s="244"/>
      <c r="R2371" s="244"/>
      <c r="S2371" s="244"/>
      <c r="T2371" s="245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46" t="s">
        <v>176</v>
      </c>
      <c r="AU2371" s="246" t="s">
        <v>82</v>
      </c>
      <c r="AV2371" s="14" t="s">
        <v>82</v>
      </c>
      <c r="AW2371" s="14" t="s">
        <v>34</v>
      </c>
      <c r="AX2371" s="14" t="s">
        <v>72</v>
      </c>
      <c r="AY2371" s="246" t="s">
        <v>155</v>
      </c>
    </row>
    <row r="2372" spans="1:51" s="16" customFormat="1" ht="12">
      <c r="A2372" s="16"/>
      <c r="B2372" s="278"/>
      <c r="C2372" s="279"/>
      <c r="D2372" s="227" t="s">
        <v>176</v>
      </c>
      <c r="E2372" s="280" t="s">
        <v>19</v>
      </c>
      <c r="F2372" s="281" t="s">
        <v>545</v>
      </c>
      <c r="G2372" s="279"/>
      <c r="H2372" s="282">
        <v>171.915</v>
      </c>
      <c r="I2372" s="283"/>
      <c r="J2372" s="279"/>
      <c r="K2372" s="279"/>
      <c r="L2372" s="284"/>
      <c r="M2372" s="285"/>
      <c r="N2372" s="286"/>
      <c r="O2372" s="286"/>
      <c r="P2372" s="286"/>
      <c r="Q2372" s="286"/>
      <c r="R2372" s="286"/>
      <c r="S2372" s="286"/>
      <c r="T2372" s="287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T2372" s="288" t="s">
        <v>176</v>
      </c>
      <c r="AU2372" s="288" t="s">
        <v>82</v>
      </c>
      <c r="AV2372" s="16" t="s">
        <v>186</v>
      </c>
      <c r="AW2372" s="16" t="s">
        <v>34</v>
      </c>
      <c r="AX2372" s="16" t="s">
        <v>72</v>
      </c>
      <c r="AY2372" s="288" t="s">
        <v>155</v>
      </c>
    </row>
    <row r="2373" spans="1:51" s="13" customFormat="1" ht="12">
      <c r="A2373" s="13"/>
      <c r="B2373" s="225"/>
      <c r="C2373" s="226"/>
      <c r="D2373" s="227" t="s">
        <v>176</v>
      </c>
      <c r="E2373" s="228" t="s">
        <v>19</v>
      </c>
      <c r="F2373" s="229" t="s">
        <v>609</v>
      </c>
      <c r="G2373" s="226"/>
      <c r="H2373" s="228" t="s">
        <v>19</v>
      </c>
      <c r="I2373" s="230"/>
      <c r="J2373" s="226"/>
      <c r="K2373" s="226"/>
      <c r="L2373" s="231"/>
      <c r="M2373" s="232"/>
      <c r="N2373" s="233"/>
      <c r="O2373" s="233"/>
      <c r="P2373" s="233"/>
      <c r="Q2373" s="233"/>
      <c r="R2373" s="233"/>
      <c r="S2373" s="233"/>
      <c r="T2373" s="234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T2373" s="235" t="s">
        <v>176</v>
      </c>
      <c r="AU2373" s="235" t="s">
        <v>82</v>
      </c>
      <c r="AV2373" s="13" t="s">
        <v>80</v>
      </c>
      <c r="AW2373" s="13" t="s">
        <v>34</v>
      </c>
      <c r="AX2373" s="13" t="s">
        <v>72</v>
      </c>
      <c r="AY2373" s="235" t="s">
        <v>155</v>
      </c>
    </row>
    <row r="2374" spans="1:51" s="13" customFormat="1" ht="12">
      <c r="A2374" s="13"/>
      <c r="B2374" s="225"/>
      <c r="C2374" s="226"/>
      <c r="D2374" s="227" t="s">
        <v>176</v>
      </c>
      <c r="E2374" s="228" t="s">
        <v>19</v>
      </c>
      <c r="F2374" s="229" t="s">
        <v>1157</v>
      </c>
      <c r="G2374" s="226"/>
      <c r="H2374" s="228" t="s">
        <v>19</v>
      </c>
      <c r="I2374" s="230"/>
      <c r="J2374" s="226"/>
      <c r="K2374" s="226"/>
      <c r="L2374" s="231"/>
      <c r="M2374" s="232"/>
      <c r="N2374" s="233"/>
      <c r="O2374" s="233"/>
      <c r="P2374" s="233"/>
      <c r="Q2374" s="233"/>
      <c r="R2374" s="233"/>
      <c r="S2374" s="233"/>
      <c r="T2374" s="234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T2374" s="235" t="s">
        <v>176</v>
      </c>
      <c r="AU2374" s="235" t="s">
        <v>82</v>
      </c>
      <c r="AV2374" s="13" t="s">
        <v>80</v>
      </c>
      <c r="AW2374" s="13" t="s">
        <v>34</v>
      </c>
      <c r="AX2374" s="13" t="s">
        <v>72</v>
      </c>
      <c r="AY2374" s="235" t="s">
        <v>155</v>
      </c>
    </row>
    <row r="2375" spans="1:51" s="14" customFormat="1" ht="12">
      <c r="A2375" s="14"/>
      <c r="B2375" s="236"/>
      <c r="C2375" s="237"/>
      <c r="D2375" s="227" t="s">
        <v>176</v>
      </c>
      <c r="E2375" s="238" t="s">
        <v>19</v>
      </c>
      <c r="F2375" s="239" t="s">
        <v>2176</v>
      </c>
      <c r="G2375" s="237"/>
      <c r="H2375" s="240">
        <v>3.71</v>
      </c>
      <c r="I2375" s="241"/>
      <c r="J2375" s="237"/>
      <c r="K2375" s="237"/>
      <c r="L2375" s="242"/>
      <c r="M2375" s="243"/>
      <c r="N2375" s="244"/>
      <c r="O2375" s="244"/>
      <c r="P2375" s="244"/>
      <c r="Q2375" s="244"/>
      <c r="R2375" s="244"/>
      <c r="S2375" s="244"/>
      <c r="T2375" s="245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T2375" s="246" t="s">
        <v>176</v>
      </c>
      <c r="AU2375" s="246" t="s">
        <v>82</v>
      </c>
      <c r="AV2375" s="14" t="s">
        <v>82</v>
      </c>
      <c r="AW2375" s="14" t="s">
        <v>34</v>
      </c>
      <c r="AX2375" s="14" t="s">
        <v>72</v>
      </c>
      <c r="AY2375" s="246" t="s">
        <v>155</v>
      </c>
    </row>
    <row r="2376" spans="1:51" s="13" customFormat="1" ht="12">
      <c r="A2376" s="13"/>
      <c r="B2376" s="225"/>
      <c r="C2376" s="226"/>
      <c r="D2376" s="227" t="s">
        <v>176</v>
      </c>
      <c r="E2376" s="228" t="s">
        <v>19</v>
      </c>
      <c r="F2376" s="229" t="s">
        <v>1159</v>
      </c>
      <c r="G2376" s="226"/>
      <c r="H2376" s="228" t="s">
        <v>19</v>
      </c>
      <c r="I2376" s="230"/>
      <c r="J2376" s="226"/>
      <c r="K2376" s="226"/>
      <c r="L2376" s="231"/>
      <c r="M2376" s="232"/>
      <c r="N2376" s="233"/>
      <c r="O2376" s="233"/>
      <c r="P2376" s="233"/>
      <c r="Q2376" s="233"/>
      <c r="R2376" s="233"/>
      <c r="S2376" s="233"/>
      <c r="T2376" s="234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T2376" s="235" t="s">
        <v>176</v>
      </c>
      <c r="AU2376" s="235" t="s">
        <v>82</v>
      </c>
      <c r="AV2376" s="13" t="s">
        <v>80</v>
      </c>
      <c r="AW2376" s="13" t="s">
        <v>34</v>
      </c>
      <c r="AX2376" s="13" t="s">
        <v>72</v>
      </c>
      <c r="AY2376" s="235" t="s">
        <v>155</v>
      </c>
    </row>
    <row r="2377" spans="1:51" s="14" customFormat="1" ht="12">
      <c r="A2377" s="14"/>
      <c r="B2377" s="236"/>
      <c r="C2377" s="237"/>
      <c r="D2377" s="227" t="s">
        <v>176</v>
      </c>
      <c r="E2377" s="238" t="s">
        <v>19</v>
      </c>
      <c r="F2377" s="239" t="s">
        <v>1160</v>
      </c>
      <c r="G2377" s="237"/>
      <c r="H2377" s="240">
        <v>20.265</v>
      </c>
      <c r="I2377" s="241"/>
      <c r="J2377" s="237"/>
      <c r="K2377" s="237"/>
      <c r="L2377" s="242"/>
      <c r="M2377" s="243"/>
      <c r="N2377" s="244"/>
      <c r="O2377" s="244"/>
      <c r="P2377" s="244"/>
      <c r="Q2377" s="244"/>
      <c r="R2377" s="244"/>
      <c r="S2377" s="244"/>
      <c r="T2377" s="245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46" t="s">
        <v>176</v>
      </c>
      <c r="AU2377" s="246" t="s">
        <v>82</v>
      </c>
      <c r="AV2377" s="14" t="s">
        <v>82</v>
      </c>
      <c r="AW2377" s="14" t="s">
        <v>34</v>
      </c>
      <c r="AX2377" s="14" t="s">
        <v>72</v>
      </c>
      <c r="AY2377" s="246" t="s">
        <v>155</v>
      </c>
    </row>
    <row r="2378" spans="1:51" s="16" customFormat="1" ht="12">
      <c r="A2378" s="16"/>
      <c r="B2378" s="278"/>
      <c r="C2378" s="279"/>
      <c r="D2378" s="227" t="s">
        <v>176</v>
      </c>
      <c r="E2378" s="280" t="s">
        <v>19</v>
      </c>
      <c r="F2378" s="281" t="s">
        <v>545</v>
      </c>
      <c r="G2378" s="279"/>
      <c r="H2378" s="282">
        <v>23.975</v>
      </c>
      <c r="I2378" s="283"/>
      <c r="J2378" s="279"/>
      <c r="K2378" s="279"/>
      <c r="L2378" s="284"/>
      <c r="M2378" s="285"/>
      <c r="N2378" s="286"/>
      <c r="O2378" s="286"/>
      <c r="P2378" s="286"/>
      <c r="Q2378" s="286"/>
      <c r="R2378" s="286"/>
      <c r="S2378" s="286"/>
      <c r="T2378" s="287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T2378" s="288" t="s">
        <v>176</v>
      </c>
      <c r="AU2378" s="288" t="s">
        <v>82</v>
      </c>
      <c r="AV2378" s="16" t="s">
        <v>186</v>
      </c>
      <c r="AW2378" s="16" t="s">
        <v>34</v>
      </c>
      <c r="AX2378" s="16" t="s">
        <v>72</v>
      </c>
      <c r="AY2378" s="288" t="s">
        <v>155</v>
      </c>
    </row>
    <row r="2379" spans="1:51" s="15" customFormat="1" ht="12">
      <c r="A2379" s="15"/>
      <c r="B2379" s="255"/>
      <c r="C2379" s="256"/>
      <c r="D2379" s="227" t="s">
        <v>176</v>
      </c>
      <c r="E2379" s="257" t="s">
        <v>19</v>
      </c>
      <c r="F2379" s="258" t="s">
        <v>502</v>
      </c>
      <c r="G2379" s="256"/>
      <c r="H2379" s="259">
        <v>352.28</v>
      </c>
      <c r="I2379" s="260"/>
      <c r="J2379" s="256"/>
      <c r="K2379" s="256"/>
      <c r="L2379" s="261"/>
      <c r="M2379" s="262"/>
      <c r="N2379" s="263"/>
      <c r="O2379" s="263"/>
      <c r="P2379" s="263"/>
      <c r="Q2379" s="263"/>
      <c r="R2379" s="263"/>
      <c r="S2379" s="263"/>
      <c r="T2379" s="264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T2379" s="265" t="s">
        <v>176</v>
      </c>
      <c r="AU2379" s="265" t="s">
        <v>82</v>
      </c>
      <c r="AV2379" s="15" t="s">
        <v>252</v>
      </c>
      <c r="AW2379" s="15" t="s">
        <v>34</v>
      </c>
      <c r="AX2379" s="15" t="s">
        <v>80</v>
      </c>
      <c r="AY2379" s="265" t="s">
        <v>155</v>
      </c>
    </row>
    <row r="2380" spans="1:65" s="2" customFormat="1" ht="16.5" customHeight="1">
      <c r="A2380" s="41"/>
      <c r="B2380" s="42"/>
      <c r="C2380" s="266" t="s">
        <v>2177</v>
      </c>
      <c r="D2380" s="266" t="s">
        <v>560</v>
      </c>
      <c r="E2380" s="267" t="s">
        <v>2178</v>
      </c>
      <c r="F2380" s="268" t="s">
        <v>2179</v>
      </c>
      <c r="G2380" s="269" t="s">
        <v>653</v>
      </c>
      <c r="H2380" s="270">
        <v>359.326</v>
      </c>
      <c r="I2380" s="271"/>
      <c r="J2380" s="272">
        <f>ROUND(I2380*H2380,2)</f>
        <v>0</v>
      </c>
      <c r="K2380" s="268" t="s">
        <v>166</v>
      </c>
      <c r="L2380" s="273"/>
      <c r="M2380" s="274" t="s">
        <v>19</v>
      </c>
      <c r="N2380" s="275" t="s">
        <v>43</v>
      </c>
      <c r="O2380" s="87"/>
      <c r="P2380" s="216">
        <f>O2380*H2380</f>
        <v>0</v>
      </c>
      <c r="Q2380" s="216">
        <v>0.00038</v>
      </c>
      <c r="R2380" s="216">
        <f>Q2380*H2380</f>
        <v>0.13654388</v>
      </c>
      <c r="S2380" s="216">
        <v>0</v>
      </c>
      <c r="T2380" s="217">
        <f>S2380*H2380</f>
        <v>0</v>
      </c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R2380" s="218" t="s">
        <v>776</v>
      </c>
      <c r="AT2380" s="218" t="s">
        <v>560</v>
      </c>
      <c r="AU2380" s="218" t="s">
        <v>82</v>
      </c>
      <c r="AY2380" s="20" t="s">
        <v>155</v>
      </c>
      <c r="BE2380" s="219">
        <f>IF(N2380="základní",J2380,0)</f>
        <v>0</v>
      </c>
      <c r="BF2380" s="219">
        <f>IF(N2380="snížená",J2380,0)</f>
        <v>0</v>
      </c>
      <c r="BG2380" s="219">
        <f>IF(N2380="zákl. přenesená",J2380,0)</f>
        <v>0</v>
      </c>
      <c r="BH2380" s="219">
        <f>IF(N2380="sníž. přenesená",J2380,0)</f>
        <v>0</v>
      </c>
      <c r="BI2380" s="219">
        <f>IF(N2380="nulová",J2380,0)</f>
        <v>0</v>
      </c>
      <c r="BJ2380" s="20" t="s">
        <v>80</v>
      </c>
      <c r="BK2380" s="219">
        <f>ROUND(I2380*H2380,2)</f>
        <v>0</v>
      </c>
      <c r="BL2380" s="20" t="s">
        <v>196</v>
      </c>
      <c r="BM2380" s="218" t="s">
        <v>2180</v>
      </c>
    </row>
    <row r="2381" spans="1:51" s="14" customFormat="1" ht="12">
      <c r="A2381" s="14"/>
      <c r="B2381" s="236"/>
      <c r="C2381" s="237"/>
      <c r="D2381" s="227" t="s">
        <v>176</v>
      </c>
      <c r="E2381" s="237"/>
      <c r="F2381" s="239" t="s">
        <v>2181</v>
      </c>
      <c r="G2381" s="237"/>
      <c r="H2381" s="240">
        <v>359.326</v>
      </c>
      <c r="I2381" s="241"/>
      <c r="J2381" s="237"/>
      <c r="K2381" s="237"/>
      <c r="L2381" s="242"/>
      <c r="M2381" s="243"/>
      <c r="N2381" s="244"/>
      <c r="O2381" s="244"/>
      <c r="P2381" s="244"/>
      <c r="Q2381" s="244"/>
      <c r="R2381" s="244"/>
      <c r="S2381" s="244"/>
      <c r="T2381" s="245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46" t="s">
        <v>176</v>
      </c>
      <c r="AU2381" s="246" t="s">
        <v>82</v>
      </c>
      <c r="AV2381" s="14" t="s">
        <v>82</v>
      </c>
      <c r="AW2381" s="14" t="s">
        <v>4</v>
      </c>
      <c r="AX2381" s="14" t="s">
        <v>80</v>
      </c>
      <c r="AY2381" s="246" t="s">
        <v>155</v>
      </c>
    </row>
    <row r="2382" spans="1:65" s="2" customFormat="1" ht="16.5" customHeight="1">
      <c r="A2382" s="41"/>
      <c r="B2382" s="42"/>
      <c r="C2382" s="207" t="s">
        <v>2182</v>
      </c>
      <c r="D2382" s="207" t="s">
        <v>162</v>
      </c>
      <c r="E2382" s="208" t="s">
        <v>2183</v>
      </c>
      <c r="F2382" s="209" t="s">
        <v>2184</v>
      </c>
      <c r="G2382" s="210" t="s">
        <v>653</v>
      </c>
      <c r="H2382" s="211">
        <v>13.5</v>
      </c>
      <c r="I2382" s="212"/>
      <c r="J2382" s="213">
        <f>ROUND(I2382*H2382,2)</f>
        <v>0</v>
      </c>
      <c r="K2382" s="209" t="s">
        <v>166</v>
      </c>
      <c r="L2382" s="47"/>
      <c r="M2382" s="214" t="s">
        <v>19</v>
      </c>
      <c r="N2382" s="215" t="s">
        <v>43</v>
      </c>
      <c r="O2382" s="87"/>
      <c r="P2382" s="216">
        <f>O2382*H2382</f>
        <v>0</v>
      </c>
      <c r="Q2382" s="216">
        <v>0</v>
      </c>
      <c r="R2382" s="216">
        <f>Q2382*H2382</f>
        <v>0</v>
      </c>
      <c r="S2382" s="216">
        <v>0</v>
      </c>
      <c r="T2382" s="217">
        <f>S2382*H2382</f>
        <v>0</v>
      </c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R2382" s="218" t="s">
        <v>196</v>
      </c>
      <c r="AT2382" s="218" t="s">
        <v>162</v>
      </c>
      <c r="AU2382" s="218" t="s">
        <v>82</v>
      </c>
      <c r="AY2382" s="20" t="s">
        <v>155</v>
      </c>
      <c r="BE2382" s="219">
        <f>IF(N2382="základní",J2382,0)</f>
        <v>0</v>
      </c>
      <c r="BF2382" s="219">
        <f>IF(N2382="snížená",J2382,0)</f>
        <v>0</v>
      </c>
      <c r="BG2382" s="219">
        <f>IF(N2382="zákl. přenesená",J2382,0)</f>
        <v>0</v>
      </c>
      <c r="BH2382" s="219">
        <f>IF(N2382="sníž. přenesená",J2382,0)</f>
        <v>0</v>
      </c>
      <c r="BI2382" s="219">
        <f>IF(N2382="nulová",J2382,0)</f>
        <v>0</v>
      </c>
      <c r="BJ2382" s="20" t="s">
        <v>80</v>
      </c>
      <c r="BK2382" s="219">
        <f>ROUND(I2382*H2382,2)</f>
        <v>0</v>
      </c>
      <c r="BL2382" s="20" t="s">
        <v>196</v>
      </c>
      <c r="BM2382" s="218" t="s">
        <v>2185</v>
      </c>
    </row>
    <row r="2383" spans="1:47" s="2" customFormat="1" ht="12">
      <c r="A2383" s="41"/>
      <c r="B2383" s="42"/>
      <c r="C2383" s="43"/>
      <c r="D2383" s="220" t="s">
        <v>169</v>
      </c>
      <c r="E2383" s="43"/>
      <c r="F2383" s="221" t="s">
        <v>2186</v>
      </c>
      <c r="G2383" s="43"/>
      <c r="H2383" s="43"/>
      <c r="I2383" s="222"/>
      <c r="J2383" s="43"/>
      <c r="K2383" s="43"/>
      <c r="L2383" s="47"/>
      <c r="M2383" s="223"/>
      <c r="N2383" s="224"/>
      <c r="O2383" s="87"/>
      <c r="P2383" s="87"/>
      <c r="Q2383" s="87"/>
      <c r="R2383" s="87"/>
      <c r="S2383" s="87"/>
      <c r="T2383" s="88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T2383" s="20" t="s">
        <v>169</v>
      </c>
      <c r="AU2383" s="20" t="s">
        <v>82</v>
      </c>
    </row>
    <row r="2384" spans="1:51" s="14" customFormat="1" ht="12">
      <c r="A2384" s="14"/>
      <c r="B2384" s="236"/>
      <c r="C2384" s="237"/>
      <c r="D2384" s="227" t="s">
        <v>176</v>
      </c>
      <c r="E2384" s="238" t="s">
        <v>19</v>
      </c>
      <c r="F2384" s="239" t="s">
        <v>2187</v>
      </c>
      <c r="G2384" s="237"/>
      <c r="H2384" s="240">
        <v>13.5</v>
      </c>
      <c r="I2384" s="241"/>
      <c r="J2384" s="237"/>
      <c r="K2384" s="237"/>
      <c r="L2384" s="242"/>
      <c r="M2384" s="243"/>
      <c r="N2384" s="244"/>
      <c r="O2384" s="244"/>
      <c r="P2384" s="244"/>
      <c r="Q2384" s="244"/>
      <c r="R2384" s="244"/>
      <c r="S2384" s="244"/>
      <c r="T2384" s="245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46" t="s">
        <v>176</v>
      </c>
      <c r="AU2384" s="246" t="s">
        <v>82</v>
      </c>
      <c r="AV2384" s="14" t="s">
        <v>82</v>
      </c>
      <c r="AW2384" s="14" t="s">
        <v>34</v>
      </c>
      <c r="AX2384" s="14" t="s">
        <v>80</v>
      </c>
      <c r="AY2384" s="246" t="s">
        <v>155</v>
      </c>
    </row>
    <row r="2385" spans="1:65" s="2" customFormat="1" ht="16.5" customHeight="1">
      <c r="A2385" s="41"/>
      <c r="B2385" s="42"/>
      <c r="C2385" s="266" t="s">
        <v>2188</v>
      </c>
      <c r="D2385" s="266" t="s">
        <v>560</v>
      </c>
      <c r="E2385" s="267" t="s">
        <v>2189</v>
      </c>
      <c r="F2385" s="268" t="s">
        <v>2190</v>
      </c>
      <c r="G2385" s="269" t="s">
        <v>653</v>
      </c>
      <c r="H2385" s="270">
        <v>13.77</v>
      </c>
      <c r="I2385" s="271"/>
      <c r="J2385" s="272">
        <f>ROUND(I2385*H2385,2)</f>
        <v>0</v>
      </c>
      <c r="K2385" s="268" t="s">
        <v>166</v>
      </c>
      <c r="L2385" s="273"/>
      <c r="M2385" s="274" t="s">
        <v>19</v>
      </c>
      <c r="N2385" s="275" t="s">
        <v>43</v>
      </c>
      <c r="O2385" s="87"/>
      <c r="P2385" s="216">
        <f>O2385*H2385</f>
        <v>0</v>
      </c>
      <c r="Q2385" s="216">
        <v>0.0004</v>
      </c>
      <c r="R2385" s="216">
        <f>Q2385*H2385</f>
        <v>0.005508</v>
      </c>
      <c r="S2385" s="216">
        <v>0</v>
      </c>
      <c r="T2385" s="217">
        <f>S2385*H2385</f>
        <v>0</v>
      </c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R2385" s="218" t="s">
        <v>776</v>
      </c>
      <c r="AT2385" s="218" t="s">
        <v>560</v>
      </c>
      <c r="AU2385" s="218" t="s">
        <v>82</v>
      </c>
      <c r="AY2385" s="20" t="s">
        <v>155</v>
      </c>
      <c r="BE2385" s="219">
        <f>IF(N2385="základní",J2385,0)</f>
        <v>0</v>
      </c>
      <c r="BF2385" s="219">
        <f>IF(N2385="snížená",J2385,0)</f>
        <v>0</v>
      </c>
      <c r="BG2385" s="219">
        <f>IF(N2385="zákl. přenesená",J2385,0)</f>
        <v>0</v>
      </c>
      <c r="BH2385" s="219">
        <f>IF(N2385="sníž. přenesená",J2385,0)</f>
        <v>0</v>
      </c>
      <c r="BI2385" s="219">
        <f>IF(N2385="nulová",J2385,0)</f>
        <v>0</v>
      </c>
      <c r="BJ2385" s="20" t="s">
        <v>80</v>
      </c>
      <c r="BK2385" s="219">
        <f>ROUND(I2385*H2385,2)</f>
        <v>0</v>
      </c>
      <c r="BL2385" s="20" t="s">
        <v>196</v>
      </c>
      <c r="BM2385" s="218" t="s">
        <v>2191</v>
      </c>
    </row>
    <row r="2386" spans="1:51" s="14" customFormat="1" ht="12">
      <c r="A2386" s="14"/>
      <c r="B2386" s="236"/>
      <c r="C2386" s="237"/>
      <c r="D2386" s="227" t="s">
        <v>176</v>
      </c>
      <c r="E2386" s="237"/>
      <c r="F2386" s="239" t="s">
        <v>2192</v>
      </c>
      <c r="G2386" s="237"/>
      <c r="H2386" s="240">
        <v>13.77</v>
      </c>
      <c r="I2386" s="241"/>
      <c r="J2386" s="237"/>
      <c r="K2386" s="237"/>
      <c r="L2386" s="242"/>
      <c r="M2386" s="243"/>
      <c r="N2386" s="244"/>
      <c r="O2386" s="244"/>
      <c r="P2386" s="244"/>
      <c r="Q2386" s="244"/>
      <c r="R2386" s="244"/>
      <c r="S2386" s="244"/>
      <c r="T2386" s="245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46" t="s">
        <v>176</v>
      </c>
      <c r="AU2386" s="246" t="s">
        <v>82</v>
      </c>
      <c r="AV2386" s="14" t="s">
        <v>82</v>
      </c>
      <c r="AW2386" s="14" t="s">
        <v>4</v>
      </c>
      <c r="AX2386" s="14" t="s">
        <v>80</v>
      </c>
      <c r="AY2386" s="246" t="s">
        <v>155</v>
      </c>
    </row>
    <row r="2387" spans="1:65" s="2" customFormat="1" ht="24.15" customHeight="1">
      <c r="A2387" s="41"/>
      <c r="B2387" s="42"/>
      <c r="C2387" s="207" t="s">
        <v>2193</v>
      </c>
      <c r="D2387" s="207" t="s">
        <v>162</v>
      </c>
      <c r="E2387" s="208" t="s">
        <v>2194</v>
      </c>
      <c r="F2387" s="209" t="s">
        <v>2195</v>
      </c>
      <c r="G2387" s="210" t="s">
        <v>518</v>
      </c>
      <c r="H2387" s="211">
        <v>5.457</v>
      </c>
      <c r="I2387" s="212"/>
      <c r="J2387" s="213">
        <f>ROUND(I2387*H2387,2)</f>
        <v>0</v>
      </c>
      <c r="K2387" s="209" t="s">
        <v>166</v>
      </c>
      <c r="L2387" s="47"/>
      <c r="M2387" s="214" t="s">
        <v>19</v>
      </c>
      <c r="N2387" s="215" t="s">
        <v>43</v>
      </c>
      <c r="O2387" s="87"/>
      <c r="P2387" s="216">
        <f>O2387*H2387</f>
        <v>0</v>
      </c>
      <c r="Q2387" s="216">
        <v>0</v>
      </c>
      <c r="R2387" s="216">
        <f>Q2387*H2387</f>
        <v>0</v>
      </c>
      <c r="S2387" s="216">
        <v>0</v>
      </c>
      <c r="T2387" s="217">
        <f>S2387*H2387</f>
        <v>0</v>
      </c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R2387" s="218" t="s">
        <v>196</v>
      </c>
      <c r="AT2387" s="218" t="s">
        <v>162</v>
      </c>
      <c r="AU2387" s="218" t="s">
        <v>82</v>
      </c>
      <c r="AY2387" s="20" t="s">
        <v>155</v>
      </c>
      <c r="BE2387" s="219">
        <f>IF(N2387="základní",J2387,0)</f>
        <v>0</v>
      </c>
      <c r="BF2387" s="219">
        <f>IF(N2387="snížená",J2387,0)</f>
        <v>0</v>
      </c>
      <c r="BG2387" s="219">
        <f>IF(N2387="zákl. přenesená",J2387,0)</f>
        <v>0</v>
      </c>
      <c r="BH2387" s="219">
        <f>IF(N2387="sníž. přenesená",J2387,0)</f>
        <v>0</v>
      </c>
      <c r="BI2387" s="219">
        <f>IF(N2387="nulová",J2387,0)</f>
        <v>0</v>
      </c>
      <c r="BJ2387" s="20" t="s">
        <v>80</v>
      </c>
      <c r="BK2387" s="219">
        <f>ROUND(I2387*H2387,2)</f>
        <v>0</v>
      </c>
      <c r="BL2387" s="20" t="s">
        <v>196</v>
      </c>
      <c r="BM2387" s="218" t="s">
        <v>2196</v>
      </c>
    </row>
    <row r="2388" spans="1:47" s="2" customFormat="1" ht="12">
      <c r="A2388" s="41"/>
      <c r="B2388" s="42"/>
      <c r="C2388" s="43"/>
      <c r="D2388" s="220" t="s">
        <v>169</v>
      </c>
      <c r="E2388" s="43"/>
      <c r="F2388" s="221" t="s">
        <v>2197</v>
      </c>
      <c r="G2388" s="43"/>
      <c r="H2388" s="43"/>
      <c r="I2388" s="222"/>
      <c r="J2388" s="43"/>
      <c r="K2388" s="43"/>
      <c r="L2388" s="47"/>
      <c r="M2388" s="223"/>
      <c r="N2388" s="224"/>
      <c r="O2388" s="87"/>
      <c r="P2388" s="87"/>
      <c r="Q2388" s="87"/>
      <c r="R2388" s="87"/>
      <c r="S2388" s="87"/>
      <c r="T2388" s="88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T2388" s="20" t="s">
        <v>169</v>
      </c>
      <c r="AU2388" s="20" t="s">
        <v>82</v>
      </c>
    </row>
    <row r="2389" spans="1:63" s="12" customFormat="1" ht="22.8" customHeight="1">
      <c r="A2389" s="12"/>
      <c r="B2389" s="191"/>
      <c r="C2389" s="192"/>
      <c r="D2389" s="193" t="s">
        <v>71</v>
      </c>
      <c r="E2389" s="205" t="s">
        <v>2198</v>
      </c>
      <c r="F2389" s="205" t="s">
        <v>2199</v>
      </c>
      <c r="G2389" s="192"/>
      <c r="H2389" s="192"/>
      <c r="I2389" s="195"/>
      <c r="J2389" s="206">
        <f>BK2389</f>
        <v>0</v>
      </c>
      <c r="K2389" s="192"/>
      <c r="L2389" s="197"/>
      <c r="M2389" s="198"/>
      <c r="N2389" s="199"/>
      <c r="O2389" s="199"/>
      <c r="P2389" s="200">
        <f>SUM(P2390:P2484)</f>
        <v>0</v>
      </c>
      <c r="Q2389" s="199"/>
      <c r="R2389" s="200">
        <f>SUM(R2390:R2484)</f>
        <v>4.875210300000001</v>
      </c>
      <c r="S2389" s="199"/>
      <c r="T2389" s="201">
        <f>SUM(T2390:T2484)</f>
        <v>0</v>
      </c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R2389" s="202" t="s">
        <v>82</v>
      </c>
      <c r="AT2389" s="203" t="s">
        <v>71</v>
      </c>
      <c r="AU2389" s="203" t="s">
        <v>80</v>
      </c>
      <c r="AY2389" s="202" t="s">
        <v>155</v>
      </c>
      <c r="BK2389" s="204">
        <f>SUM(BK2390:BK2484)</f>
        <v>0</v>
      </c>
    </row>
    <row r="2390" spans="1:65" s="2" customFormat="1" ht="16.5" customHeight="1">
      <c r="A2390" s="41"/>
      <c r="B2390" s="42"/>
      <c r="C2390" s="207" t="s">
        <v>2200</v>
      </c>
      <c r="D2390" s="207" t="s">
        <v>162</v>
      </c>
      <c r="E2390" s="208" t="s">
        <v>2201</v>
      </c>
      <c r="F2390" s="209" t="s">
        <v>2202</v>
      </c>
      <c r="G2390" s="210" t="s">
        <v>356</v>
      </c>
      <c r="H2390" s="211">
        <v>183.148</v>
      </c>
      <c r="I2390" s="212"/>
      <c r="J2390" s="213">
        <f>ROUND(I2390*H2390,2)</f>
        <v>0</v>
      </c>
      <c r="K2390" s="209" t="s">
        <v>166</v>
      </c>
      <c r="L2390" s="47"/>
      <c r="M2390" s="214" t="s">
        <v>19</v>
      </c>
      <c r="N2390" s="215" t="s">
        <v>43</v>
      </c>
      <c r="O2390" s="87"/>
      <c r="P2390" s="216">
        <f>O2390*H2390</f>
        <v>0</v>
      </c>
      <c r="Q2390" s="216">
        <v>0</v>
      </c>
      <c r="R2390" s="216">
        <f>Q2390*H2390</f>
        <v>0</v>
      </c>
      <c r="S2390" s="216">
        <v>0</v>
      </c>
      <c r="T2390" s="217">
        <f>S2390*H2390</f>
        <v>0</v>
      </c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R2390" s="218" t="s">
        <v>196</v>
      </c>
      <c r="AT2390" s="218" t="s">
        <v>162</v>
      </c>
      <c r="AU2390" s="218" t="s">
        <v>82</v>
      </c>
      <c r="AY2390" s="20" t="s">
        <v>155</v>
      </c>
      <c r="BE2390" s="219">
        <f>IF(N2390="základní",J2390,0)</f>
        <v>0</v>
      </c>
      <c r="BF2390" s="219">
        <f>IF(N2390="snížená",J2390,0)</f>
        <v>0</v>
      </c>
      <c r="BG2390" s="219">
        <f>IF(N2390="zákl. přenesená",J2390,0)</f>
        <v>0</v>
      </c>
      <c r="BH2390" s="219">
        <f>IF(N2390="sníž. přenesená",J2390,0)</f>
        <v>0</v>
      </c>
      <c r="BI2390" s="219">
        <f>IF(N2390="nulová",J2390,0)</f>
        <v>0</v>
      </c>
      <c r="BJ2390" s="20" t="s">
        <v>80</v>
      </c>
      <c r="BK2390" s="219">
        <f>ROUND(I2390*H2390,2)</f>
        <v>0</v>
      </c>
      <c r="BL2390" s="20" t="s">
        <v>196</v>
      </c>
      <c r="BM2390" s="218" t="s">
        <v>2203</v>
      </c>
    </row>
    <row r="2391" spans="1:47" s="2" customFormat="1" ht="12">
      <c r="A2391" s="41"/>
      <c r="B2391" s="42"/>
      <c r="C2391" s="43"/>
      <c r="D2391" s="220" t="s">
        <v>169</v>
      </c>
      <c r="E2391" s="43"/>
      <c r="F2391" s="221" t="s">
        <v>2204</v>
      </c>
      <c r="G2391" s="43"/>
      <c r="H2391" s="43"/>
      <c r="I2391" s="222"/>
      <c r="J2391" s="43"/>
      <c r="K2391" s="43"/>
      <c r="L2391" s="47"/>
      <c r="M2391" s="223"/>
      <c r="N2391" s="224"/>
      <c r="O2391" s="87"/>
      <c r="P2391" s="87"/>
      <c r="Q2391" s="87"/>
      <c r="R2391" s="87"/>
      <c r="S2391" s="87"/>
      <c r="T2391" s="88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T2391" s="20" t="s">
        <v>169</v>
      </c>
      <c r="AU2391" s="20" t="s">
        <v>82</v>
      </c>
    </row>
    <row r="2392" spans="1:51" s="14" customFormat="1" ht="12">
      <c r="A2392" s="14"/>
      <c r="B2392" s="236"/>
      <c r="C2392" s="237"/>
      <c r="D2392" s="227" t="s">
        <v>176</v>
      </c>
      <c r="E2392" s="238" t="s">
        <v>19</v>
      </c>
      <c r="F2392" s="239" t="s">
        <v>449</v>
      </c>
      <c r="G2392" s="237"/>
      <c r="H2392" s="240">
        <v>183.148</v>
      </c>
      <c r="I2392" s="241"/>
      <c r="J2392" s="237"/>
      <c r="K2392" s="237"/>
      <c r="L2392" s="242"/>
      <c r="M2392" s="243"/>
      <c r="N2392" s="244"/>
      <c r="O2392" s="244"/>
      <c r="P2392" s="244"/>
      <c r="Q2392" s="244"/>
      <c r="R2392" s="244"/>
      <c r="S2392" s="244"/>
      <c r="T2392" s="245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T2392" s="246" t="s">
        <v>176</v>
      </c>
      <c r="AU2392" s="246" t="s">
        <v>82</v>
      </c>
      <c r="AV2392" s="14" t="s">
        <v>82</v>
      </c>
      <c r="AW2392" s="14" t="s">
        <v>34</v>
      </c>
      <c r="AX2392" s="14" t="s">
        <v>80</v>
      </c>
      <c r="AY2392" s="246" t="s">
        <v>155</v>
      </c>
    </row>
    <row r="2393" spans="1:47" s="2" customFormat="1" ht="12">
      <c r="A2393" s="41"/>
      <c r="B2393" s="42"/>
      <c r="C2393" s="43"/>
      <c r="D2393" s="227" t="s">
        <v>493</v>
      </c>
      <c r="E2393" s="43"/>
      <c r="F2393" s="252" t="s">
        <v>2205</v>
      </c>
      <c r="G2393" s="43"/>
      <c r="H2393" s="43"/>
      <c r="I2393" s="43"/>
      <c r="J2393" s="43"/>
      <c r="K2393" s="43"/>
      <c r="L2393" s="47"/>
      <c r="M2393" s="223"/>
      <c r="N2393" s="224"/>
      <c r="O2393" s="87"/>
      <c r="P2393" s="87"/>
      <c r="Q2393" s="87"/>
      <c r="R2393" s="87"/>
      <c r="S2393" s="87"/>
      <c r="T2393" s="88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U2393" s="20" t="s">
        <v>82</v>
      </c>
    </row>
    <row r="2394" spans="1:47" s="2" customFormat="1" ht="12">
      <c r="A2394" s="41"/>
      <c r="B2394" s="42"/>
      <c r="C2394" s="43"/>
      <c r="D2394" s="227" t="s">
        <v>493</v>
      </c>
      <c r="E2394" s="43"/>
      <c r="F2394" s="253" t="s">
        <v>598</v>
      </c>
      <c r="G2394" s="43"/>
      <c r="H2394" s="254">
        <v>0</v>
      </c>
      <c r="I2394" s="43"/>
      <c r="J2394" s="43"/>
      <c r="K2394" s="43"/>
      <c r="L2394" s="47"/>
      <c r="M2394" s="223"/>
      <c r="N2394" s="224"/>
      <c r="O2394" s="87"/>
      <c r="P2394" s="87"/>
      <c r="Q2394" s="87"/>
      <c r="R2394" s="87"/>
      <c r="S2394" s="87"/>
      <c r="T2394" s="88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U2394" s="20" t="s">
        <v>82</v>
      </c>
    </row>
    <row r="2395" spans="1:47" s="2" customFormat="1" ht="12">
      <c r="A2395" s="41"/>
      <c r="B2395" s="42"/>
      <c r="C2395" s="43"/>
      <c r="D2395" s="227" t="s">
        <v>493</v>
      </c>
      <c r="E2395" s="43"/>
      <c r="F2395" s="253" t="s">
        <v>2206</v>
      </c>
      <c r="G2395" s="43"/>
      <c r="H2395" s="254">
        <v>0</v>
      </c>
      <c r="I2395" s="43"/>
      <c r="J2395" s="43"/>
      <c r="K2395" s="43"/>
      <c r="L2395" s="47"/>
      <c r="M2395" s="223"/>
      <c r="N2395" s="224"/>
      <c r="O2395" s="87"/>
      <c r="P2395" s="87"/>
      <c r="Q2395" s="87"/>
      <c r="R2395" s="87"/>
      <c r="S2395" s="87"/>
      <c r="T2395" s="88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U2395" s="20" t="s">
        <v>82</v>
      </c>
    </row>
    <row r="2396" spans="1:47" s="2" customFormat="1" ht="12">
      <c r="A2396" s="41"/>
      <c r="B2396" s="42"/>
      <c r="C2396" s="43"/>
      <c r="D2396" s="227" t="s">
        <v>493</v>
      </c>
      <c r="E2396" s="43"/>
      <c r="F2396" s="253" t="s">
        <v>2207</v>
      </c>
      <c r="G2396" s="43"/>
      <c r="H2396" s="254">
        <v>26.28</v>
      </c>
      <c r="I2396" s="43"/>
      <c r="J2396" s="43"/>
      <c r="K2396" s="43"/>
      <c r="L2396" s="47"/>
      <c r="M2396" s="223"/>
      <c r="N2396" s="224"/>
      <c r="O2396" s="87"/>
      <c r="P2396" s="87"/>
      <c r="Q2396" s="87"/>
      <c r="R2396" s="87"/>
      <c r="S2396" s="87"/>
      <c r="T2396" s="88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U2396" s="20" t="s">
        <v>82</v>
      </c>
    </row>
    <row r="2397" spans="1:47" s="2" customFormat="1" ht="12">
      <c r="A2397" s="41"/>
      <c r="B2397" s="42"/>
      <c r="C2397" s="43"/>
      <c r="D2397" s="227" t="s">
        <v>493</v>
      </c>
      <c r="E2397" s="43"/>
      <c r="F2397" s="253" t="s">
        <v>2208</v>
      </c>
      <c r="G2397" s="43"/>
      <c r="H2397" s="254">
        <v>-1.62</v>
      </c>
      <c r="I2397" s="43"/>
      <c r="J2397" s="43"/>
      <c r="K2397" s="43"/>
      <c r="L2397" s="47"/>
      <c r="M2397" s="223"/>
      <c r="N2397" s="224"/>
      <c r="O2397" s="87"/>
      <c r="P2397" s="87"/>
      <c r="Q2397" s="87"/>
      <c r="R2397" s="87"/>
      <c r="S2397" s="87"/>
      <c r="T2397" s="88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U2397" s="20" t="s">
        <v>82</v>
      </c>
    </row>
    <row r="2398" spans="1:47" s="2" customFormat="1" ht="12">
      <c r="A2398" s="41"/>
      <c r="B2398" s="42"/>
      <c r="C2398" s="43"/>
      <c r="D2398" s="227" t="s">
        <v>493</v>
      </c>
      <c r="E2398" s="43"/>
      <c r="F2398" s="253" t="s">
        <v>1222</v>
      </c>
      <c r="G2398" s="43"/>
      <c r="H2398" s="254">
        <v>0</v>
      </c>
      <c r="I2398" s="43"/>
      <c r="J2398" s="43"/>
      <c r="K2398" s="43"/>
      <c r="L2398" s="47"/>
      <c r="M2398" s="223"/>
      <c r="N2398" s="224"/>
      <c r="O2398" s="87"/>
      <c r="P2398" s="87"/>
      <c r="Q2398" s="87"/>
      <c r="R2398" s="87"/>
      <c r="S2398" s="87"/>
      <c r="T2398" s="88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U2398" s="20" t="s">
        <v>82</v>
      </c>
    </row>
    <row r="2399" spans="1:47" s="2" customFormat="1" ht="12">
      <c r="A2399" s="41"/>
      <c r="B2399" s="42"/>
      <c r="C2399" s="43"/>
      <c r="D2399" s="227" t="s">
        <v>493</v>
      </c>
      <c r="E2399" s="43"/>
      <c r="F2399" s="253" t="s">
        <v>2209</v>
      </c>
      <c r="G2399" s="43"/>
      <c r="H2399" s="254">
        <v>17.226</v>
      </c>
      <c r="I2399" s="43"/>
      <c r="J2399" s="43"/>
      <c r="K2399" s="43"/>
      <c r="L2399" s="47"/>
      <c r="M2399" s="223"/>
      <c r="N2399" s="224"/>
      <c r="O2399" s="87"/>
      <c r="P2399" s="87"/>
      <c r="Q2399" s="87"/>
      <c r="R2399" s="87"/>
      <c r="S2399" s="87"/>
      <c r="T2399" s="88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U2399" s="20" t="s">
        <v>82</v>
      </c>
    </row>
    <row r="2400" spans="1:47" s="2" customFormat="1" ht="12">
      <c r="A2400" s="41"/>
      <c r="B2400" s="42"/>
      <c r="C2400" s="43"/>
      <c r="D2400" s="227" t="s">
        <v>493</v>
      </c>
      <c r="E2400" s="43"/>
      <c r="F2400" s="253" t="s">
        <v>2208</v>
      </c>
      <c r="G2400" s="43"/>
      <c r="H2400" s="254">
        <v>-1.62</v>
      </c>
      <c r="I2400" s="43"/>
      <c r="J2400" s="43"/>
      <c r="K2400" s="43"/>
      <c r="L2400" s="47"/>
      <c r="M2400" s="223"/>
      <c r="N2400" s="224"/>
      <c r="O2400" s="87"/>
      <c r="P2400" s="87"/>
      <c r="Q2400" s="87"/>
      <c r="R2400" s="87"/>
      <c r="S2400" s="87"/>
      <c r="T2400" s="88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U2400" s="20" t="s">
        <v>82</v>
      </c>
    </row>
    <row r="2401" spans="1:47" s="2" customFormat="1" ht="12">
      <c r="A2401" s="41"/>
      <c r="B2401" s="42"/>
      <c r="C2401" s="43"/>
      <c r="D2401" s="227" t="s">
        <v>493</v>
      </c>
      <c r="E2401" s="43"/>
      <c r="F2401" s="253" t="s">
        <v>2210</v>
      </c>
      <c r="G2401" s="43"/>
      <c r="H2401" s="254">
        <v>0</v>
      </c>
      <c r="I2401" s="43"/>
      <c r="J2401" s="43"/>
      <c r="K2401" s="43"/>
      <c r="L2401" s="47"/>
      <c r="M2401" s="223"/>
      <c r="N2401" s="224"/>
      <c r="O2401" s="87"/>
      <c r="P2401" s="87"/>
      <c r="Q2401" s="87"/>
      <c r="R2401" s="87"/>
      <c r="S2401" s="87"/>
      <c r="T2401" s="88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U2401" s="20" t="s">
        <v>82</v>
      </c>
    </row>
    <row r="2402" spans="1:47" s="2" customFormat="1" ht="12">
      <c r="A2402" s="41"/>
      <c r="B2402" s="42"/>
      <c r="C2402" s="43"/>
      <c r="D2402" s="227" t="s">
        <v>493</v>
      </c>
      <c r="E2402" s="43"/>
      <c r="F2402" s="253" t="s">
        <v>2211</v>
      </c>
      <c r="G2402" s="43"/>
      <c r="H2402" s="254">
        <v>14.094</v>
      </c>
      <c r="I2402" s="43"/>
      <c r="J2402" s="43"/>
      <c r="K2402" s="43"/>
      <c r="L2402" s="47"/>
      <c r="M2402" s="223"/>
      <c r="N2402" s="224"/>
      <c r="O2402" s="87"/>
      <c r="P2402" s="87"/>
      <c r="Q2402" s="87"/>
      <c r="R2402" s="87"/>
      <c r="S2402" s="87"/>
      <c r="T2402" s="88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U2402" s="20" t="s">
        <v>82</v>
      </c>
    </row>
    <row r="2403" spans="1:47" s="2" customFormat="1" ht="12">
      <c r="A2403" s="41"/>
      <c r="B2403" s="42"/>
      <c r="C2403" s="43"/>
      <c r="D2403" s="227" t="s">
        <v>493</v>
      </c>
      <c r="E2403" s="43"/>
      <c r="F2403" s="253" t="s">
        <v>2208</v>
      </c>
      <c r="G2403" s="43"/>
      <c r="H2403" s="254">
        <v>-1.62</v>
      </c>
      <c r="I2403" s="43"/>
      <c r="J2403" s="43"/>
      <c r="K2403" s="43"/>
      <c r="L2403" s="47"/>
      <c r="M2403" s="223"/>
      <c r="N2403" s="224"/>
      <c r="O2403" s="87"/>
      <c r="P2403" s="87"/>
      <c r="Q2403" s="87"/>
      <c r="R2403" s="87"/>
      <c r="S2403" s="87"/>
      <c r="T2403" s="88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U2403" s="20" t="s">
        <v>82</v>
      </c>
    </row>
    <row r="2404" spans="1:47" s="2" customFormat="1" ht="12">
      <c r="A2404" s="41"/>
      <c r="B2404" s="42"/>
      <c r="C2404" s="43"/>
      <c r="D2404" s="227" t="s">
        <v>493</v>
      </c>
      <c r="E2404" s="43"/>
      <c r="F2404" s="253" t="s">
        <v>2212</v>
      </c>
      <c r="G2404" s="43"/>
      <c r="H2404" s="254">
        <v>0</v>
      </c>
      <c r="I2404" s="43"/>
      <c r="J2404" s="43"/>
      <c r="K2404" s="43"/>
      <c r="L2404" s="47"/>
      <c r="M2404" s="223"/>
      <c r="N2404" s="224"/>
      <c r="O2404" s="87"/>
      <c r="P2404" s="87"/>
      <c r="Q2404" s="87"/>
      <c r="R2404" s="87"/>
      <c r="S2404" s="87"/>
      <c r="T2404" s="88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U2404" s="20" t="s">
        <v>82</v>
      </c>
    </row>
    <row r="2405" spans="1:47" s="2" customFormat="1" ht="12">
      <c r="A2405" s="41"/>
      <c r="B2405" s="42"/>
      <c r="C2405" s="43"/>
      <c r="D2405" s="227" t="s">
        <v>493</v>
      </c>
      <c r="E2405" s="43"/>
      <c r="F2405" s="253" t="s">
        <v>2213</v>
      </c>
      <c r="G2405" s="43"/>
      <c r="H2405" s="254">
        <v>7.92</v>
      </c>
      <c r="I2405" s="43"/>
      <c r="J2405" s="43"/>
      <c r="K2405" s="43"/>
      <c r="L2405" s="47"/>
      <c r="M2405" s="223"/>
      <c r="N2405" s="224"/>
      <c r="O2405" s="87"/>
      <c r="P2405" s="87"/>
      <c r="Q2405" s="87"/>
      <c r="R2405" s="87"/>
      <c r="S2405" s="87"/>
      <c r="T2405" s="88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U2405" s="20" t="s">
        <v>82</v>
      </c>
    </row>
    <row r="2406" spans="1:47" s="2" customFormat="1" ht="12">
      <c r="A2406" s="41"/>
      <c r="B2406" s="42"/>
      <c r="C2406" s="43"/>
      <c r="D2406" s="227" t="s">
        <v>493</v>
      </c>
      <c r="E2406" s="43"/>
      <c r="F2406" s="253" t="s">
        <v>2214</v>
      </c>
      <c r="G2406" s="43"/>
      <c r="H2406" s="254">
        <v>-3.24</v>
      </c>
      <c r="I2406" s="43"/>
      <c r="J2406" s="43"/>
      <c r="K2406" s="43"/>
      <c r="L2406" s="47"/>
      <c r="M2406" s="223"/>
      <c r="N2406" s="224"/>
      <c r="O2406" s="87"/>
      <c r="P2406" s="87"/>
      <c r="Q2406" s="87"/>
      <c r="R2406" s="87"/>
      <c r="S2406" s="87"/>
      <c r="T2406" s="88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U2406" s="20" t="s">
        <v>82</v>
      </c>
    </row>
    <row r="2407" spans="1:47" s="2" customFormat="1" ht="12">
      <c r="A2407" s="41"/>
      <c r="B2407" s="42"/>
      <c r="C2407" s="43"/>
      <c r="D2407" s="227" t="s">
        <v>493</v>
      </c>
      <c r="E2407" s="43"/>
      <c r="F2407" s="253" t="s">
        <v>2215</v>
      </c>
      <c r="G2407" s="43"/>
      <c r="H2407" s="254">
        <v>0</v>
      </c>
      <c r="I2407" s="43"/>
      <c r="J2407" s="43"/>
      <c r="K2407" s="43"/>
      <c r="L2407" s="47"/>
      <c r="M2407" s="223"/>
      <c r="N2407" s="224"/>
      <c r="O2407" s="87"/>
      <c r="P2407" s="87"/>
      <c r="Q2407" s="87"/>
      <c r="R2407" s="87"/>
      <c r="S2407" s="87"/>
      <c r="T2407" s="88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U2407" s="20" t="s">
        <v>82</v>
      </c>
    </row>
    <row r="2408" spans="1:47" s="2" customFormat="1" ht="12">
      <c r="A2408" s="41"/>
      <c r="B2408" s="42"/>
      <c r="C2408" s="43"/>
      <c r="D2408" s="227" t="s">
        <v>493</v>
      </c>
      <c r="E2408" s="43"/>
      <c r="F2408" s="253" t="s">
        <v>2216</v>
      </c>
      <c r="G2408" s="43"/>
      <c r="H2408" s="254">
        <v>8.1</v>
      </c>
      <c r="I2408" s="43"/>
      <c r="J2408" s="43"/>
      <c r="K2408" s="43"/>
      <c r="L2408" s="47"/>
      <c r="M2408" s="223"/>
      <c r="N2408" s="224"/>
      <c r="O2408" s="87"/>
      <c r="P2408" s="87"/>
      <c r="Q2408" s="87"/>
      <c r="R2408" s="87"/>
      <c r="S2408" s="87"/>
      <c r="T2408" s="88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U2408" s="20" t="s">
        <v>82</v>
      </c>
    </row>
    <row r="2409" spans="1:47" s="2" customFormat="1" ht="12">
      <c r="A2409" s="41"/>
      <c r="B2409" s="42"/>
      <c r="C2409" s="43"/>
      <c r="D2409" s="227" t="s">
        <v>493</v>
      </c>
      <c r="E2409" s="43"/>
      <c r="F2409" s="253" t="s">
        <v>2208</v>
      </c>
      <c r="G2409" s="43"/>
      <c r="H2409" s="254">
        <v>-1.62</v>
      </c>
      <c r="I2409" s="43"/>
      <c r="J2409" s="43"/>
      <c r="K2409" s="43"/>
      <c r="L2409" s="47"/>
      <c r="M2409" s="223"/>
      <c r="N2409" s="224"/>
      <c r="O2409" s="87"/>
      <c r="P2409" s="87"/>
      <c r="Q2409" s="87"/>
      <c r="R2409" s="87"/>
      <c r="S2409" s="87"/>
      <c r="T2409" s="88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U2409" s="20" t="s">
        <v>82</v>
      </c>
    </row>
    <row r="2410" spans="1:47" s="2" customFormat="1" ht="12">
      <c r="A2410" s="41"/>
      <c r="B2410" s="42"/>
      <c r="C2410" s="43"/>
      <c r="D2410" s="227" t="s">
        <v>493</v>
      </c>
      <c r="E2410" s="43"/>
      <c r="F2410" s="253" t="s">
        <v>2217</v>
      </c>
      <c r="G2410" s="43"/>
      <c r="H2410" s="254">
        <v>0</v>
      </c>
      <c r="I2410" s="43"/>
      <c r="J2410" s="43"/>
      <c r="K2410" s="43"/>
      <c r="L2410" s="47"/>
      <c r="M2410" s="223"/>
      <c r="N2410" s="224"/>
      <c r="O2410" s="87"/>
      <c r="P2410" s="87"/>
      <c r="Q2410" s="87"/>
      <c r="R2410" s="87"/>
      <c r="S2410" s="87"/>
      <c r="T2410" s="88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U2410" s="20" t="s">
        <v>82</v>
      </c>
    </row>
    <row r="2411" spans="1:47" s="2" customFormat="1" ht="12">
      <c r="A2411" s="41"/>
      <c r="B2411" s="42"/>
      <c r="C2411" s="43"/>
      <c r="D2411" s="227" t="s">
        <v>493</v>
      </c>
      <c r="E2411" s="43"/>
      <c r="F2411" s="253" t="s">
        <v>2211</v>
      </c>
      <c r="G2411" s="43"/>
      <c r="H2411" s="254">
        <v>14.094</v>
      </c>
      <c r="I2411" s="43"/>
      <c r="J2411" s="43"/>
      <c r="K2411" s="43"/>
      <c r="L2411" s="47"/>
      <c r="M2411" s="223"/>
      <c r="N2411" s="224"/>
      <c r="O2411" s="87"/>
      <c r="P2411" s="87"/>
      <c r="Q2411" s="87"/>
      <c r="R2411" s="87"/>
      <c r="S2411" s="87"/>
      <c r="T2411" s="88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U2411" s="20" t="s">
        <v>82</v>
      </c>
    </row>
    <row r="2412" spans="1:47" s="2" customFormat="1" ht="12">
      <c r="A2412" s="41"/>
      <c r="B2412" s="42"/>
      <c r="C2412" s="43"/>
      <c r="D2412" s="227" t="s">
        <v>493</v>
      </c>
      <c r="E2412" s="43"/>
      <c r="F2412" s="253" t="s">
        <v>2208</v>
      </c>
      <c r="G2412" s="43"/>
      <c r="H2412" s="254">
        <v>-1.62</v>
      </c>
      <c r="I2412" s="43"/>
      <c r="J2412" s="43"/>
      <c r="K2412" s="43"/>
      <c r="L2412" s="47"/>
      <c r="M2412" s="223"/>
      <c r="N2412" s="224"/>
      <c r="O2412" s="87"/>
      <c r="P2412" s="87"/>
      <c r="Q2412" s="87"/>
      <c r="R2412" s="87"/>
      <c r="S2412" s="87"/>
      <c r="T2412" s="88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U2412" s="20" t="s">
        <v>82</v>
      </c>
    </row>
    <row r="2413" spans="1:47" s="2" customFormat="1" ht="12">
      <c r="A2413" s="41"/>
      <c r="B2413" s="42"/>
      <c r="C2413" s="43"/>
      <c r="D2413" s="227" t="s">
        <v>493</v>
      </c>
      <c r="E2413" s="43"/>
      <c r="F2413" s="253" t="s">
        <v>2218</v>
      </c>
      <c r="G2413" s="43"/>
      <c r="H2413" s="254">
        <v>0</v>
      </c>
      <c r="I2413" s="43"/>
      <c r="J2413" s="43"/>
      <c r="K2413" s="43"/>
      <c r="L2413" s="47"/>
      <c r="M2413" s="223"/>
      <c r="N2413" s="224"/>
      <c r="O2413" s="87"/>
      <c r="P2413" s="87"/>
      <c r="Q2413" s="87"/>
      <c r="R2413" s="87"/>
      <c r="S2413" s="87"/>
      <c r="T2413" s="88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U2413" s="20" t="s">
        <v>82</v>
      </c>
    </row>
    <row r="2414" spans="1:47" s="2" customFormat="1" ht="12">
      <c r="A2414" s="41"/>
      <c r="B2414" s="42"/>
      <c r="C2414" s="43"/>
      <c r="D2414" s="227" t="s">
        <v>493</v>
      </c>
      <c r="E2414" s="43"/>
      <c r="F2414" s="253" t="s">
        <v>2219</v>
      </c>
      <c r="G2414" s="43"/>
      <c r="H2414" s="254">
        <v>7.2</v>
      </c>
      <c r="I2414" s="43"/>
      <c r="J2414" s="43"/>
      <c r="K2414" s="43"/>
      <c r="L2414" s="47"/>
      <c r="M2414" s="223"/>
      <c r="N2414" s="224"/>
      <c r="O2414" s="87"/>
      <c r="P2414" s="87"/>
      <c r="Q2414" s="87"/>
      <c r="R2414" s="87"/>
      <c r="S2414" s="87"/>
      <c r="T2414" s="88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U2414" s="20" t="s">
        <v>82</v>
      </c>
    </row>
    <row r="2415" spans="1:47" s="2" customFormat="1" ht="12">
      <c r="A2415" s="41"/>
      <c r="B2415" s="42"/>
      <c r="C2415" s="43"/>
      <c r="D2415" s="227" t="s">
        <v>493</v>
      </c>
      <c r="E2415" s="43"/>
      <c r="F2415" s="253" t="s">
        <v>545</v>
      </c>
      <c r="G2415" s="43"/>
      <c r="H2415" s="254">
        <v>83.574</v>
      </c>
      <c r="I2415" s="43"/>
      <c r="J2415" s="43"/>
      <c r="K2415" s="43"/>
      <c r="L2415" s="47"/>
      <c r="M2415" s="223"/>
      <c r="N2415" s="224"/>
      <c r="O2415" s="87"/>
      <c r="P2415" s="87"/>
      <c r="Q2415" s="87"/>
      <c r="R2415" s="87"/>
      <c r="S2415" s="87"/>
      <c r="T2415" s="88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U2415" s="20" t="s">
        <v>82</v>
      </c>
    </row>
    <row r="2416" spans="1:47" s="2" customFormat="1" ht="12">
      <c r="A2416" s="41"/>
      <c r="B2416" s="42"/>
      <c r="C2416" s="43"/>
      <c r="D2416" s="227" t="s">
        <v>493</v>
      </c>
      <c r="E2416" s="43"/>
      <c r="F2416" s="253" t="s">
        <v>604</v>
      </c>
      <c r="G2416" s="43"/>
      <c r="H2416" s="254">
        <v>0</v>
      </c>
      <c r="I2416" s="43"/>
      <c r="J2416" s="43"/>
      <c r="K2416" s="43"/>
      <c r="L2416" s="47"/>
      <c r="M2416" s="223"/>
      <c r="N2416" s="224"/>
      <c r="O2416" s="87"/>
      <c r="P2416" s="87"/>
      <c r="Q2416" s="87"/>
      <c r="R2416" s="87"/>
      <c r="S2416" s="87"/>
      <c r="T2416" s="88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U2416" s="20" t="s">
        <v>82</v>
      </c>
    </row>
    <row r="2417" spans="1:47" s="2" customFormat="1" ht="12">
      <c r="A2417" s="41"/>
      <c r="B2417" s="42"/>
      <c r="C2417" s="43"/>
      <c r="D2417" s="227" t="s">
        <v>493</v>
      </c>
      <c r="E2417" s="43"/>
      <c r="F2417" s="253" t="s">
        <v>2220</v>
      </c>
      <c r="G2417" s="43"/>
      <c r="H2417" s="254">
        <v>83.574</v>
      </c>
      <c r="I2417" s="43"/>
      <c r="J2417" s="43"/>
      <c r="K2417" s="43"/>
      <c r="L2417" s="47"/>
      <c r="M2417" s="223"/>
      <c r="N2417" s="224"/>
      <c r="O2417" s="87"/>
      <c r="P2417" s="87"/>
      <c r="Q2417" s="87"/>
      <c r="R2417" s="87"/>
      <c r="S2417" s="87"/>
      <c r="T2417" s="88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U2417" s="20" t="s">
        <v>82</v>
      </c>
    </row>
    <row r="2418" spans="1:47" s="2" customFormat="1" ht="12">
      <c r="A2418" s="41"/>
      <c r="B2418" s="42"/>
      <c r="C2418" s="43"/>
      <c r="D2418" s="227" t="s">
        <v>493</v>
      </c>
      <c r="E2418" s="43"/>
      <c r="F2418" s="253" t="s">
        <v>1321</v>
      </c>
      <c r="G2418" s="43"/>
      <c r="H2418" s="254">
        <v>0</v>
      </c>
      <c r="I2418" s="43"/>
      <c r="J2418" s="43"/>
      <c r="K2418" s="43"/>
      <c r="L2418" s="47"/>
      <c r="M2418" s="223"/>
      <c r="N2418" s="224"/>
      <c r="O2418" s="87"/>
      <c r="P2418" s="87"/>
      <c r="Q2418" s="87"/>
      <c r="R2418" s="87"/>
      <c r="S2418" s="87"/>
      <c r="T2418" s="88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U2418" s="20" t="s">
        <v>82</v>
      </c>
    </row>
    <row r="2419" spans="1:47" s="2" customFormat="1" ht="12">
      <c r="A2419" s="41"/>
      <c r="B2419" s="42"/>
      <c r="C2419" s="43"/>
      <c r="D2419" s="227" t="s">
        <v>493</v>
      </c>
      <c r="E2419" s="43"/>
      <c r="F2419" s="253" t="s">
        <v>2221</v>
      </c>
      <c r="G2419" s="43"/>
      <c r="H2419" s="254">
        <v>4</v>
      </c>
      <c r="I2419" s="43"/>
      <c r="J2419" s="43"/>
      <c r="K2419" s="43"/>
      <c r="L2419" s="47"/>
      <c r="M2419" s="223"/>
      <c r="N2419" s="224"/>
      <c r="O2419" s="87"/>
      <c r="P2419" s="87"/>
      <c r="Q2419" s="87"/>
      <c r="R2419" s="87"/>
      <c r="S2419" s="87"/>
      <c r="T2419" s="88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U2419" s="20" t="s">
        <v>82</v>
      </c>
    </row>
    <row r="2420" spans="1:47" s="2" customFormat="1" ht="12">
      <c r="A2420" s="41"/>
      <c r="B2420" s="42"/>
      <c r="C2420" s="43"/>
      <c r="D2420" s="227" t="s">
        <v>493</v>
      </c>
      <c r="E2420" s="43"/>
      <c r="F2420" s="253" t="s">
        <v>2222</v>
      </c>
      <c r="G2420" s="43"/>
      <c r="H2420" s="254">
        <v>0</v>
      </c>
      <c r="I2420" s="43"/>
      <c r="J2420" s="43"/>
      <c r="K2420" s="43"/>
      <c r="L2420" s="47"/>
      <c r="M2420" s="223"/>
      <c r="N2420" s="224"/>
      <c r="O2420" s="87"/>
      <c r="P2420" s="87"/>
      <c r="Q2420" s="87"/>
      <c r="R2420" s="87"/>
      <c r="S2420" s="87"/>
      <c r="T2420" s="88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U2420" s="20" t="s">
        <v>82</v>
      </c>
    </row>
    <row r="2421" spans="1:47" s="2" customFormat="1" ht="12">
      <c r="A2421" s="41"/>
      <c r="B2421" s="42"/>
      <c r="C2421" s="43"/>
      <c r="D2421" s="227" t="s">
        <v>493</v>
      </c>
      <c r="E2421" s="43"/>
      <c r="F2421" s="253" t="s">
        <v>2223</v>
      </c>
      <c r="G2421" s="43"/>
      <c r="H2421" s="254">
        <v>12</v>
      </c>
      <c r="I2421" s="43"/>
      <c r="J2421" s="43"/>
      <c r="K2421" s="43"/>
      <c r="L2421" s="47"/>
      <c r="M2421" s="223"/>
      <c r="N2421" s="224"/>
      <c r="O2421" s="87"/>
      <c r="P2421" s="87"/>
      <c r="Q2421" s="87"/>
      <c r="R2421" s="87"/>
      <c r="S2421" s="87"/>
      <c r="T2421" s="88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U2421" s="20" t="s">
        <v>82</v>
      </c>
    </row>
    <row r="2422" spans="1:47" s="2" customFormat="1" ht="12">
      <c r="A2422" s="41"/>
      <c r="B2422" s="42"/>
      <c r="C2422" s="43"/>
      <c r="D2422" s="227" t="s">
        <v>493</v>
      </c>
      <c r="E2422" s="43"/>
      <c r="F2422" s="253" t="s">
        <v>502</v>
      </c>
      <c r="G2422" s="43"/>
      <c r="H2422" s="254">
        <v>183.148</v>
      </c>
      <c r="I2422" s="43"/>
      <c r="J2422" s="43"/>
      <c r="K2422" s="43"/>
      <c r="L2422" s="47"/>
      <c r="M2422" s="223"/>
      <c r="N2422" s="224"/>
      <c r="O2422" s="87"/>
      <c r="P2422" s="87"/>
      <c r="Q2422" s="87"/>
      <c r="R2422" s="87"/>
      <c r="S2422" s="87"/>
      <c r="T2422" s="88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U2422" s="20" t="s">
        <v>82</v>
      </c>
    </row>
    <row r="2423" spans="1:65" s="2" customFormat="1" ht="16.5" customHeight="1">
      <c r="A2423" s="41"/>
      <c r="B2423" s="42"/>
      <c r="C2423" s="207" t="s">
        <v>2224</v>
      </c>
      <c r="D2423" s="207" t="s">
        <v>162</v>
      </c>
      <c r="E2423" s="208" t="s">
        <v>2225</v>
      </c>
      <c r="F2423" s="209" t="s">
        <v>2226</v>
      </c>
      <c r="G2423" s="210" t="s">
        <v>356</v>
      </c>
      <c r="H2423" s="211">
        <v>183.148</v>
      </c>
      <c r="I2423" s="212"/>
      <c r="J2423" s="213">
        <f>ROUND(I2423*H2423,2)</f>
        <v>0</v>
      </c>
      <c r="K2423" s="209" t="s">
        <v>166</v>
      </c>
      <c r="L2423" s="47"/>
      <c r="M2423" s="214" t="s">
        <v>19</v>
      </c>
      <c r="N2423" s="215" t="s">
        <v>43</v>
      </c>
      <c r="O2423" s="87"/>
      <c r="P2423" s="216">
        <f>O2423*H2423</f>
        <v>0</v>
      </c>
      <c r="Q2423" s="216">
        <v>0.0003</v>
      </c>
      <c r="R2423" s="216">
        <f>Q2423*H2423</f>
        <v>0.0549444</v>
      </c>
      <c r="S2423" s="216">
        <v>0</v>
      </c>
      <c r="T2423" s="217">
        <f>S2423*H2423</f>
        <v>0</v>
      </c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R2423" s="218" t="s">
        <v>196</v>
      </c>
      <c r="AT2423" s="218" t="s">
        <v>162</v>
      </c>
      <c r="AU2423" s="218" t="s">
        <v>82</v>
      </c>
      <c r="AY2423" s="20" t="s">
        <v>155</v>
      </c>
      <c r="BE2423" s="219">
        <f>IF(N2423="základní",J2423,0)</f>
        <v>0</v>
      </c>
      <c r="BF2423" s="219">
        <f>IF(N2423="snížená",J2423,0)</f>
        <v>0</v>
      </c>
      <c r="BG2423" s="219">
        <f>IF(N2423="zákl. přenesená",J2423,0)</f>
        <v>0</v>
      </c>
      <c r="BH2423" s="219">
        <f>IF(N2423="sníž. přenesená",J2423,0)</f>
        <v>0</v>
      </c>
      <c r="BI2423" s="219">
        <f>IF(N2423="nulová",J2423,0)</f>
        <v>0</v>
      </c>
      <c r="BJ2423" s="20" t="s">
        <v>80</v>
      </c>
      <c r="BK2423" s="219">
        <f>ROUND(I2423*H2423,2)</f>
        <v>0</v>
      </c>
      <c r="BL2423" s="20" t="s">
        <v>196</v>
      </c>
      <c r="BM2423" s="218" t="s">
        <v>2227</v>
      </c>
    </row>
    <row r="2424" spans="1:47" s="2" customFormat="1" ht="12">
      <c r="A2424" s="41"/>
      <c r="B2424" s="42"/>
      <c r="C2424" s="43"/>
      <c r="D2424" s="220" t="s">
        <v>169</v>
      </c>
      <c r="E2424" s="43"/>
      <c r="F2424" s="221" t="s">
        <v>2228</v>
      </c>
      <c r="G2424" s="43"/>
      <c r="H2424" s="43"/>
      <c r="I2424" s="222"/>
      <c r="J2424" s="43"/>
      <c r="K2424" s="43"/>
      <c r="L2424" s="47"/>
      <c r="M2424" s="223"/>
      <c r="N2424" s="224"/>
      <c r="O2424" s="87"/>
      <c r="P2424" s="87"/>
      <c r="Q2424" s="87"/>
      <c r="R2424" s="87"/>
      <c r="S2424" s="87"/>
      <c r="T2424" s="88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T2424" s="20" t="s">
        <v>169</v>
      </c>
      <c r="AU2424" s="20" t="s">
        <v>82</v>
      </c>
    </row>
    <row r="2425" spans="1:65" s="2" customFormat="1" ht="16.5" customHeight="1">
      <c r="A2425" s="41"/>
      <c r="B2425" s="42"/>
      <c r="C2425" s="207" t="s">
        <v>2229</v>
      </c>
      <c r="D2425" s="207" t="s">
        <v>162</v>
      </c>
      <c r="E2425" s="208" t="s">
        <v>2230</v>
      </c>
      <c r="F2425" s="209" t="s">
        <v>2231</v>
      </c>
      <c r="G2425" s="210" t="s">
        <v>356</v>
      </c>
      <c r="H2425" s="211">
        <v>30.525</v>
      </c>
      <c r="I2425" s="212"/>
      <c r="J2425" s="213">
        <f>ROUND(I2425*H2425,2)</f>
        <v>0</v>
      </c>
      <c r="K2425" s="209" t="s">
        <v>166</v>
      </c>
      <c r="L2425" s="47"/>
      <c r="M2425" s="214" t="s">
        <v>19</v>
      </c>
      <c r="N2425" s="215" t="s">
        <v>43</v>
      </c>
      <c r="O2425" s="87"/>
      <c r="P2425" s="216">
        <f>O2425*H2425</f>
        <v>0</v>
      </c>
      <c r="Q2425" s="216">
        <v>0.0015</v>
      </c>
      <c r="R2425" s="216">
        <f>Q2425*H2425</f>
        <v>0.0457875</v>
      </c>
      <c r="S2425" s="216">
        <v>0</v>
      </c>
      <c r="T2425" s="217">
        <f>S2425*H2425</f>
        <v>0</v>
      </c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R2425" s="218" t="s">
        <v>196</v>
      </c>
      <c r="AT2425" s="218" t="s">
        <v>162</v>
      </c>
      <c r="AU2425" s="218" t="s">
        <v>82</v>
      </c>
      <c r="AY2425" s="20" t="s">
        <v>155</v>
      </c>
      <c r="BE2425" s="219">
        <f>IF(N2425="základní",J2425,0)</f>
        <v>0</v>
      </c>
      <c r="BF2425" s="219">
        <f>IF(N2425="snížená",J2425,0)</f>
        <v>0</v>
      </c>
      <c r="BG2425" s="219">
        <f>IF(N2425="zákl. přenesená",J2425,0)</f>
        <v>0</v>
      </c>
      <c r="BH2425" s="219">
        <f>IF(N2425="sníž. přenesená",J2425,0)</f>
        <v>0</v>
      </c>
      <c r="BI2425" s="219">
        <f>IF(N2425="nulová",J2425,0)</f>
        <v>0</v>
      </c>
      <c r="BJ2425" s="20" t="s">
        <v>80</v>
      </c>
      <c r="BK2425" s="219">
        <f>ROUND(I2425*H2425,2)</f>
        <v>0</v>
      </c>
      <c r="BL2425" s="20" t="s">
        <v>196</v>
      </c>
      <c r="BM2425" s="218" t="s">
        <v>2232</v>
      </c>
    </row>
    <row r="2426" spans="1:47" s="2" customFormat="1" ht="12">
      <c r="A2426" s="41"/>
      <c r="B2426" s="42"/>
      <c r="C2426" s="43"/>
      <c r="D2426" s="220" t="s">
        <v>169</v>
      </c>
      <c r="E2426" s="43"/>
      <c r="F2426" s="221" t="s">
        <v>2233</v>
      </c>
      <c r="G2426" s="43"/>
      <c r="H2426" s="43"/>
      <c r="I2426" s="222"/>
      <c r="J2426" s="43"/>
      <c r="K2426" s="43"/>
      <c r="L2426" s="47"/>
      <c r="M2426" s="223"/>
      <c r="N2426" s="224"/>
      <c r="O2426" s="87"/>
      <c r="P2426" s="87"/>
      <c r="Q2426" s="87"/>
      <c r="R2426" s="87"/>
      <c r="S2426" s="87"/>
      <c r="T2426" s="88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T2426" s="20" t="s">
        <v>169</v>
      </c>
      <c r="AU2426" s="20" t="s">
        <v>82</v>
      </c>
    </row>
    <row r="2427" spans="1:51" s="13" customFormat="1" ht="12">
      <c r="A2427" s="13"/>
      <c r="B2427" s="225"/>
      <c r="C2427" s="226"/>
      <c r="D2427" s="227" t="s">
        <v>176</v>
      </c>
      <c r="E2427" s="228" t="s">
        <v>19</v>
      </c>
      <c r="F2427" s="229" t="s">
        <v>2234</v>
      </c>
      <c r="G2427" s="226"/>
      <c r="H2427" s="228" t="s">
        <v>19</v>
      </c>
      <c r="I2427" s="230"/>
      <c r="J2427" s="226"/>
      <c r="K2427" s="226"/>
      <c r="L2427" s="231"/>
      <c r="M2427" s="232"/>
      <c r="N2427" s="233"/>
      <c r="O2427" s="233"/>
      <c r="P2427" s="233"/>
      <c r="Q2427" s="233"/>
      <c r="R2427" s="233"/>
      <c r="S2427" s="233"/>
      <c r="T2427" s="234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35" t="s">
        <v>176</v>
      </c>
      <c r="AU2427" s="235" t="s">
        <v>82</v>
      </c>
      <c r="AV2427" s="13" t="s">
        <v>80</v>
      </c>
      <c r="AW2427" s="13" t="s">
        <v>34</v>
      </c>
      <c r="AX2427" s="13" t="s">
        <v>72</v>
      </c>
      <c r="AY2427" s="235" t="s">
        <v>155</v>
      </c>
    </row>
    <row r="2428" spans="1:51" s="14" customFormat="1" ht="12">
      <c r="A2428" s="14"/>
      <c r="B2428" s="236"/>
      <c r="C2428" s="237"/>
      <c r="D2428" s="227" t="s">
        <v>176</v>
      </c>
      <c r="E2428" s="238" t="s">
        <v>19</v>
      </c>
      <c r="F2428" s="239" t="s">
        <v>2235</v>
      </c>
      <c r="G2428" s="237"/>
      <c r="H2428" s="240">
        <v>30.525</v>
      </c>
      <c r="I2428" s="241"/>
      <c r="J2428" s="237"/>
      <c r="K2428" s="237"/>
      <c r="L2428" s="242"/>
      <c r="M2428" s="243"/>
      <c r="N2428" s="244"/>
      <c r="O2428" s="244"/>
      <c r="P2428" s="244"/>
      <c r="Q2428" s="244"/>
      <c r="R2428" s="244"/>
      <c r="S2428" s="244"/>
      <c r="T2428" s="245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46" t="s">
        <v>176</v>
      </c>
      <c r="AU2428" s="246" t="s">
        <v>82</v>
      </c>
      <c r="AV2428" s="14" t="s">
        <v>82</v>
      </c>
      <c r="AW2428" s="14" t="s">
        <v>34</v>
      </c>
      <c r="AX2428" s="14" t="s">
        <v>80</v>
      </c>
      <c r="AY2428" s="246" t="s">
        <v>155</v>
      </c>
    </row>
    <row r="2429" spans="1:47" s="2" customFormat="1" ht="12">
      <c r="A2429" s="41"/>
      <c r="B2429" s="42"/>
      <c r="C2429" s="43"/>
      <c r="D2429" s="227" t="s">
        <v>493</v>
      </c>
      <c r="E2429" s="43"/>
      <c r="F2429" s="252" t="s">
        <v>2205</v>
      </c>
      <c r="G2429" s="43"/>
      <c r="H2429" s="43"/>
      <c r="I2429" s="43"/>
      <c r="J2429" s="43"/>
      <c r="K2429" s="43"/>
      <c r="L2429" s="47"/>
      <c r="M2429" s="223"/>
      <c r="N2429" s="224"/>
      <c r="O2429" s="87"/>
      <c r="P2429" s="87"/>
      <c r="Q2429" s="87"/>
      <c r="R2429" s="87"/>
      <c r="S2429" s="87"/>
      <c r="T2429" s="88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U2429" s="20" t="s">
        <v>82</v>
      </c>
    </row>
    <row r="2430" spans="1:47" s="2" customFormat="1" ht="12">
      <c r="A2430" s="41"/>
      <c r="B2430" s="42"/>
      <c r="C2430" s="43"/>
      <c r="D2430" s="227" t="s">
        <v>493</v>
      </c>
      <c r="E2430" s="43"/>
      <c r="F2430" s="253" t="s">
        <v>598</v>
      </c>
      <c r="G2430" s="43"/>
      <c r="H2430" s="254">
        <v>0</v>
      </c>
      <c r="I2430" s="43"/>
      <c r="J2430" s="43"/>
      <c r="K2430" s="43"/>
      <c r="L2430" s="47"/>
      <c r="M2430" s="223"/>
      <c r="N2430" s="224"/>
      <c r="O2430" s="87"/>
      <c r="P2430" s="87"/>
      <c r="Q2430" s="87"/>
      <c r="R2430" s="87"/>
      <c r="S2430" s="87"/>
      <c r="T2430" s="88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U2430" s="20" t="s">
        <v>82</v>
      </c>
    </row>
    <row r="2431" spans="1:47" s="2" customFormat="1" ht="12">
      <c r="A2431" s="41"/>
      <c r="B2431" s="42"/>
      <c r="C2431" s="43"/>
      <c r="D2431" s="227" t="s">
        <v>493</v>
      </c>
      <c r="E2431" s="43"/>
      <c r="F2431" s="253" t="s">
        <v>2206</v>
      </c>
      <c r="G2431" s="43"/>
      <c r="H2431" s="254">
        <v>0</v>
      </c>
      <c r="I2431" s="43"/>
      <c r="J2431" s="43"/>
      <c r="K2431" s="43"/>
      <c r="L2431" s="47"/>
      <c r="M2431" s="223"/>
      <c r="N2431" s="224"/>
      <c r="O2431" s="87"/>
      <c r="P2431" s="87"/>
      <c r="Q2431" s="87"/>
      <c r="R2431" s="87"/>
      <c r="S2431" s="87"/>
      <c r="T2431" s="88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U2431" s="20" t="s">
        <v>82</v>
      </c>
    </row>
    <row r="2432" spans="1:47" s="2" customFormat="1" ht="12">
      <c r="A2432" s="41"/>
      <c r="B2432" s="42"/>
      <c r="C2432" s="43"/>
      <c r="D2432" s="227" t="s">
        <v>493</v>
      </c>
      <c r="E2432" s="43"/>
      <c r="F2432" s="253" t="s">
        <v>2207</v>
      </c>
      <c r="G2432" s="43"/>
      <c r="H2432" s="254">
        <v>26.28</v>
      </c>
      <c r="I2432" s="43"/>
      <c r="J2432" s="43"/>
      <c r="K2432" s="43"/>
      <c r="L2432" s="47"/>
      <c r="M2432" s="223"/>
      <c r="N2432" s="224"/>
      <c r="O2432" s="87"/>
      <c r="P2432" s="87"/>
      <c r="Q2432" s="87"/>
      <c r="R2432" s="87"/>
      <c r="S2432" s="87"/>
      <c r="T2432" s="88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U2432" s="20" t="s">
        <v>82</v>
      </c>
    </row>
    <row r="2433" spans="1:47" s="2" customFormat="1" ht="12">
      <c r="A2433" s="41"/>
      <c r="B2433" s="42"/>
      <c r="C2433" s="43"/>
      <c r="D2433" s="227" t="s">
        <v>493</v>
      </c>
      <c r="E2433" s="43"/>
      <c r="F2433" s="253" t="s">
        <v>2208</v>
      </c>
      <c r="G2433" s="43"/>
      <c r="H2433" s="254">
        <v>-1.62</v>
      </c>
      <c r="I2433" s="43"/>
      <c r="J2433" s="43"/>
      <c r="K2433" s="43"/>
      <c r="L2433" s="47"/>
      <c r="M2433" s="223"/>
      <c r="N2433" s="224"/>
      <c r="O2433" s="87"/>
      <c r="P2433" s="87"/>
      <c r="Q2433" s="87"/>
      <c r="R2433" s="87"/>
      <c r="S2433" s="87"/>
      <c r="T2433" s="88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U2433" s="20" t="s">
        <v>82</v>
      </c>
    </row>
    <row r="2434" spans="1:47" s="2" customFormat="1" ht="12">
      <c r="A2434" s="41"/>
      <c r="B2434" s="42"/>
      <c r="C2434" s="43"/>
      <c r="D2434" s="227" t="s">
        <v>493</v>
      </c>
      <c r="E2434" s="43"/>
      <c r="F2434" s="253" t="s">
        <v>1222</v>
      </c>
      <c r="G2434" s="43"/>
      <c r="H2434" s="254">
        <v>0</v>
      </c>
      <c r="I2434" s="43"/>
      <c r="J2434" s="43"/>
      <c r="K2434" s="43"/>
      <c r="L2434" s="47"/>
      <c r="M2434" s="223"/>
      <c r="N2434" s="224"/>
      <c r="O2434" s="87"/>
      <c r="P2434" s="87"/>
      <c r="Q2434" s="87"/>
      <c r="R2434" s="87"/>
      <c r="S2434" s="87"/>
      <c r="T2434" s="88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U2434" s="20" t="s">
        <v>82</v>
      </c>
    </row>
    <row r="2435" spans="1:47" s="2" customFormat="1" ht="12">
      <c r="A2435" s="41"/>
      <c r="B2435" s="42"/>
      <c r="C2435" s="43"/>
      <c r="D2435" s="227" t="s">
        <v>493</v>
      </c>
      <c r="E2435" s="43"/>
      <c r="F2435" s="253" t="s">
        <v>2209</v>
      </c>
      <c r="G2435" s="43"/>
      <c r="H2435" s="254">
        <v>17.226</v>
      </c>
      <c r="I2435" s="43"/>
      <c r="J2435" s="43"/>
      <c r="K2435" s="43"/>
      <c r="L2435" s="47"/>
      <c r="M2435" s="223"/>
      <c r="N2435" s="224"/>
      <c r="O2435" s="87"/>
      <c r="P2435" s="87"/>
      <c r="Q2435" s="87"/>
      <c r="R2435" s="87"/>
      <c r="S2435" s="87"/>
      <c r="T2435" s="88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U2435" s="20" t="s">
        <v>82</v>
      </c>
    </row>
    <row r="2436" spans="1:47" s="2" customFormat="1" ht="12">
      <c r="A2436" s="41"/>
      <c r="B2436" s="42"/>
      <c r="C2436" s="43"/>
      <c r="D2436" s="227" t="s">
        <v>493</v>
      </c>
      <c r="E2436" s="43"/>
      <c r="F2436" s="253" t="s">
        <v>2208</v>
      </c>
      <c r="G2436" s="43"/>
      <c r="H2436" s="254">
        <v>-1.62</v>
      </c>
      <c r="I2436" s="43"/>
      <c r="J2436" s="43"/>
      <c r="K2436" s="43"/>
      <c r="L2436" s="47"/>
      <c r="M2436" s="223"/>
      <c r="N2436" s="224"/>
      <c r="O2436" s="87"/>
      <c r="P2436" s="87"/>
      <c r="Q2436" s="87"/>
      <c r="R2436" s="87"/>
      <c r="S2436" s="87"/>
      <c r="T2436" s="88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U2436" s="20" t="s">
        <v>82</v>
      </c>
    </row>
    <row r="2437" spans="1:47" s="2" customFormat="1" ht="12">
      <c r="A2437" s="41"/>
      <c r="B2437" s="42"/>
      <c r="C2437" s="43"/>
      <c r="D2437" s="227" t="s">
        <v>493</v>
      </c>
      <c r="E2437" s="43"/>
      <c r="F2437" s="253" t="s">
        <v>2210</v>
      </c>
      <c r="G2437" s="43"/>
      <c r="H2437" s="254">
        <v>0</v>
      </c>
      <c r="I2437" s="43"/>
      <c r="J2437" s="43"/>
      <c r="K2437" s="43"/>
      <c r="L2437" s="47"/>
      <c r="M2437" s="223"/>
      <c r="N2437" s="224"/>
      <c r="O2437" s="87"/>
      <c r="P2437" s="87"/>
      <c r="Q2437" s="87"/>
      <c r="R2437" s="87"/>
      <c r="S2437" s="87"/>
      <c r="T2437" s="88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U2437" s="20" t="s">
        <v>82</v>
      </c>
    </row>
    <row r="2438" spans="1:47" s="2" customFormat="1" ht="12">
      <c r="A2438" s="41"/>
      <c r="B2438" s="42"/>
      <c r="C2438" s="43"/>
      <c r="D2438" s="227" t="s">
        <v>493</v>
      </c>
      <c r="E2438" s="43"/>
      <c r="F2438" s="253" t="s">
        <v>2211</v>
      </c>
      <c r="G2438" s="43"/>
      <c r="H2438" s="254">
        <v>14.094</v>
      </c>
      <c r="I2438" s="43"/>
      <c r="J2438" s="43"/>
      <c r="K2438" s="43"/>
      <c r="L2438" s="47"/>
      <c r="M2438" s="223"/>
      <c r="N2438" s="224"/>
      <c r="O2438" s="87"/>
      <c r="P2438" s="87"/>
      <c r="Q2438" s="87"/>
      <c r="R2438" s="87"/>
      <c r="S2438" s="87"/>
      <c r="T2438" s="88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U2438" s="20" t="s">
        <v>82</v>
      </c>
    </row>
    <row r="2439" spans="1:47" s="2" customFormat="1" ht="12">
      <c r="A2439" s="41"/>
      <c r="B2439" s="42"/>
      <c r="C2439" s="43"/>
      <c r="D2439" s="227" t="s">
        <v>493</v>
      </c>
      <c r="E2439" s="43"/>
      <c r="F2439" s="253" t="s">
        <v>2208</v>
      </c>
      <c r="G2439" s="43"/>
      <c r="H2439" s="254">
        <v>-1.62</v>
      </c>
      <c r="I2439" s="43"/>
      <c r="J2439" s="43"/>
      <c r="K2439" s="43"/>
      <c r="L2439" s="47"/>
      <c r="M2439" s="223"/>
      <c r="N2439" s="224"/>
      <c r="O2439" s="87"/>
      <c r="P2439" s="87"/>
      <c r="Q2439" s="87"/>
      <c r="R2439" s="87"/>
      <c r="S2439" s="87"/>
      <c r="T2439" s="88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U2439" s="20" t="s">
        <v>82</v>
      </c>
    </row>
    <row r="2440" spans="1:47" s="2" customFormat="1" ht="12">
      <c r="A2440" s="41"/>
      <c r="B2440" s="42"/>
      <c r="C2440" s="43"/>
      <c r="D2440" s="227" t="s">
        <v>493</v>
      </c>
      <c r="E2440" s="43"/>
      <c r="F2440" s="253" t="s">
        <v>2212</v>
      </c>
      <c r="G2440" s="43"/>
      <c r="H2440" s="254">
        <v>0</v>
      </c>
      <c r="I2440" s="43"/>
      <c r="J2440" s="43"/>
      <c r="K2440" s="43"/>
      <c r="L2440" s="47"/>
      <c r="M2440" s="223"/>
      <c r="N2440" s="224"/>
      <c r="O2440" s="87"/>
      <c r="P2440" s="87"/>
      <c r="Q2440" s="87"/>
      <c r="R2440" s="87"/>
      <c r="S2440" s="87"/>
      <c r="T2440" s="88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U2440" s="20" t="s">
        <v>82</v>
      </c>
    </row>
    <row r="2441" spans="1:47" s="2" customFormat="1" ht="12">
      <c r="A2441" s="41"/>
      <c r="B2441" s="42"/>
      <c r="C2441" s="43"/>
      <c r="D2441" s="227" t="s">
        <v>493</v>
      </c>
      <c r="E2441" s="43"/>
      <c r="F2441" s="253" t="s">
        <v>2213</v>
      </c>
      <c r="G2441" s="43"/>
      <c r="H2441" s="254">
        <v>7.92</v>
      </c>
      <c r="I2441" s="43"/>
      <c r="J2441" s="43"/>
      <c r="K2441" s="43"/>
      <c r="L2441" s="47"/>
      <c r="M2441" s="223"/>
      <c r="N2441" s="224"/>
      <c r="O2441" s="87"/>
      <c r="P2441" s="87"/>
      <c r="Q2441" s="87"/>
      <c r="R2441" s="87"/>
      <c r="S2441" s="87"/>
      <c r="T2441" s="88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U2441" s="20" t="s">
        <v>82</v>
      </c>
    </row>
    <row r="2442" spans="1:47" s="2" customFormat="1" ht="12">
      <c r="A2442" s="41"/>
      <c r="B2442" s="42"/>
      <c r="C2442" s="43"/>
      <c r="D2442" s="227" t="s">
        <v>493</v>
      </c>
      <c r="E2442" s="43"/>
      <c r="F2442" s="253" t="s">
        <v>2214</v>
      </c>
      <c r="G2442" s="43"/>
      <c r="H2442" s="254">
        <v>-3.24</v>
      </c>
      <c r="I2442" s="43"/>
      <c r="J2442" s="43"/>
      <c r="K2442" s="43"/>
      <c r="L2442" s="47"/>
      <c r="M2442" s="223"/>
      <c r="N2442" s="224"/>
      <c r="O2442" s="87"/>
      <c r="P2442" s="87"/>
      <c r="Q2442" s="87"/>
      <c r="R2442" s="87"/>
      <c r="S2442" s="87"/>
      <c r="T2442" s="88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U2442" s="20" t="s">
        <v>82</v>
      </c>
    </row>
    <row r="2443" spans="1:47" s="2" customFormat="1" ht="12">
      <c r="A2443" s="41"/>
      <c r="B2443" s="42"/>
      <c r="C2443" s="43"/>
      <c r="D2443" s="227" t="s">
        <v>493</v>
      </c>
      <c r="E2443" s="43"/>
      <c r="F2443" s="253" t="s">
        <v>2215</v>
      </c>
      <c r="G2443" s="43"/>
      <c r="H2443" s="254">
        <v>0</v>
      </c>
      <c r="I2443" s="43"/>
      <c r="J2443" s="43"/>
      <c r="K2443" s="43"/>
      <c r="L2443" s="47"/>
      <c r="M2443" s="223"/>
      <c r="N2443" s="224"/>
      <c r="O2443" s="87"/>
      <c r="P2443" s="87"/>
      <c r="Q2443" s="87"/>
      <c r="R2443" s="87"/>
      <c r="S2443" s="87"/>
      <c r="T2443" s="88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U2443" s="20" t="s">
        <v>82</v>
      </c>
    </row>
    <row r="2444" spans="1:47" s="2" customFormat="1" ht="12">
      <c r="A2444" s="41"/>
      <c r="B2444" s="42"/>
      <c r="C2444" s="43"/>
      <c r="D2444" s="227" t="s">
        <v>493</v>
      </c>
      <c r="E2444" s="43"/>
      <c r="F2444" s="253" t="s">
        <v>2216</v>
      </c>
      <c r="G2444" s="43"/>
      <c r="H2444" s="254">
        <v>8.1</v>
      </c>
      <c r="I2444" s="43"/>
      <c r="J2444" s="43"/>
      <c r="K2444" s="43"/>
      <c r="L2444" s="47"/>
      <c r="M2444" s="223"/>
      <c r="N2444" s="224"/>
      <c r="O2444" s="87"/>
      <c r="P2444" s="87"/>
      <c r="Q2444" s="87"/>
      <c r="R2444" s="87"/>
      <c r="S2444" s="87"/>
      <c r="T2444" s="88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U2444" s="20" t="s">
        <v>82</v>
      </c>
    </row>
    <row r="2445" spans="1:47" s="2" customFormat="1" ht="12">
      <c r="A2445" s="41"/>
      <c r="B2445" s="42"/>
      <c r="C2445" s="43"/>
      <c r="D2445" s="227" t="s">
        <v>493</v>
      </c>
      <c r="E2445" s="43"/>
      <c r="F2445" s="253" t="s">
        <v>2208</v>
      </c>
      <c r="G2445" s="43"/>
      <c r="H2445" s="254">
        <v>-1.62</v>
      </c>
      <c r="I2445" s="43"/>
      <c r="J2445" s="43"/>
      <c r="K2445" s="43"/>
      <c r="L2445" s="47"/>
      <c r="M2445" s="223"/>
      <c r="N2445" s="224"/>
      <c r="O2445" s="87"/>
      <c r="P2445" s="87"/>
      <c r="Q2445" s="87"/>
      <c r="R2445" s="87"/>
      <c r="S2445" s="87"/>
      <c r="T2445" s="88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U2445" s="20" t="s">
        <v>82</v>
      </c>
    </row>
    <row r="2446" spans="1:47" s="2" customFormat="1" ht="12">
      <c r="A2446" s="41"/>
      <c r="B2446" s="42"/>
      <c r="C2446" s="43"/>
      <c r="D2446" s="227" t="s">
        <v>493</v>
      </c>
      <c r="E2446" s="43"/>
      <c r="F2446" s="253" t="s">
        <v>2217</v>
      </c>
      <c r="G2446" s="43"/>
      <c r="H2446" s="254">
        <v>0</v>
      </c>
      <c r="I2446" s="43"/>
      <c r="J2446" s="43"/>
      <c r="K2446" s="43"/>
      <c r="L2446" s="47"/>
      <c r="M2446" s="223"/>
      <c r="N2446" s="224"/>
      <c r="O2446" s="87"/>
      <c r="P2446" s="87"/>
      <c r="Q2446" s="87"/>
      <c r="R2446" s="87"/>
      <c r="S2446" s="87"/>
      <c r="T2446" s="88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U2446" s="20" t="s">
        <v>82</v>
      </c>
    </row>
    <row r="2447" spans="1:47" s="2" customFormat="1" ht="12">
      <c r="A2447" s="41"/>
      <c r="B2447" s="42"/>
      <c r="C2447" s="43"/>
      <c r="D2447" s="227" t="s">
        <v>493</v>
      </c>
      <c r="E2447" s="43"/>
      <c r="F2447" s="253" t="s">
        <v>2211</v>
      </c>
      <c r="G2447" s="43"/>
      <c r="H2447" s="254">
        <v>14.094</v>
      </c>
      <c r="I2447" s="43"/>
      <c r="J2447" s="43"/>
      <c r="K2447" s="43"/>
      <c r="L2447" s="47"/>
      <c r="M2447" s="223"/>
      <c r="N2447" s="224"/>
      <c r="O2447" s="87"/>
      <c r="P2447" s="87"/>
      <c r="Q2447" s="87"/>
      <c r="R2447" s="87"/>
      <c r="S2447" s="87"/>
      <c r="T2447" s="88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U2447" s="20" t="s">
        <v>82</v>
      </c>
    </row>
    <row r="2448" spans="1:47" s="2" customFormat="1" ht="12">
      <c r="A2448" s="41"/>
      <c r="B2448" s="42"/>
      <c r="C2448" s="43"/>
      <c r="D2448" s="227" t="s">
        <v>493</v>
      </c>
      <c r="E2448" s="43"/>
      <c r="F2448" s="253" t="s">
        <v>2208</v>
      </c>
      <c r="G2448" s="43"/>
      <c r="H2448" s="254">
        <v>-1.62</v>
      </c>
      <c r="I2448" s="43"/>
      <c r="J2448" s="43"/>
      <c r="K2448" s="43"/>
      <c r="L2448" s="47"/>
      <c r="M2448" s="223"/>
      <c r="N2448" s="224"/>
      <c r="O2448" s="87"/>
      <c r="P2448" s="87"/>
      <c r="Q2448" s="87"/>
      <c r="R2448" s="87"/>
      <c r="S2448" s="87"/>
      <c r="T2448" s="88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U2448" s="20" t="s">
        <v>82</v>
      </c>
    </row>
    <row r="2449" spans="1:47" s="2" customFormat="1" ht="12">
      <c r="A2449" s="41"/>
      <c r="B2449" s="42"/>
      <c r="C2449" s="43"/>
      <c r="D2449" s="227" t="s">
        <v>493</v>
      </c>
      <c r="E2449" s="43"/>
      <c r="F2449" s="253" t="s">
        <v>2218</v>
      </c>
      <c r="G2449" s="43"/>
      <c r="H2449" s="254">
        <v>0</v>
      </c>
      <c r="I2449" s="43"/>
      <c r="J2449" s="43"/>
      <c r="K2449" s="43"/>
      <c r="L2449" s="47"/>
      <c r="M2449" s="223"/>
      <c r="N2449" s="224"/>
      <c r="O2449" s="87"/>
      <c r="P2449" s="87"/>
      <c r="Q2449" s="87"/>
      <c r="R2449" s="87"/>
      <c r="S2449" s="87"/>
      <c r="T2449" s="88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U2449" s="20" t="s">
        <v>82</v>
      </c>
    </row>
    <row r="2450" spans="1:47" s="2" customFormat="1" ht="12">
      <c r="A2450" s="41"/>
      <c r="B2450" s="42"/>
      <c r="C2450" s="43"/>
      <c r="D2450" s="227" t="s">
        <v>493</v>
      </c>
      <c r="E2450" s="43"/>
      <c r="F2450" s="253" t="s">
        <v>2219</v>
      </c>
      <c r="G2450" s="43"/>
      <c r="H2450" s="254">
        <v>7.2</v>
      </c>
      <c r="I2450" s="43"/>
      <c r="J2450" s="43"/>
      <c r="K2450" s="43"/>
      <c r="L2450" s="47"/>
      <c r="M2450" s="223"/>
      <c r="N2450" s="224"/>
      <c r="O2450" s="87"/>
      <c r="P2450" s="87"/>
      <c r="Q2450" s="87"/>
      <c r="R2450" s="87"/>
      <c r="S2450" s="87"/>
      <c r="T2450" s="88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U2450" s="20" t="s">
        <v>82</v>
      </c>
    </row>
    <row r="2451" spans="1:47" s="2" customFormat="1" ht="12">
      <c r="A2451" s="41"/>
      <c r="B2451" s="42"/>
      <c r="C2451" s="43"/>
      <c r="D2451" s="227" t="s">
        <v>493</v>
      </c>
      <c r="E2451" s="43"/>
      <c r="F2451" s="253" t="s">
        <v>545</v>
      </c>
      <c r="G2451" s="43"/>
      <c r="H2451" s="254">
        <v>83.574</v>
      </c>
      <c r="I2451" s="43"/>
      <c r="J2451" s="43"/>
      <c r="K2451" s="43"/>
      <c r="L2451" s="47"/>
      <c r="M2451" s="223"/>
      <c r="N2451" s="224"/>
      <c r="O2451" s="87"/>
      <c r="P2451" s="87"/>
      <c r="Q2451" s="87"/>
      <c r="R2451" s="87"/>
      <c r="S2451" s="87"/>
      <c r="T2451" s="88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U2451" s="20" t="s">
        <v>82</v>
      </c>
    </row>
    <row r="2452" spans="1:47" s="2" customFormat="1" ht="12">
      <c r="A2452" s="41"/>
      <c r="B2452" s="42"/>
      <c r="C2452" s="43"/>
      <c r="D2452" s="227" t="s">
        <v>493</v>
      </c>
      <c r="E2452" s="43"/>
      <c r="F2452" s="253" t="s">
        <v>604</v>
      </c>
      <c r="G2452" s="43"/>
      <c r="H2452" s="254">
        <v>0</v>
      </c>
      <c r="I2452" s="43"/>
      <c r="J2452" s="43"/>
      <c r="K2452" s="43"/>
      <c r="L2452" s="47"/>
      <c r="M2452" s="223"/>
      <c r="N2452" s="224"/>
      <c r="O2452" s="87"/>
      <c r="P2452" s="87"/>
      <c r="Q2452" s="87"/>
      <c r="R2452" s="87"/>
      <c r="S2452" s="87"/>
      <c r="T2452" s="88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U2452" s="20" t="s">
        <v>82</v>
      </c>
    </row>
    <row r="2453" spans="1:47" s="2" customFormat="1" ht="12">
      <c r="A2453" s="41"/>
      <c r="B2453" s="42"/>
      <c r="C2453" s="43"/>
      <c r="D2453" s="227" t="s">
        <v>493</v>
      </c>
      <c r="E2453" s="43"/>
      <c r="F2453" s="253" t="s">
        <v>2220</v>
      </c>
      <c r="G2453" s="43"/>
      <c r="H2453" s="254">
        <v>83.574</v>
      </c>
      <c r="I2453" s="43"/>
      <c r="J2453" s="43"/>
      <c r="K2453" s="43"/>
      <c r="L2453" s="47"/>
      <c r="M2453" s="223"/>
      <c r="N2453" s="224"/>
      <c r="O2453" s="87"/>
      <c r="P2453" s="87"/>
      <c r="Q2453" s="87"/>
      <c r="R2453" s="87"/>
      <c r="S2453" s="87"/>
      <c r="T2453" s="88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U2453" s="20" t="s">
        <v>82</v>
      </c>
    </row>
    <row r="2454" spans="1:47" s="2" customFormat="1" ht="12">
      <c r="A2454" s="41"/>
      <c r="B2454" s="42"/>
      <c r="C2454" s="43"/>
      <c r="D2454" s="227" t="s">
        <v>493</v>
      </c>
      <c r="E2454" s="43"/>
      <c r="F2454" s="253" t="s">
        <v>1321</v>
      </c>
      <c r="G2454" s="43"/>
      <c r="H2454" s="254">
        <v>0</v>
      </c>
      <c r="I2454" s="43"/>
      <c r="J2454" s="43"/>
      <c r="K2454" s="43"/>
      <c r="L2454" s="47"/>
      <c r="M2454" s="223"/>
      <c r="N2454" s="224"/>
      <c r="O2454" s="87"/>
      <c r="P2454" s="87"/>
      <c r="Q2454" s="87"/>
      <c r="R2454" s="87"/>
      <c r="S2454" s="87"/>
      <c r="T2454" s="88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U2454" s="20" t="s">
        <v>82</v>
      </c>
    </row>
    <row r="2455" spans="1:47" s="2" customFormat="1" ht="12">
      <c r="A2455" s="41"/>
      <c r="B2455" s="42"/>
      <c r="C2455" s="43"/>
      <c r="D2455" s="227" t="s">
        <v>493</v>
      </c>
      <c r="E2455" s="43"/>
      <c r="F2455" s="253" t="s">
        <v>2221</v>
      </c>
      <c r="G2455" s="43"/>
      <c r="H2455" s="254">
        <v>4</v>
      </c>
      <c r="I2455" s="43"/>
      <c r="J2455" s="43"/>
      <c r="K2455" s="43"/>
      <c r="L2455" s="47"/>
      <c r="M2455" s="223"/>
      <c r="N2455" s="224"/>
      <c r="O2455" s="87"/>
      <c r="P2455" s="87"/>
      <c r="Q2455" s="87"/>
      <c r="R2455" s="87"/>
      <c r="S2455" s="87"/>
      <c r="T2455" s="88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U2455" s="20" t="s">
        <v>82</v>
      </c>
    </row>
    <row r="2456" spans="1:47" s="2" customFormat="1" ht="12">
      <c r="A2456" s="41"/>
      <c r="B2456" s="42"/>
      <c r="C2456" s="43"/>
      <c r="D2456" s="227" t="s">
        <v>493</v>
      </c>
      <c r="E2456" s="43"/>
      <c r="F2456" s="253" t="s">
        <v>2222</v>
      </c>
      <c r="G2456" s="43"/>
      <c r="H2456" s="254">
        <v>0</v>
      </c>
      <c r="I2456" s="43"/>
      <c r="J2456" s="43"/>
      <c r="K2456" s="43"/>
      <c r="L2456" s="47"/>
      <c r="M2456" s="223"/>
      <c r="N2456" s="224"/>
      <c r="O2456" s="87"/>
      <c r="P2456" s="87"/>
      <c r="Q2456" s="87"/>
      <c r="R2456" s="87"/>
      <c r="S2456" s="87"/>
      <c r="T2456" s="88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U2456" s="20" t="s">
        <v>82</v>
      </c>
    </row>
    <row r="2457" spans="1:47" s="2" customFormat="1" ht="12">
      <c r="A2457" s="41"/>
      <c r="B2457" s="42"/>
      <c r="C2457" s="43"/>
      <c r="D2457" s="227" t="s">
        <v>493</v>
      </c>
      <c r="E2457" s="43"/>
      <c r="F2457" s="253" t="s">
        <v>2223</v>
      </c>
      <c r="G2457" s="43"/>
      <c r="H2457" s="254">
        <v>12</v>
      </c>
      <c r="I2457" s="43"/>
      <c r="J2457" s="43"/>
      <c r="K2457" s="43"/>
      <c r="L2457" s="47"/>
      <c r="M2457" s="223"/>
      <c r="N2457" s="224"/>
      <c r="O2457" s="87"/>
      <c r="P2457" s="87"/>
      <c r="Q2457" s="87"/>
      <c r="R2457" s="87"/>
      <c r="S2457" s="87"/>
      <c r="T2457" s="88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U2457" s="20" t="s">
        <v>82</v>
      </c>
    </row>
    <row r="2458" spans="1:47" s="2" customFormat="1" ht="12">
      <c r="A2458" s="41"/>
      <c r="B2458" s="42"/>
      <c r="C2458" s="43"/>
      <c r="D2458" s="227" t="s">
        <v>493</v>
      </c>
      <c r="E2458" s="43"/>
      <c r="F2458" s="253" t="s">
        <v>502</v>
      </c>
      <c r="G2458" s="43"/>
      <c r="H2458" s="254">
        <v>183.148</v>
      </c>
      <c r="I2458" s="43"/>
      <c r="J2458" s="43"/>
      <c r="K2458" s="43"/>
      <c r="L2458" s="47"/>
      <c r="M2458" s="223"/>
      <c r="N2458" s="224"/>
      <c r="O2458" s="87"/>
      <c r="P2458" s="87"/>
      <c r="Q2458" s="87"/>
      <c r="R2458" s="87"/>
      <c r="S2458" s="87"/>
      <c r="T2458" s="88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U2458" s="20" t="s">
        <v>82</v>
      </c>
    </row>
    <row r="2459" spans="1:65" s="2" customFormat="1" ht="21.75" customHeight="1">
      <c r="A2459" s="41"/>
      <c r="B2459" s="42"/>
      <c r="C2459" s="207" t="s">
        <v>2236</v>
      </c>
      <c r="D2459" s="207" t="s">
        <v>162</v>
      </c>
      <c r="E2459" s="208" t="s">
        <v>2237</v>
      </c>
      <c r="F2459" s="209" t="s">
        <v>2238</v>
      </c>
      <c r="G2459" s="210" t="s">
        <v>653</v>
      </c>
      <c r="H2459" s="211">
        <v>21.6</v>
      </c>
      <c r="I2459" s="212"/>
      <c r="J2459" s="213">
        <f>ROUND(I2459*H2459,2)</f>
        <v>0</v>
      </c>
      <c r="K2459" s="209" t="s">
        <v>166</v>
      </c>
      <c r="L2459" s="47"/>
      <c r="M2459" s="214" t="s">
        <v>19</v>
      </c>
      <c r="N2459" s="215" t="s">
        <v>43</v>
      </c>
      <c r="O2459" s="87"/>
      <c r="P2459" s="216">
        <f>O2459*H2459</f>
        <v>0</v>
      </c>
      <c r="Q2459" s="216">
        <v>0.0002</v>
      </c>
      <c r="R2459" s="216">
        <f>Q2459*H2459</f>
        <v>0.004320000000000001</v>
      </c>
      <c r="S2459" s="216">
        <v>0</v>
      </c>
      <c r="T2459" s="217">
        <f>S2459*H2459</f>
        <v>0</v>
      </c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R2459" s="218" t="s">
        <v>196</v>
      </c>
      <c r="AT2459" s="218" t="s">
        <v>162</v>
      </c>
      <c r="AU2459" s="218" t="s">
        <v>82</v>
      </c>
      <c r="AY2459" s="20" t="s">
        <v>155</v>
      </c>
      <c r="BE2459" s="219">
        <f>IF(N2459="základní",J2459,0)</f>
        <v>0</v>
      </c>
      <c r="BF2459" s="219">
        <f>IF(N2459="snížená",J2459,0)</f>
        <v>0</v>
      </c>
      <c r="BG2459" s="219">
        <f>IF(N2459="zákl. přenesená",J2459,0)</f>
        <v>0</v>
      </c>
      <c r="BH2459" s="219">
        <f>IF(N2459="sníž. přenesená",J2459,0)</f>
        <v>0</v>
      </c>
      <c r="BI2459" s="219">
        <f>IF(N2459="nulová",J2459,0)</f>
        <v>0</v>
      </c>
      <c r="BJ2459" s="20" t="s">
        <v>80</v>
      </c>
      <c r="BK2459" s="219">
        <f>ROUND(I2459*H2459,2)</f>
        <v>0</v>
      </c>
      <c r="BL2459" s="20" t="s">
        <v>196</v>
      </c>
      <c r="BM2459" s="218" t="s">
        <v>2239</v>
      </c>
    </row>
    <row r="2460" spans="1:47" s="2" customFormat="1" ht="12">
      <c r="A2460" s="41"/>
      <c r="B2460" s="42"/>
      <c r="C2460" s="43"/>
      <c r="D2460" s="220" t="s">
        <v>169</v>
      </c>
      <c r="E2460" s="43"/>
      <c r="F2460" s="221" t="s">
        <v>2240</v>
      </c>
      <c r="G2460" s="43"/>
      <c r="H2460" s="43"/>
      <c r="I2460" s="222"/>
      <c r="J2460" s="43"/>
      <c r="K2460" s="43"/>
      <c r="L2460" s="47"/>
      <c r="M2460" s="223"/>
      <c r="N2460" s="224"/>
      <c r="O2460" s="87"/>
      <c r="P2460" s="87"/>
      <c r="Q2460" s="87"/>
      <c r="R2460" s="87"/>
      <c r="S2460" s="87"/>
      <c r="T2460" s="88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T2460" s="20" t="s">
        <v>169</v>
      </c>
      <c r="AU2460" s="20" t="s">
        <v>82</v>
      </c>
    </row>
    <row r="2461" spans="1:51" s="13" customFormat="1" ht="12">
      <c r="A2461" s="13"/>
      <c r="B2461" s="225"/>
      <c r="C2461" s="226"/>
      <c r="D2461" s="227" t="s">
        <v>176</v>
      </c>
      <c r="E2461" s="228" t="s">
        <v>19</v>
      </c>
      <c r="F2461" s="229" t="s">
        <v>598</v>
      </c>
      <c r="G2461" s="226"/>
      <c r="H2461" s="228" t="s">
        <v>19</v>
      </c>
      <c r="I2461" s="230"/>
      <c r="J2461" s="226"/>
      <c r="K2461" s="226"/>
      <c r="L2461" s="231"/>
      <c r="M2461" s="232"/>
      <c r="N2461" s="233"/>
      <c r="O2461" s="233"/>
      <c r="P2461" s="233"/>
      <c r="Q2461" s="233"/>
      <c r="R2461" s="233"/>
      <c r="S2461" s="233"/>
      <c r="T2461" s="234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35" t="s">
        <v>176</v>
      </c>
      <c r="AU2461" s="235" t="s">
        <v>82</v>
      </c>
      <c r="AV2461" s="13" t="s">
        <v>80</v>
      </c>
      <c r="AW2461" s="13" t="s">
        <v>34</v>
      </c>
      <c r="AX2461" s="13" t="s">
        <v>72</v>
      </c>
      <c r="AY2461" s="235" t="s">
        <v>155</v>
      </c>
    </row>
    <row r="2462" spans="1:51" s="14" customFormat="1" ht="12">
      <c r="A2462" s="14"/>
      <c r="B2462" s="236"/>
      <c r="C2462" s="237"/>
      <c r="D2462" s="227" t="s">
        <v>176</v>
      </c>
      <c r="E2462" s="238" t="s">
        <v>19</v>
      </c>
      <c r="F2462" s="239" t="s">
        <v>2241</v>
      </c>
      <c r="G2462" s="237"/>
      <c r="H2462" s="240">
        <v>10.8</v>
      </c>
      <c r="I2462" s="241"/>
      <c r="J2462" s="237"/>
      <c r="K2462" s="237"/>
      <c r="L2462" s="242"/>
      <c r="M2462" s="243"/>
      <c r="N2462" s="244"/>
      <c r="O2462" s="244"/>
      <c r="P2462" s="244"/>
      <c r="Q2462" s="244"/>
      <c r="R2462" s="244"/>
      <c r="S2462" s="244"/>
      <c r="T2462" s="245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46" t="s">
        <v>176</v>
      </c>
      <c r="AU2462" s="246" t="s">
        <v>82</v>
      </c>
      <c r="AV2462" s="14" t="s">
        <v>82</v>
      </c>
      <c r="AW2462" s="14" t="s">
        <v>34</v>
      </c>
      <c r="AX2462" s="14" t="s">
        <v>72</v>
      </c>
      <c r="AY2462" s="246" t="s">
        <v>155</v>
      </c>
    </row>
    <row r="2463" spans="1:51" s="13" customFormat="1" ht="12">
      <c r="A2463" s="13"/>
      <c r="B2463" s="225"/>
      <c r="C2463" s="226"/>
      <c r="D2463" s="227" t="s">
        <v>176</v>
      </c>
      <c r="E2463" s="228" t="s">
        <v>19</v>
      </c>
      <c r="F2463" s="229" t="s">
        <v>604</v>
      </c>
      <c r="G2463" s="226"/>
      <c r="H2463" s="228" t="s">
        <v>19</v>
      </c>
      <c r="I2463" s="230"/>
      <c r="J2463" s="226"/>
      <c r="K2463" s="226"/>
      <c r="L2463" s="231"/>
      <c r="M2463" s="232"/>
      <c r="N2463" s="233"/>
      <c r="O2463" s="233"/>
      <c r="P2463" s="233"/>
      <c r="Q2463" s="233"/>
      <c r="R2463" s="233"/>
      <c r="S2463" s="233"/>
      <c r="T2463" s="234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5" t="s">
        <v>176</v>
      </c>
      <c r="AU2463" s="235" t="s">
        <v>82</v>
      </c>
      <c r="AV2463" s="13" t="s">
        <v>80</v>
      </c>
      <c r="AW2463" s="13" t="s">
        <v>34</v>
      </c>
      <c r="AX2463" s="13" t="s">
        <v>72</v>
      </c>
      <c r="AY2463" s="235" t="s">
        <v>155</v>
      </c>
    </row>
    <row r="2464" spans="1:51" s="14" customFormat="1" ht="12">
      <c r="A2464" s="14"/>
      <c r="B2464" s="236"/>
      <c r="C2464" s="237"/>
      <c r="D2464" s="227" t="s">
        <v>176</v>
      </c>
      <c r="E2464" s="238" t="s">
        <v>19</v>
      </c>
      <c r="F2464" s="239" t="s">
        <v>2241</v>
      </c>
      <c r="G2464" s="237"/>
      <c r="H2464" s="240">
        <v>10.8</v>
      </c>
      <c r="I2464" s="241"/>
      <c r="J2464" s="237"/>
      <c r="K2464" s="237"/>
      <c r="L2464" s="242"/>
      <c r="M2464" s="243"/>
      <c r="N2464" s="244"/>
      <c r="O2464" s="244"/>
      <c r="P2464" s="244"/>
      <c r="Q2464" s="244"/>
      <c r="R2464" s="244"/>
      <c r="S2464" s="244"/>
      <c r="T2464" s="245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46" t="s">
        <v>176</v>
      </c>
      <c r="AU2464" s="246" t="s">
        <v>82</v>
      </c>
      <c r="AV2464" s="14" t="s">
        <v>82</v>
      </c>
      <c r="AW2464" s="14" t="s">
        <v>34</v>
      </c>
      <c r="AX2464" s="14" t="s">
        <v>72</v>
      </c>
      <c r="AY2464" s="246" t="s">
        <v>155</v>
      </c>
    </row>
    <row r="2465" spans="1:51" s="15" customFormat="1" ht="12">
      <c r="A2465" s="15"/>
      <c r="B2465" s="255"/>
      <c r="C2465" s="256"/>
      <c r="D2465" s="227" t="s">
        <v>176</v>
      </c>
      <c r="E2465" s="257" t="s">
        <v>19</v>
      </c>
      <c r="F2465" s="258" t="s">
        <v>502</v>
      </c>
      <c r="G2465" s="256"/>
      <c r="H2465" s="259">
        <v>21.6</v>
      </c>
      <c r="I2465" s="260"/>
      <c r="J2465" s="256"/>
      <c r="K2465" s="256"/>
      <c r="L2465" s="261"/>
      <c r="M2465" s="262"/>
      <c r="N2465" s="263"/>
      <c r="O2465" s="263"/>
      <c r="P2465" s="263"/>
      <c r="Q2465" s="263"/>
      <c r="R2465" s="263"/>
      <c r="S2465" s="263"/>
      <c r="T2465" s="264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T2465" s="265" t="s">
        <v>176</v>
      </c>
      <c r="AU2465" s="265" t="s">
        <v>82</v>
      </c>
      <c r="AV2465" s="15" t="s">
        <v>252</v>
      </c>
      <c r="AW2465" s="15" t="s">
        <v>34</v>
      </c>
      <c r="AX2465" s="15" t="s">
        <v>80</v>
      </c>
      <c r="AY2465" s="265" t="s">
        <v>155</v>
      </c>
    </row>
    <row r="2466" spans="1:65" s="2" customFormat="1" ht="16.5" customHeight="1">
      <c r="A2466" s="41"/>
      <c r="B2466" s="42"/>
      <c r="C2466" s="266" t="s">
        <v>2242</v>
      </c>
      <c r="D2466" s="266" t="s">
        <v>560</v>
      </c>
      <c r="E2466" s="267" t="s">
        <v>2243</v>
      </c>
      <c r="F2466" s="268" t="s">
        <v>2244</v>
      </c>
      <c r="G2466" s="269" t="s">
        <v>653</v>
      </c>
      <c r="H2466" s="270">
        <v>23.76</v>
      </c>
      <c r="I2466" s="271"/>
      <c r="J2466" s="272">
        <f>ROUND(I2466*H2466,2)</f>
        <v>0</v>
      </c>
      <c r="K2466" s="268" t="s">
        <v>166</v>
      </c>
      <c r="L2466" s="273"/>
      <c r="M2466" s="274" t="s">
        <v>19</v>
      </c>
      <c r="N2466" s="275" t="s">
        <v>43</v>
      </c>
      <c r="O2466" s="87"/>
      <c r="P2466" s="216">
        <f>O2466*H2466</f>
        <v>0</v>
      </c>
      <c r="Q2466" s="216">
        <v>8E-05</v>
      </c>
      <c r="R2466" s="216">
        <f>Q2466*H2466</f>
        <v>0.0019008000000000002</v>
      </c>
      <c r="S2466" s="216">
        <v>0</v>
      </c>
      <c r="T2466" s="217">
        <f>S2466*H2466</f>
        <v>0</v>
      </c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R2466" s="218" t="s">
        <v>776</v>
      </c>
      <c r="AT2466" s="218" t="s">
        <v>560</v>
      </c>
      <c r="AU2466" s="218" t="s">
        <v>82</v>
      </c>
      <c r="AY2466" s="20" t="s">
        <v>155</v>
      </c>
      <c r="BE2466" s="219">
        <f>IF(N2466="základní",J2466,0)</f>
        <v>0</v>
      </c>
      <c r="BF2466" s="219">
        <f>IF(N2466="snížená",J2466,0)</f>
        <v>0</v>
      </c>
      <c r="BG2466" s="219">
        <f>IF(N2466="zákl. přenesená",J2466,0)</f>
        <v>0</v>
      </c>
      <c r="BH2466" s="219">
        <f>IF(N2466="sníž. přenesená",J2466,0)</f>
        <v>0</v>
      </c>
      <c r="BI2466" s="219">
        <f>IF(N2466="nulová",J2466,0)</f>
        <v>0</v>
      </c>
      <c r="BJ2466" s="20" t="s">
        <v>80</v>
      </c>
      <c r="BK2466" s="219">
        <f>ROUND(I2466*H2466,2)</f>
        <v>0</v>
      </c>
      <c r="BL2466" s="20" t="s">
        <v>196</v>
      </c>
      <c r="BM2466" s="218" t="s">
        <v>2245</v>
      </c>
    </row>
    <row r="2467" spans="1:51" s="14" customFormat="1" ht="12">
      <c r="A2467" s="14"/>
      <c r="B2467" s="236"/>
      <c r="C2467" s="237"/>
      <c r="D2467" s="227" t="s">
        <v>176</v>
      </c>
      <c r="E2467" s="237"/>
      <c r="F2467" s="239" t="s">
        <v>2246</v>
      </c>
      <c r="G2467" s="237"/>
      <c r="H2467" s="240">
        <v>23.76</v>
      </c>
      <c r="I2467" s="241"/>
      <c r="J2467" s="237"/>
      <c r="K2467" s="237"/>
      <c r="L2467" s="242"/>
      <c r="M2467" s="243"/>
      <c r="N2467" s="244"/>
      <c r="O2467" s="244"/>
      <c r="P2467" s="244"/>
      <c r="Q2467" s="244"/>
      <c r="R2467" s="244"/>
      <c r="S2467" s="244"/>
      <c r="T2467" s="245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46" t="s">
        <v>176</v>
      </c>
      <c r="AU2467" s="246" t="s">
        <v>82</v>
      </c>
      <c r="AV2467" s="14" t="s">
        <v>82</v>
      </c>
      <c r="AW2467" s="14" t="s">
        <v>4</v>
      </c>
      <c r="AX2467" s="14" t="s">
        <v>80</v>
      </c>
      <c r="AY2467" s="246" t="s">
        <v>155</v>
      </c>
    </row>
    <row r="2468" spans="1:65" s="2" customFormat="1" ht="24.15" customHeight="1">
      <c r="A2468" s="41"/>
      <c r="B2468" s="42"/>
      <c r="C2468" s="207" t="s">
        <v>2247</v>
      </c>
      <c r="D2468" s="207" t="s">
        <v>162</v>
      </c>
      <c r="E2468" s="208" t="s">
        <v>2248</v>
      </c>
      <c r="F2468" s="209" t="s">
        <v>2249</v>
      </c>
      <c r="G2468" s="210" t="s">
        <v>356</v>
      </c>
      <c r="H2468" s="211">
        <v>183.148</v>
      </c>
      <c r="I2468" s="212"/>
      <c r="J2468" s="213">
        <f>ROUND(I2468*H2468,2)</f>
        <v>0</v>
      </c>
      <c r="K2468" s="209" t="s">
        <v>166</v>
      </c>
      <c r="L2468" s="47"/>
      <c r="M2468" s="214" t="s">
        <v>19</v>
      </c>
      <c r="N2468" s="215" t="s">
        <v>43</v>
      </c>
      <c r="O2468" s="87"/>
      <c r="P2468" s="216">
        <f>O2468*H2468</f>
        <v>0</v>
      </c>
      <c r="Q2468" s="216">
        <v>0.00455</v>
      </c>
      <c r="R2468" s="216">
        <f>Q2468*H2468</f>
        <v>0.8333234</v>
      </c>
      <c r="S2468" s="216">
        <v>0</v>
      </c>
      <c r="T2468" s="217">
        <f>S2468*H2468</f>
        <v>0</v>
      </c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R2468" s="218" t="s">
        <v>196</v>
      </c>
      <c r="AT2468" s="218" t="s">
        <v>162</v>
      </c>
      <c r="AU2468" s="218" t="s">
        <v>82</v>
      </c>
      <c r="AY2468" s="20" t="s">
        <v>155</v>
      </c>
      <c r="BE2468" s="219">
        <f>IF(N2468="základní",J2468,0)</f>
        <v>0</v>
      </c>
      <c r="BF2468" s="219">
        <f>IF(N2468="snížená",J2468,0)</f>
        <v>0</v>
      </c>
      <c r="BG2468" s="219">
        <f>IF(N2468="zákl. přenesená",J2468,0)</f>
        <v>0</v>
      </c>
      <c r="BH2468" s="219">
        <f>IF(N2468="sníž. přenesená",J2468,0)</f>
        <v>0</v>
      </c>
      <c r="BI2468" s="219">
        <f>IF(N2468="nulová",J2468,0)</f>
        <v>0</v>
      </c>
      <c r="BJ2468" s="20" t="s">
        <v>80</v>
      </c>
      <c r="BK2468" s="219">
        <f>ROUND(I2468*H2468,2)</f>
        <v>0</v>
      </c>
      <c r="BL2468" s="20" t="s">
        <v>196</v>
      </c>
      <c r="BM2468" s="218" t="s">
        <v>2250</v>
      </c>
    </row>
    <row r="2469" spans="1:47" s="2" customFormat="1" ht="12">
      <c r="A2469" s="41"/>
      <c r="B2469" s="42"/>
      <c r="C2469" s="43"/>
      <c r="D2469" s="220" t="s">
        <v>169</v>
      </c>
      <c r="E2469" s="43"/>
      <c r="F2469" s="221" t="s">
        <v>2251</v>
      </c>
      <c r="G2469" s="43"/>
      <c r="H2469" s="43"/>
      <c r="I2469" s="222"/>
      <c r="J2469" s="43"/>
      <c r="K2469" s="43"/>
      <c r="L2469" s="47"/>
      <c r="M2469" s="223"/>
      <c r="N2469" s="224"/>
      <c r="O2469" s="87"/>
      <c r="P2469" s="87"/>
      <c r="Q2469" s="87"/>
      <c r="R2469" s="87"/>
      <c r="S2469" s="87"/>
      <c r="T2469" s="88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T2469" s="20" t="s">
        <v>169</v>
      </c>
      <c r="AU2469" s="20" t="s">
        <v>82</v>
      </c>
    </row>
    <row r="2470" spans="1:65" s="2" customFormat="1" ht="16.5" customHeight="1">
      <c r="A2470" s="41"/>
      <c r="B2470" s="42"/>
      <c r="C2470" s="266" t="s">
        <v>2252</v>
      </c>
      <c r="D2470" s="266" t="s">
        <v>560</v>
      </c>
      <c r="E2470" s="267" t="s">
        <v>2253</v>
      </c>
      <c r="F2470" s="268" t="s">
        <v>2254</v>
      </c>
      <c r="G2470" s="269" t="s">
        <v>356</v>
      </c>
      <c r="H2470" s="270">
        <v>210.62</v>
      </c>
      <c r="I2470" s="271"/>
      <c r="J2470" s="272">
        <f>ROUND(I2470*H2470,2)</f>
        <v>0</v>
      </c>
      <c r="K2470" s="268" t="s">
        <v>166</v>
      </c>
      <c r="L2470" s="273"/>
      <c r="M2470" s="274" t="s">
        <v>19</v>
      </c>
      <c r="N2470" s="275" t="s">
        <v>43</v>
      </c>
      <c r="O2470" s="87"/>
      <c r="P2470" s="216">
        <f>O2470*H2470</f>
        <v>0</v>
      </c>
      <c r="Q2470" s="216">
        <v>0.01841</v>
      </c>
      <c r="R2470" s="216">
        <f>Q2470*H2470</f>
        <v>3.8775142</v>
      </c>
      <c r="S2470" s="216">
        <v>0</v>
      </c>
      <c r="T2470" s="217">
        <f>S2470*H2470</f>
        <v>0</v>
      </c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R2470" s="218" t="s">
        <v>776</v>
      </c>
      <c r="AT2470" s="218" t="s">
        <v>560</v>
      </c>
      <c r="AU2470" s="218" t="s">
        <v>82</v>
      </c>
      <c r="AY2470" s="20" t="s">
        <v>155</v>
      </c>
      <c r="BE2470" s="219">
        <f>IF(N2470="základní",J2470,0)</f>
        <v>0</v>
      </c>
      <c r="BF2470" s="219">
        <f>IF(N2470="snížená",J2470,0)</f>
        <v>0</v>
      </c>
      <c r="BG2470" s="219">
        <f>IF(N2470="zákl. přenesená",J2470,0)</f>
        <v>0</v>
      </c>
      <c r="BH2470" s="219">
        <f>IF(N2470="sníž. přenesená",J2470,0)</f>
        <v>0</v>
      </c>
      <c r="BI2470" s="219">
        <f>IF(N2470="nulová",J2470,0)</f>
        <v>0</v>
      </c>
      <c r="BJ2470" s="20" t="s">
        <v>80</v>
      </c>
      <c r="BK2470" s="219">
        <f>ROUND(I2470*H2470,2)</f>
        <v>0</v>
      </c>
      <c r="BL2470" s="20" t="s">
        <v>196</v>
      </c>
      <c r="BM2470" s="218" t="s">
        <v>2255</v>
      </c>
    </row>
    <row r="2471" spans="1:51" s="14" customFormat="1" ht="12">
      <c r="A2471" s="14"/>
      <c r="B2471" s="236"/>
      <c r="C2471" s="237"/>
      <c r="D2471" s="227" t="s">
        <v>176</v>
      </c>
      <c r="E2471" s="237"/>
      <c r="F2471" s="239" t="s">
        <v>2256</v>
      </c>
      <c r="G2471" s="237"/>
      <c r="H2471" s="240">
        <v>210.62</v>
      </c>
      <c r="I2471" s="241"/>
      <c r="J2471" s="237"/>
      <c r="K2471" s="237"/>
      <c r="L2471" s="242"/>
      <c r="M2471" s="243"/>
      <c r="N2471" s="244"/>
      <c r="O2471" s="244"/>
      <c r="P2471" s="244"/>
      <c r="Q2471" s="244"/>
      <c r="R2471" s="244"/>
      <c r="S2471" s="244"/>
      <c r="T2471" s="245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T2471" s="246" t="s">
        <v>176</v>
      </c>
      <c r="AU2471" s="246" t="s">
        <v>82</v>
      </c>
      <c r="AV2471" s="14" t="s">
        <v>82</v>
      </c>
      <c r="AW2471" s="14" t="s">
        <v>4</v>
      </c>
      <c r="AX2471" s="14" t="s">
        <v>80</v>
      </c>
      <c r="AY2471" s="246" t="s">
        <v>155</v>
      </c>
    </row>
    <row r="2472" spans="1:65" s="2" customFormat="1" ht="16.5" customHeight="1">
      <c r="A2472" s="41"/>
      <c r="B2472" s="42"/>
      <c r="C2472" s="207" t="s">
        <v>2257</v>
      </c>
      <c r="D2472" s="207" t="s">
        <v>162</v>
      </c>
      <c r="E2472" s="208" t="s">
        <v>2258</v>
      </c>
      <c r="F2472" s="209" t="s">
        <v>2259</v>
      </c>
      <c r="G2472" s="210" t="s">
        <v>356</v>
      </c>
      <c r="H2472" s="211">
        <v>6</v>
      </c>
      <c r="I2472" s="212"/>
      <c r="J2472" s="213">
        <f>ROUND(I2472*H2472,2)</f>
        <v>0</v>
      </c>
      <c r="K2472" s="209" t="s">
        <v>166</v>
      </c>
      <c r="L2472" s="47"/>
      <c r="M2472" s="214" t="s">
        <v>19</v>
      </c>
      <c r="N2472" s="215" t="s">
        <v>43</v>
      </c>
      <c r="O2472" s="87"/>
      <c r="P2472" s="216">
        <f>O2472*H2472</f>
        <v>0</v>
      </c>
      <c r="Q2472" s="216">
        <v>0.00057</v>
      </c>
      <c r="R2472" s="216">
        <f>Q2472*H2472</f>
        <v>0.00342</v>
      </c>
      <c r="S2472" s="216">
        <v>0</v>
      </c>
      <c r="T2472" s="217">
        <f>S2472*H2472</f>
        <v>0</v>
      </c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R2472" s="218" t="s">
        <v>196</v>
      </c>
      <c r="AT2472" s="218" t="s">
        <v>162</v>
      </c>
      <c r="AU2472" s="218" t="s">
        <v>82</v>
      </c>
      <c r="AY2472" s="20" t="s">
        <v>155</v>
      </c>
      <c r="BE2472" s="219">
        <f>IF(N2472="základní",J2472,0)</f>
        <v>0</v>
      </c>
      <c r="BF2472" s="219">
        <f>IF(N2472="snížená",J2472,0)</f>
        <v>0</v>
      </c>
      <c r="BG2472" s="219">
        <f>IF(N2472="zákl. přenesená",J2472,0)</f>
        <v>0</v>
      </c>
      <c r="BH2472" s="219">
        <f>IF(N2472="sníž. přenesená",J2472,0)</f>
        <v>0</v>
      </c>
      <c r="BI2472" s="219">
        <f>IF(N2472="nulová",J2472,0)</f>
        <v>0</v>
      </c>
      <c r="BJ2472" s="20" t="s">
        <v>80</v>
      </c>
      <c r="BK2472" s="219">
        <f>ROUND(I2472*H2472,2)</f>
        <v>0</v>
      </c>
      <c r="BL2472" s="20" t="s">
        <v>196</v>
      </c>
      <c r="BM2472" s="218" t="s">
        <v>2260</v>
      </c>
    </row>
    <row r="2473" spans="1:47" s="2" customFormat="1" ht="12">
      <c r="A2473" s="41"/>
      <c r="B2473" s="42"/>
      <c r="C2473" s="43"/>
      <c r="D2473" s="220" t="s">
        <v>169</v>
      </c>
      <c r="E2473" s="43"/>
      <c r="F2473" s="221" t="s">
        <v>2261</v>
      </c>
      <c r="G2473" s="43"/>
      <c r="H2473" s="43"/>
      <c r="I2473" s="222"/>
      <c r="J2473" s="43"/>
      <c r="K2473" s="43"/>
      <c r="L2473" s="47"/>
      <c r="M2473" s="223"/>
      <c r="N2473" s="224"/>
      <c r="O2473" s="87"/>
      <c r="P2473" s="87"/>
      <c r="Q2473" s="87"/>
      <c r="R2473" s="87"/>
      <c r="S2473" s="87"/>
      <c r="T2473" s="88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T2473" s="20" t="s">
        <v>169</v>
      </c>
      <c r="AU2473" s="20" t="s">
        <v>82</v>
      </c>
    </row>
    <row r="2474" spans="1:51" s="14" customFormat="1" ht="12">
      <c r="A2474" s="14"/>
      <c r="B2474" s="236"/>
      <c r="C2474" s="237"/>
      <c r="D2474" s="227" t="s">
        <v>176</v>
      </c>
      <c r="E2474" s="238" t="s">
        <v>19</v>
      </c>
      <c r="F2474" s="239" t="s">
        <v>522</v>
      </c>
      <c r="G2474" s="237"/>
      <c r="H2474" s="240">
        <v>6</v>
      </c>
      <c r="I2474" s="241"/>
      <c r="J2474" s="237"/>
      <c r="K2474" s="237"/>
      <c r="L2474" s="242"/>
      <c r="M2474" s="243"/>
      <c r="N2474" s="244"/>
      <c r="O2474" s="244"/>
      <c r="P2474" s="244"/>
      <c r="Q2474" s="244"/>
      <c r="R2474" s="244"/>
      <c r="S2474" s="244"/>
      <c r="T2474" s="245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T2474" s="246" t="s">
        <v>176</v>
      </c>
      <c r="AU2474" s="246" t="s">
        <v>82</v>
      </c>
      <c r="AV2474" s="14" t="s">
        <v>82</v>
      </c>
      <c r="AW2474" s="14" t="s">
        <v>34</v>
      </c>
      <c r="AX2474" s="14" t="s">
        <v>80</v>
      </c>
      <c r="AY2474" s="246" t="s">
        <v>155</v>
      </c>
    </row>
    <row r="2475" spans="1:65" s="2" customFormat="1" ht="16.5" customHeight="1">
      <c r="A2475" s="41"/>
      <c r="B2475" s="42"/>
      <c r="C2475" s="266" t="s">
        <v>2262</v>
      </c>
      <c r="D2475" s="266" t="s">
        <v>560</v>
      </c>
      <c r="E2475" s="267" t="s">
        <v>2263</v>
      </c>
      <c r="F2475" s="268" t="s">
        <v>2264</v>
      </c>
      <c r="G2475" s="269" t="s">
        <v>356</v>
      </c>
      <c r="H2475" s="270">
        <v>6.6</v>
      </c>
      <c r="I2475" s="271"/>
      <c r="J2475" s="272">
        <f>ROUND(I2475*H2475,2)</f>
        <v>0</v>
      </c>
      <c r="K2475" s="268" t="s">
        <v>166</v>
      </c>
      <c r="L2475" s="273"/>
      <c r="M2475" s="274" t="s">
        <v>19</v>
      </c>
      <c r="N2475" s="275" t="s">
        <v>43</v>
      </c>
      <c r="O2475" s="87"/>
      <c r="P2475" s="216">
        <f>O2475*H2475</f>
        <v>0</v>
      </c>
      <c r="Q2475" s="216">
        <v>0.0075</v>
      </c>
      <c r="R2475" s="216">
        <f>Q2475*H2475</f>
        <v>0.049499999999999995</v>
      </c>
      <c r="S2475" s="216">
        <v>0</v>
      </c>
      <c r="T2475" s="217">
        <f>S2475*H2475</f>
        <v>0</v>
      </c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R2475" s="218" t="s">
        <v>776</v>
      </c>
      <c r="AT2475" s="218" t="s">
        <v>560</v>
      </c>
      <c r="AU2475" s="218" t="s">
        <v>82</v>
      </c>
      <c r="AY2475" s="20" t="s">
        <v>155</v>
      </c>
      <c r="BE2475" s="219">
        <f>IF(N2475="základní",J2475,0)</f>
        <v>0</v>
      </c>
      <c r="BF2475" s="219">
        <f>IF(N2475="snížená",J2475,0)</f>
        <v>0</v>
      </c>
      <c r="BG2475" s="219">
        <f>IF(N2475="zákl. přenesená",J2475,0)</f>
        <v>0</v>
      </c>
      <c r="BH2475" s="219">
        <f>IF(N2475="sníž. přenesená",J2475,0)</f>
        <v>0</v>
      </c>
      <c r="BI2475" s="219">
        <f>IF(N2475="nulová",J2475,0)</f>
        <v>0</v>
      </c>
      <c r="BJ2475" s="20" t="s">
        <v>80</v>
      </c>
      <c r="BK2475" s="219">
        <f>ROUND(I2475*H2475,2)</f>
        <v>0</v>
      </c>
      <c r="BL2475" s="20" t="s">
        <v>196</v>
      </c>
      <c r="BM2475" s="218" t="s">
        <v>2265</v>
      </c>
    </row>
    <row r="2476" spans="1:51" s="14" customFormat="1" ht="12">
      <c r="A2476" s="14"/>
      <c r="B2476" s="236"/>
      <c r="C2476" s="237"/>
      <c r="D2476" s="227" t="s">
        <v>176</v>
      </c>
      <c r="E2476" s="237"/>
      <c r="F2476" s="239" t="s">
        <v>2266</v>
      </c>
      <c r="G2476" s="237"/>
      <c r="H2476" s="240">
        <v>6.6</v>
      </c>
      <c r="I2476" s="241"/>
      <c r="J2476" s="237"/>
      <c r="K2476" s="237"/>
      <c r="L2476" s="242"/>
      <c r="M2476" s="243"/>
      <c r="N2476" s="244"/>
      <c r="O2476" s="244"/>
      <c r="P2476" s="244"/>
      <c r="Q2476" s="244"/>
      <c r="R2476" s="244"/>
      <c r="S2476" s="244"/>
      <c r="T2476" s="245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46" t="s">
        <v>176</v>
      </c>
      <c r="AU2476" s="246" t="s">
        <v>82</v>
      </c>
      <c r="AV2476" s="14" t="s">
        <v>82</v>
      </c>
      <c r="AW2476" s="14" t="s">
        <v>4</v>
      </c>
      <c r="AX2476" s="14" t="s">
        <v>80</v>
      </c>
      <c r="AY2476" s="246" t="s">
        <v>155</v>
      </c>
    </row>
    <row r="2477" spans="1:65" s="2" customFormat="1" ht="16.5" customHeight="1">
      <c r="A2477" s="41"/>
      <c r="B2477" s="42"/>
      <c r="C2477" s="207" t="s">
        <v>2267</v>
      </c>
      <c r="D2477" s="207" t="s">
        <v>162</v>
      </c>
      <c r="E2477" s="208" t="s">
        <v>2268</v>
      </c>
      <c r="F2477" s="209" t="s">
        <v>2269</v>
      </c>
      <c r="G2477" s="210" t="s">
        <v>653</v>
      </c>
      <c r="H2477" s="211">
        <v>150</v>
      </c>
      <c r="I2477" s="212"/>
      <c r="J2477" s="213">
        <f>ROUND(I2477*H2477,2)</f>
        <v>0</v>
      </c>
      <c r="K2477" s="209" t="s">
        <v>166</v>
      </c>
      <c r="L2477" s="47"/>
      <c r="M2477" s="214" t="s">
        <v>19</v>
      </c>
      <c r="N2477" s="215" t="s">
        <v>43</v>
      </c>
      <c r="O2477" s="87"/>
      <c r="P2477" s="216">
        <f>O2477*H2477</f>
        <v>0</v>
      </c>
      <c r="Q2477" s="216">
        <v>3E-05</v>
      </c>
      <c r="R2477" s="216">
        <f>Q2477*H2477</f>
        <v>0.0045000000000000005</v>
      </c>
      <c r="S2477" s="216">
        <v>0</v>
      </c>
      <c r="T2477" s="217">
        <f>S2477*H2477</f>
        <v>0</v>
      </c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R2477" s="218" t="s">
        <v>196</v>
      </c>
      <c r="AT2477" s="218" t="s">
        <v>162</v>
      </c>
      <c r="AU2477" s="218" t="s">
        <v>82</v>
      </c>
      <c r="AY2477" s="20" t="s">
        <v>155</v>
      </c>
      <c r="BE2477" s="219">
        <f>IF(N2477="základní",J2477,0)</f>
        <v>0</v>
      </c>
      <c r="BF2477" s="219">
        <f>IF(N2477="snížená",J2477,0)</f>
        <v>0</v>
      </c>
      <c r="BG2477" s="219">
        <f>IF(N2477="zákl. přenesená",J2477,0)</f>
        <v>0</v>
      </c>
      <c r="BH2477" s="219">
        <f>IF(N2477="sníž. přenesená",J2477,0)</f>
        <v>0</v>
      </c>
      <c r="BI2477" s="219">
        <f>IF(N2477="nulová",J2477,0)</f>
        <v>0</v>
      </c>
      <c r="BJ2477" s="20" t="s">
        <v>80</v>
      </c>
      <c r="BK2477" s="219">
        <f>ROUND(I2477*H2477,2)</f>
        <v>0</v>
      </c>
      <c r="BL2477" s="20" t="s">
        <v>196</v>
      </c>
      <c r="BM2477" s="218" t="s">
        <v>2270</v>
      </c>
    </row>
    <row r="2478" spans="1:47" s="2" customFormat="1" ht="12">
      <c r="A2478" s="41"/>
      <c r="B2478" s="42"/>
      <c r="C2478" s="43"/>
      <c r="D2478" s="220" t="s">
        <v>169</v>
      </c>
      <c r="E2478" s="43"/>
      <c r="F2478" s="221" t="s">
        <v>2271</v>
      </c>
      <c r="G2478" s="43"/>
      <c r="H2478" s="43"/>
      <c r="I2478" s="222"/>
      <c r="J2478" s="43"/>
      <c r="K2478" s="43"/>
      <c r="L2478" s="47"/>
      <c r="M2478" s="223"/>
      <c r="N2478" s="224"/>
      <c r="O2478" s="87"/>
      <c r="P2478" s="87"/>
      <c r="Q2478" s="87"/>
      <c r="R2478" s="87"/>
      <c r="S2478" s="87"/>
      <c r="T2478" s="88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T2478" s="20" t="s">
        <v>169</v>
      </c>
      <c r="AU2478" s="20" t="s">
        <v>82</v>
      </c>
    </row>
    <row r="2479" spans="1:51" s="14" customFormat="1" ht="12">
      <c r="A2479" s="14"/>
      <c r="B2479" s="236"/>
      <c r="C2479" s="237"/>
      <c r="D2479" s="227" t="s">
        <v>176</v>
      </c>
      <c r="E2479" s="238" t="s">
        <v>19</v>
      </c>
      <c r="F2479" s="239" t="s">
        <v>1566</v>
      </c>
      <c r="G2479" s="237"/>
      <c r="H2479" s="240">
        <v>150</v>
      </c>
      <c r="I2479" s="241"/>
      <c r="J2479" s="237"/>
      <c r="K2479" s="237"/>
      <c r="L2479" s="242"/>
      <c r="M2479" s="243"/>
      <c r="N2479" s="244"/>
      <c r="O2479" s="244"/>
      <c r="P2479" s="244"/>
      <c r="Q2479" s="244"/>
      <c r="R2479" s="244"/>
      <c r="S2479" s="244"/>
      <c r="T2479" s="245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T2479" s="246" t="s">
        <v>176</v>
      </c>
      <c r="AU2479" s="246" t="s">
        <v>82</v>
      </c>
      <c r="AV2479" s="14" t="s">
        <v>82</v>
      </c>
      <c r="AW2479" s="14" t="s">
        <v>34</v>
      </c>
      <c r="AX2479" s="14" t="s">
        <v>80</v>
      </c>
      <c r="AY2479" s="246" t="s">
        <v>155</v>
      </c>
    </row>
    <row r="2480" spans="1:65" s="2" customFormat="1" ht="16.5" customHeight="1">
      <c r="A2480" s="41"/>
      <c r="B2480" s="42"/>
      <c r="C2480" s="207" t="s">
        <v>2272</v>
      </c>
      <c r="D2480" s="207" t="s">
        <v>162</v>
      </c>
      <c r="E2480" s="208" t="s">
        <v>2273</v>
      </c>
      <c r="F2480" s="209" t="s">
        <v>2274</v>
      </c>
      <c r="G2480" s="210" t="s">
        <v>721</v>
      </c>
      <c r="H2480" s="211">
        <v>20</v>
      </c>
      <c r="I2480" s="212"/>
      <c r="J2480" s="213">
        <f>ROUND(I2480*H2480,2)</f>
        <v>0</v>
      </c>
      <c r="K2480" s="209" t="s">
        <v>166</v>
      </c>
      <c r="L2480" s="47"/>
      <c r="M2480" s="214" t="s">
        <v>19</v>
      </c>
      <c r="N2480" s="215" t="s">
        <v>43</v>
      </c>
      <c r="O2480" s="87"/>
      <c r="P2480" s="216">
        <f>O2480*H2480</f>
        <v>0</v>
      </c>
      <c r="Q2480" s="216">
        <v>0</v>
      </c>
      <c r="R2480" s="216">
        <f>Q2480*H2480</f>
        <v>0</v>
      </c>
      <c r="S2480" s="216">
        <v>0</v>
      </c>
      <c r="T2480" s="217">
        <f>S2480*H2480</f>
        <v>0</v>
      </c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R2480" s="218" t="s">
        <v>196</v>
      </c>
      <c r="AT2480" s="218" t="s">
        <v>162</v>
      </c>
      <c r="AU2480" s="218" t="s">
        <v>82</v>
      </c>
      <c r="AY2480" s="20" t="s">
        <v>155</v>
      </c>
      <c r="BE2480" s="219">
        <f>IF(N2480="základní",J2480,0)</f>
        <v>0</v>
      </c>
      <c r="BF2480" s="219">
        <f>IF(N2480="snížená",J2480,0)</f>
        <v>0</v>
      </c>
      <c r="BG2480" s="219">
        <f>IF(N2480="zákl. přenesená",J2480,0)</f>
        <v>0</v>
      </c>
      <c r="BH2480" s="219">
        <f>IF(N2480="sníž. přenesená",J2480,0)</f>
        <v>0</v>
      </c>
      <c r="BI2480" s="219">
        <f>IF(N2480="nulová",J2480,0)</f>
        <v>0</v>
      </c>
      <c r="BJ2480" s="20" t="s">
        <v>80</v>
      </c>
      <c r="BK2480" s="219">
        <f>ROUND(I2480*H2480,2)</f>
        <v>0</v>
      </c>
      <c r="BL2480" s="20" t="s">
        <v>196</v>
      </c>
      <c r="BM2480" s="218" t="s">
        <v>2275</v>
      </c>
    </row>
    <row r="2481" spans="1:47" s="2" customFormat="1" ht="12">
      <c r="A2481" s="41"/>
      <c r="B2481" s="42"/>
      <c r="C2481" s="43"/>
      <c r="D2481" s="220" t="s">
        <v>169</v>
      </c>
      <c r="E2481" s="43"/>
      <c r="F2481" s="221" t="s">
        <v>2276</v>
      </c>
      <c r="G2481" s="43"/>
      <c r="H2481" s="43"/>
      <c r="I2481" s="222"/>
      <c r="J2481" s="43"/>
      <c r="K2481" s="43"/>
      <c r="L2481" s="47"/>
      <c r="M2481" s="223"/>
      <c r="N2481" s="224"/>
      <c r="O2481" s="87"/>
      <c r="P2481" s="87"/>
      <c r="Q2481" s="87"/>
      <c r="R2481" s="87"/>
      <c r="S2481" s="87"/>
      <c r="T2481" s="88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T2481" s="20" t="s">
        <v>169</v>
      </c>
      <c r="AU2481" s="20" t="s">
        <v>82</v>
      </c>
    </row>
    <row r="2482" spans="1:51" s="14" customFormat="1" ht="12">
      <c r="A2482" s="14"/>
      <c r="B2482" s="236"/>
      <c r="C2482" s="237"/>
      <c r="D2482" s="227" t="s">
        <v>176</v>
      </c>
      <c r="E2482" s="238" t="s">
        <v>19</v>
      </c>
      <c r="F2482" s="239" t="s">
        <v>298</v>
      </c>
      <c r="G2482" s="237"/>
      <c r="H2482" s="240">
        <v>20</v>
      </c>
      <c r="I2482" s="241"/>
      <c r="J2482" s="237"/>
      <c r="K2482" s="237"/>
      <c r="L2482" s="242"/>
      <c r="M2482" s="243"/>
      <c r="N2482" s="244"/>
      <c r="O2482" s="244"/>
      <c r="P2482" s="244"/>
      <c r="Q2482" s="244"/>
      <c r="R2482" s="244"/>
      <c r="S2482" s="244"/>
      <c r="T2482" s="245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46" t="s">
        <v>176</v>
      </c>
      <c r="AU2482" s="246" t="s">
        <v>82</v>
      </c>
      <c r="AV2482" s="14" t="s">
        <v>82</v>
      </c>
      <c r="AW2482" s="14" t="s">
        <v>34</v>
      </c>
      <c r="AX2482" s="14" t="s">
        <v>80</v>
      </c>
      <c r="AY2482" s="246" t="s">
        <v>155</v>
      </c>
    </row>
    <row r="2483" spans="1:65" s="2" customFormat="1" ht="24.15" customHeight="1">
      <c r="A2483" s="41"/>
      <c r="B2483" s="42"/>
      <c r="C2483" s="207" t="s">
        <v>2277</v>
      </c>
      <c r="D2483" s="207" t="s">
        <v>162</v>
      </c>
      <c r="E2483" s="208" t="s">
        <v>2278</v>
      </c>
      <c r="F2483" s="209" t="s">
        <v>2279</v>
      </c>
      <c r="G2483" s="210" t="s">
        <v>518</v>
      </c>
      <c r="H2483" s="211">
        <v>4.875</v>
      </c>
      <c r="I2483" s="212"/>
      <c r="J2483" s="213">
        <f>ROUND(I2483*H2483,2)</f>
        <v>0</v>
      </c>
      <c r="K2483" s="209" t="s">
        <v>166</v>
      </c>
      <c r="L2483" s="47"/>
      <c r="M2483" s="214" t="s">
        <v>19</v>
      </c>
      <c r="N2483" s="215" t="s">
        <v>43</v>
      </c>
      <c r="O2483" s="87"/>
      <c r="P2483" s="216">
        <f>O2483*H2483</f>
        <v>0</v>
      </c>
      <c r="Q2483" s="216">
        <v>0</v>
      </c>
      <c r="R2483" s="216">
        <f>Q2483*H2483</f>
        <v>0</v>
      </c>
      <c r="S2483" s="216">
        <v>0</v>
      </c>
      <c r="T2483" s="217">
        <f>S2483*H2483</f>
        <v>0</v>
      </c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R2483" s="218" t="s">
        <v>196</v>
      </c>
      <c r="AT2483" s="218" t="s">
        <v>162</v>
      </c>
      <c r="AU2483" s="218" t="s">
        <v>82</v>
      </c>
      <c r="AY2483" s="20" t="s">
        <v>155</v>
      </c>
      <c r="BE2483" s="219">
        <f>IF(N2483="základní",J2483,0)</f>
        <v>0</v>
      </c>
      <c r="BF2483" s="219">
        <f>IF(N2483="snížená",J2483,0)</f>
        <v>0</v>
      </c>
      <c r="BG2483" s="219">
        <f>IF(N2483="zákl. přenesená",J2483,0)</f>
        <v>0</v>
      </c>
      <c r="BH2483" s="219">
        <f>IF(N2483="sníž. přenesená",J2483,0)</f>
        <v>0</v>
      </c>
      <c r="BI2483" s="219">
        <f>IF(N2483="nulová",J2483,0)</f>
        <v>0</v>
      </c>
      <c r="BJ2483" s="20" t="s">
        <v>80</v>
      </c>
      <c r="BK2483" s="219">
        <f>ROUND(I2483*H2483,2)</f>
        <v>0</v>
      </c>
      <c r="BL2483" s="20" t="s">
        <v>196</v>
      </c>
      <c r="BM2483" s="218" t="s">
        <v>2280</v>
      </c>
    </row>
    <row r="2484" spans="1:47" s="2" customFormat="1" ht="12">
      <c r="A2484" s="41"/>
      <c r="B2484" s="42"/>
      <c r="C2484" s="43"/>
      <c r="D2484" s="220" t="s">
        <v>169</v>
      </c>
      <c r="E2484" s="43"/>
      <c r="F2484" s="221" t="s">
        <v>2281</v>
      </c>
      <c r="G2484" s="43"/>
      <c r="H2484" s="43"/>
      <c r="I2484" s="222"/>
      <c r="J2484" s="43"/>
      <c r="K2484" s="43"/>
      <c r="L2484" s="47"/>
      <c r="M2484" s="223"/>
      <c r="N2484" s="224"/>
      <c r="O2484" s="87"/>
      <c r="P2484" s="87"/>
      <c r="Q2484" s="87"/>
      <c r="R2484" s="87"/>
      <c r="S2484" s="87"/>
      <c r="T2484" s="88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T2484" s="20" t="s">
        <v>169</v>
      </c>
      <c r="AU2484" s="20" t="s">
        <v>82</v>
      </c>
    </row>
    <row r="2485" spans="1:63" s="12" customFormat="1" ht="22.8" customHeight="1">
      <c r="A2485" s="12"/>
      <c r="B2485" s="191"/>
      <c r="C2485" s="192"/>
      <c r="D2485" s="193" t="s">
        <v>71</v>
      </c>
      <c r="E2485" s="205" t="s">
        <v>2282</v>
      </c>
      <c r="F2485" s="205" t="s">
        <v>2283</v>
      </c>
      <c r="G2485" s="192"/>
      <c r="H2485" s="192"/>
      <c r="I2485" s="195"/>
      <c r="J2485" s="206">
        <f>BK2485</f>
        <v>0</v>
      </c>
      <c r="K2485" s="192"/>
      <c r="L2485" s="197"/>
      <c r="M2485" s="198"/>
      <c r="N2485" s="199"/>
      <c r="O2485" s="199"/>
      <c r="P2485" s="200">
        <f>SUM(P2486:P2642)</f>
        <v>0</v>
      </c>
      <c r="Q2485" s="199"/>
      <c r="R2485" s="200">
        <f>SUM(R2486:R2642)</f>
        <v>0.66418961</v>
      </c>
      <c r="S2485" s="199"/>
      <c r="T2485" s="201">
        <f>SUM(T2486:T2642)</f>
        <v>0.02696127</v>
      </c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R2485" s="202" t="s">
        <v>82</v>
      </c>
      <c r="AT2485" s="203" t="s">
        <v>71</v>
      </c>
      <c r="AU2485" s="203" t="s">
        <v>80</v>
      </c>
      <c r="AY2485" s="202" t="s">
        <v>155</v>
      </c>
      <c r="BK2485" s="204">
        <f>SUM(BK2486:BK2642)</f>
        <v>0</v>
      </c>
    </row>
    <row r="2486" spans="1:65" s="2" customFormat="1" ht="16.5" customHeight="1">
      <c r="A2486" s="41"/>
      <c r="B2486" s="42"/>
      <c r="C2486" s="207" t="s">
        <v>2284</v>
      </c>
      <c r="D2486" s="207" t="s">
        <v>162</v>
      </c>
      <c r="E2486" s="208" t="s">
        <v>2285</v>
      </c>
      <c r="F2486" s="209" t="s">
        <v>2286</v>
      </c>
      <c r="G2486" s="210" t="s">
        <v>356</v>
      </c>
      <c r="H2486" s="211">
        <v>1355.489</v>
      </c>
      <c r="I2486" s="212"/>
      <c r="J2486" s="213">
        <f>ROUND(I2486*H2486,2)</f>
        <v>0</v>
      </c>
      <c r="K2486" s="209" t="s">
        <v>166</v>
      </c>
      <c r="L2486" s="47"/>
      <c r="M2486" s="214" t="s">
        <v>19</v>
      </c>
      <c r="N2486" s="215" t="s">
        <v>43</v>
      </c>
      <c r="O2486" s="87"/>
      <c r="P2486" s="216">
        <f>O2486*H2486</f>
        <v>0</v>
      </c>
      <c r="Q2486" s="216">
        <v>0</v>
      </c>
      <c r="R2486" s="216">
        <f>Q2486*H2486</f>
        <v>0</v>
      </c>
      <c r="S2486" s="216">
        <v>0</v>
      </c>
      <c r="T2486" s="217">
        <f>S2486*H2486</f>
        <v>0</v>
      </c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R2486" s="218" t="s">
        <v>196</v>
      </c>
      <c r="AT2486" s="218" t="s">
        <v>162</v>
      </c>
      <c r="AU2486" s="218" t="s">
        <v>82</v>
      </c>
      <c r="AY2486" s="20" t="s">
        <v>155</v>
      </c>
      <c r="BE2486" s="219">
        <f>IF(N2486="základní",J2486,0)</f>
        <v>0</v>
      </c>
      <c r="BF2486" s="219">
        <f>IF(N2486="snížená",J2486,0)</f>
        <v>0</v>
      </c>
      <c r="BG2486" s="219">
        <f>IF(N2486="zákl. přenesená",J2486,0)</f>
        <v>0</v>
      </c>
      <c r="BH2486" s="219">
        <f>IF(N2486="sníž. přenesená",J2486,0)</f>
        <v>0</v>
      </c>
      <c r="BI2486" s="219">
        <f>IF(N2486="nulová",J2486,0)</f>
        <v>0</v>
      </c>
      <c r="BJ2486" s="20" t="s">
        <v>80</v>
      </c>
      <c r="BK2486" s="219">
        <f>ROUND(I2486*H2486,2)</f>
        <v>0</v>
      </c>
      <c r="BL2486" s="20" t="s">
        <v>196</v>
      </c>
      <c r="BM2486" s="218" t="s">
        <v>2287</v>
      </c>
    </row>
    <row r="2487" spans="1:47" s="2" customFormat="1" ht="12">
      <c r="A2487" s="41"/>
      <c r="B2487" s="42"/>
      <c r="C2487" s="43"/>
      <c r="D2487" s="220" t="s">
        <v>169</v>
      </c>
      <c r="E2487" s="43"/>
      <c r="F2487" s="221" t="s">
        <v>2288</v>
      </c>
      <c r="G2487" s="43"/>
      <c r="H2487" s="43"/>
      <c r="I2487" s="222"/>
      <c r="J2487" s="43"/>
      <c r="K2487" s="43"/>
      <c r="L2487" s="47"/>
      <c r="M2487" s="223"/>
      <c r="N2487" s="224"/>
      <c r="O2487" s="87"/>
      <c r="P2487" s="87"/>
      <c r="Q2487" s="87"/>
      <c r="R2487" s="87"/>
      <c r="S2487" s="87"/>
      <c r="T2487" s="88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T2487" s="20" t="s">
        <v>169</v>
      </c>
      <c r="AU2487" s="20" t="s">
        <v>82</v>
      </c>
    </row>
    <row r="2488" spans="1:51" s="14" customFormat="1" ht="12">
      <c r="A2488" s="14"/>
      <c r="B2488" s="236"/>
      <c r="C2488" s="237"/>
      <c r="D2488" s="227" t="s">
        <v>176</v>
      </c>
      <c r="E2488" s="238" t="s">
        <v>19</v>
      </c>
      <c r="F2488" s="239" t="s">
        <v>392</v>
      </c>
      <c r="G2488" s="237"/>
      <c r="H2488" s="240">
        <v>599.201</v>
      </c>
      <c r="I2488" s="241"/>
      <c r="J2488" s="237"/>
      <c r="K2488" s="237"/>
      <c r="L2488" s="242"/>
      <c r="M2488" s="243"/>
      <c r="N2488" s="244"/>
      <c r="O2488" s="244"/>
      <c r="P2488" s="244"/>
      <c r="Q2488" s="244"/>
      <c r="R2488" s="244"/>
      <c r="S2488" s="244"/>
      <c r="T2488" s="245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46" t="s">
        <v>176</v>
      </c>
      <c r="AU2488" s="246" t="s">
        <v>82</v>
      </c>
      <c r="AV2488" s="14" t="s">
        <v>82</v>
      </c>
      <c r="AW2488" s="14" t="s">
        <v>34</v>
      </c>
      <c r="AX2488" s="14" t="s">
        <v>72</v>
      </c>
      <c r="AY2488" s="246" t="s">
        <v>155</v>
      </c>
    </row>
    <row r="2489" spans="1:51" s="14" customFormat="1" ht="12">
      <c r="A2489" s="14"/>
      <c r="B2489" s="236"/>
      <c r="C2489" s="237"/>
      <c r="D2489" s="227" t="s">
        <v>176</v>
      </c>
      <c r="E2489" s="238" t="s">
        <v>19</v>
      </c>
      <c r="F2489" s="239" t="s">
        <v>2289</v>
      </c>
      <c r="G2489" s="237"/>
      <c r="H2489" s="240">
        <v>234.96</v>
      </c>
      <c r="I2489" s="241"/>
      <c r="J2489" s="237"/>
      <c r="K2489" s="237"/>
      <c r="L2489" s="242"/>
      <c r="M2489" s="243"/>
      <c r="N2489" s="244"/>
      <c r="O2489" s="244"/>
      <c r="P2489" s="244"/>
      <c r="Q2489" s="244"/>
      <c r="R2489" s="244"/>
      <c r="S2489" s="244"/>
      <c r="T2489" s="245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46" t="s">
        <v>176</v>
      </c>
      <c r="AU2489" s="246" t="s">
        <v>82</v>
      </c>
      <c r="AV2489" s="14" t="s">
        <v>82</v>
      </c>
      <c r="AW2489" s="14" t="s">
        <v>34</v>
      </c>
      <c r="AX2489" s="14" t="s">
        <v>72</v>
      </c>
      <c r="AY2489" s="246" t="s">
        <v>155</v>
      </c>
    </row>
    <row r="2490" spans="1:51" s="14" customFormat="1" ht="12">
      <c r="A2490" s="14"/>
      <c r="B2490" s="236"/>
      <c r="C2490" s="237"/>
      <c r="D2490" s="227" t="s">
        <v>176</v>
      </c>
      <c r="E2490" s="238" t="s">
        <v>19</v>
      </c>
      <c r="F2490" s="239" t="s">
        <v>419</v>
      </c>
      <c r="G2490" s="237"/>
      <c r="H2490" s="240">
        <v>23.973</v>
      </c>
      <c r="I2490" s="241"/>
      <c r="J2490" s="237"/>
      <c r="K2490" s="237"/>
      <c r="L2490" s="242"/>
      <c r="M2490" s="243"/>
      <c r="N2490" s="244"/>
      <c r="O2490" s="244"/>
      <c r="P2490" s="244"/>
      <c r="Q2490" s="244"/>
      <c r="R2490" s="244"/>
      <c r="S2490" s="244"/>
      <c r="T2490" s="245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46" t="s">
        <v>176</v>
      </c>
      <c r="AU2490" s="246" t="s">
        <v>82</v>
      </c>
      <c r="AV2490" s="14" t="s">
        <v>82</v>
      </c>
      <c r="AW2490" s="14" t="s">
        <v>34</v>
      </c>
      <c r="AX2490" s="14" t="s">
        <v>72</v>
      </c>
      <c r="AY2490" s="246" t="s">
        <v>155</v>
      </c>
    </row>
    <row r="2491" spans="1:51" s="14" customFormat="1" ht="12">
      <c r="A2491" s="14"/>
      <c r="B2491" s="236"/>
      <c r="C2491" s="237"/>
      <c r="D2491" s="227" t="s">
        <v>176</v>
      </c>
      <c r="E2491" s="238" t="s">
        <v>19</v>
      </c>
      <c r="F2491" s="239" t="s">
        <v>422</v>
      </c>
      <c r="G2491" s="237"/>
      <c r="H2491" s="240">
        <v>14.581</v>
      </c>
      <c r="I2491" s="241"/>
      <c r="J2491" s="237"/>
      <c r="K2491" s="237"/>
      <c r="L2491" s="242"/>
      <c r="M2491" s="243"/>
      <c r="N2491" s="244"/>
      <c r="O2491" s="244"/>
      <c r="P2491" s="244"/>
      <c r="Q2491" s="244"/>
      <c r="R2491" s="244"/>
      <c r="S2491" s="244"/>
      <c r="T2491" s="245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46" t="s">
        <v>176</v>
      </c>
      <c r="AU2491" s="246" t="s">
        <v>82</v>
      </c>
      <c r="AV2491" s="14" t="s">
        <v>82</v>
      </c>
      <c r="AW2491" s="14" t="s">
        <v>34</v>
      </c>
      <c r="AX2491" s="14" t="s">
        <v>72</v>
      </c>
      <c r="AY2491" s="246" t="s">
        <v>155</v>
      </c>
    </row>
    <row r="2492" spans="1:51" s="14" customFormat="1" ht="12">
      <c r="A2492" s="14"/>
      <c r="B2492" s="236"/>
      <c r="C2492" s="237"/>
      <c r="D2492" s="227" t="s">
        <v>176</v>
      </c>
      <c r="E2492" s="238" t="s">
        <v>19</v>
      </c>
      <c r="F2492" s="239" t="s">
        <v>425</v>
      </c>
      <c r="G2492" s="237"/>
      <c r="H2492" s="240">
        <v>68.13</v>
      </c>
      <c r="I2492" s="241"/>
      <c r="J2492" s="237"/>
      <c r="K2492" s="237"/>
      <c r="L2492" s="242"/>
      <c r="M2492" s="243"/>
      <c r="N2492" s="244"/>
      <c r="O2492" s="244"/>
      <c r="P2492" s="244"/>
      <c r="Q2492" s="244"/>
      <c r="R2492" s="244"/>
      <c r="S2492" s="244"/>
      <c r="T2492" s="245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46" t="s">
        <v>176</v>
      </c>
      <c r="AU2492" s="246" t="s">
        <v>82</v>
      </c>
      <c r="AV2492" s="14" t="s">
        <v>82</v>
      </c>
      <c r="AW2492" s="14" t="s">
        <v>34</v>
      </c>
      <c r="AX2492" s="14" t="s">
        <v>72</v>
      </c>
      <c r="AY2492" s="246" t="s">
        <v>155</v>
      </c>
    </row>
    <row r="2493" spans="1:51" s="14" customFormat="1" ht="12">
      <c r="A2493" s="14"/>
      <c r="B2493" s="236"/>
      <c r="C2493" s="237"/>
      <c r="D2493" s="227" t="s">
        <v>176</v>
      </c>
      <c r="E2493" s="238" t="s">
        <v>19</v>
      </c>
      <c r="F2493" s="239" t="s">
        <v>2290</v>
      </c>
      <c r="G2493" s="237"/>
      <c r="H2493" s="240">
        <v>307.2</v>
      </c>
      <c r="I2493" s="241"/>
      <c r="J2493" s="237"/>
      <c r="K2493" s="237"/>
      <c r="L2493" s="242"/>
      <c r="M2493" s="243"/>
      <c r="N2493" s="244"/>
      <c r="O2493" s="244"/>
      <c r="P2493" s="244"/>
      <c r="Q2493" s="244"/>
      <c r="R2493" s="244"/>
      <c r="S2493" s="244"/>
      <c r="T2493" s="245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T2493" s="246" t="s">
        <v>176</v>
      </c>
      <c r="AU2493" s="246" t="s">
        <v>82</v>
      </c>
      <c r="AV2493" s="14" t="s">
        <v>82</v>
      </c>
      <c r="AW2493" s="14" t="s">
        <v>34</v>
      </c>
      <c r="AX2493" s="14" t="s">
        <v>72</v>
      </c>
      <c r="AY2493" s="246" t="s">
        <v>155</v>
      </c>
    </row>
    <row r="2494" spans="1:51" s="14" customFormat="1" ht="12">
      <c r="A2494" s="14"/>
      <c r="B2494" s="236"/>
      <c r="C2494" s="237"/>
      <c r="D2494" s="227" t="s">
        <v>176</v>
      </c>
      <c r="E2494" s="238" t="s">
        <v>19</v>
      </c>
      <c r="F2494" s="239" t="s">
        <v>2291</v>
      </c>
      <c r="G2494" s="237"/>
      <c r="H2494" s="240">
        <v>94.644</v>
      </c>
      <c r="I2494" s="241"/>
      <c r="J2494" s="237"/>
      <c r="K2494" s="237"/>
      <c r="L2494" s="242"/>
      <c r="M2494" s="243"/>
      <c r="N2494" s="244"/>
      <c r="O2494" s="244"/>
      <c r="P2494" s="244"/>
      <c r="Q2494" s="244"/>
      <c r="R2494" s="244"/>
      <c r="S2494" s="244"/>
      <c r="T2494" s="245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T2494" s="246" t="s">
        <v>176</v>
      </c>
      <c r="AU2494" s="246" t="s">
        <v>82</v>
      </c>
      <c r="AV2494" s="14" t="s">
        <v>82</v>
      </c>
      <c r="AW2494" s="14" t="s">
        <v>34</v>
      </c>
      <c r="AX2494" s="14" t="s">
        <v>72</v>
      </c>
      <c r="AY2494" s="246" t="s">
        <v>155</v>
      </c>
    </row>
    <row r="2495" spans="1:51" s="14" customFormat="1" ht="12">
      <c r="A2495" s="14"/>
      <c r="B2495" s="236"/>
      <c r="C2495" s="237"/>
      <c r="D2495" s="227" t="s">
        <v>176</v>
      </c>
      <c r="E2495" s="238" t="s">
        <v>19</v>
      </c>
      <c r="F2495" s="239" t="s">
        <v>2292</v>
      </c>
      <c r="G2495" s="237"/>
      <c r="H2495" s="240">
        <v>12.8</v>
      </c>
      <c r="I2495" s="241"/>
      <c r="J2495" s="237"/>
      <c r="K2495" s="237"/>
      <c r="L2495" s="242"/>
      <c r="M2495" s="243"/>
      <c r="N2495" s="244"/>
      <c r="O2495" s="244"/>
      <c r="P2495" s="244"/>
      <c r="Q2495" s="244"/>
      <c r="R2495" s="244"/>
      <c r="S2495" s="244"/>
      <c r="T2495" s="245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T2495" s="246" t="s">
        <v>176</v>
      </c>
      <c r="AU2495" s="246" t="s">
        <v>82</v>
      </c>
      <c r="AV2495" s="14" t="s">
        <v>82</v>
      </c>
      <c r="AW2495" s="14" t="s">
        <v>34</v>
      </c>
      <c r="AX2495" s="14" t="s">
        <v>72</v>
      </c>
      <c r="AY2495" s="246" t="s">
        <v>155</v>
      </c>
    </row>
    <row r="2496" spans="1:51" s="15" customFormat="1" ht="12">
      <c r="A2496" s="15"/>
      <c r="B2496" s="255"/>
      <c r="C2496" s="256"/>
      <c r="D2496" s="227" t="s">
        <v>176</v>
      </c>
      <c r="E2496" s="257" t="s">
        <v>19</v>
      </c>
      <c r="F2496" s="258" t="s">
        <v>502</v>
      </c>
      <c r="G2496" s="256"/>
      <c r="H2496" s="259">
        <v>1355.489</v>
      </c>
      <c r="I2496" s="260"/>
      <c r="J2496" s="256"/>
      <c r="K2496" s="256"/>
      <c r="L2496" s="261"/>
      <c r="M2496" s="262"/>
      <c r="N2496" s="263"/>
      <c r="O2496" s="263"/>
      <c r="P2496" s="263"/>
      <c r="Q2496" s="263"/>
      <c r="R2496" s="263"/>
      <c r="S2496" s="263"/>
      <c r="T2496" s="264"/>
      <c r="U2496" s="15"/>
      <c r="V2496" s="15"/>
      <c r="W2496" s="15"/>
      <c r="X2496" s="15"/>
      <c r="Y2496" s="15"/>
      <c r="Z2496" s="15"/>
      <c r="AA2496" s="15"/>
      <c r="AB2496" s="15"/>
      <c r="AC2496" s="15"/>
      <c r="AD2496" s="15"/>
      <c r="AE2496" s="15"/>
      <c r="AT2496" s="265" t="s">
        <v>176</v>
      </c>
      <c r="AU2496" s="265" t="s">
        <v>82</v>
      </c>
      <c r="AV2496" s="15" t="s">
        <v>252</v>
      </c>
      <c r="AW2496" s="15" t="s">
        <v>34</v>
      </c>
      <c r="AX2496" s="15" t="s">
        <v>80</v>
      </c>
      <c r="AY2496" s="265" t="s">
        <v>155</v>
      </c>
    </row>
    <row r="2497" spans="1:47" s="2" customFormat="1" ht="12">
      <c r="A2497" s="41"/>
      <c r="B2497" s="42"/>
      <c r="C2497" s="43"/>
      <c r="D2497" s="227" t="s">
        <v>493</v>
      </c>
      <c r="E2497" s="43"/>
      <c r="F2497" s="252" t="s">
        <v>534</v>
      </c>
      <c r="G2497" s="43"/>
      <c r="H2497" s="43"/>
      <c r="I2497" s="43"/>
      <c r="J2497" s="43"/>
      <c r="K2497" s="43"/>
      <c r="L2497" s="47"/>
      <c r="M2497" s="223"/>
      <c r="N2497" s="224"/>
      <c r="O2497" s="87"/>
      <c r="P2497" s="87"/>
      <c r="Q2497" s="87"/>
      <c r="R2497" s="87"/>
      <c r="S2497" s="87"/>
      <c r="T2497" s="88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U2497" s="20" t="s">
        <v>82</v>
      </c>
    </row>
    <row r="2498" spans="1:47" s="2" customFormat="1" ht="12">
      <c r="A2498" s="41"/>
      <c r="B2498" s="42"/>
      <c r="C2498" s="43"/>
      <c r="D2498" s="227" t="s">
        <v>493</v>
      </c>
      <c r="E2498" s="43"/>
      <c r="F2498" s="253" t="s">
        <v>535</v>
      </c>
      <c r="G2498" s="43"/>
      <c r="H2498" s="254">
        <v>0</v>
      </c>
      <c r="I2498" s="43"/>
      <c r="J2498" s="43"/>
      <c r="K2498" s="43"/>
      <c r="L2498" s="47"/>
      <c r="M2498" s="223"/>
      <c r="N2498" s="224"/>
      <c r="O2498" s="87"/>
      <c r="P2498" s="87"/>
      <c r="Q2498" s="87"/>
      <c r="R2498" s="87"/>
      <c r="S2498" s="87"/>
      <c r="T2498" s="88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U2498" s="20" t="s">
        <v>82</v>
      </c>
    </row>
    <row r="2499" spans="1:47" s="2" customFormat="1" ht="12">
      <c r="A2499" s="41"/>
      <c r="B2499" s="42"/>
      <c r="C2499" s="43"/>
      <c r="D2499" s="227" t="s">
        <v>493</v>
      </c>
      <c r="E2499" s="43"/>
      <c r="F2499" s="253" t="s">
        <v>536</v>
      </c>
      <c r="G2499" s="43"/>
      <c r="H2499" s="254">
        <v>66.143</v>
      </c>
      <c r="I2499" s="43"/>
      <c r="J2499" s="43"/>
      <c r="K2499" s="43"/>
      <c r="L2499" s="47"/>
      <c r="M2499" s="223"/>
      <c r="N2499" s="224"/>
      <c r="O2499" s="87"/>
      <c r="P2499" s="87"/>
      <c r="Q2499" s="87"/>
      <c r="R2499" s="87"/>
      <c r="S2499" s="87"/>
      <c r="T2499" s="88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U2499" s="20" t="s">
        <v>82</v>
      </c>
    </row>
    <row r="2500" spans="1:47" s="2" customFormat="1" ht="12">
      <c r="A2500" s="41"/>
      <c r="B2500" s="42"/>
      <c r="C2500" s="43"/>
      <c r="D2500" s="227" t="s">
        <v>493</v>
      </c>
      <c r="E2500" s="43"/>
      <c r="F2500" s="253" t="s">
        <v>537</v>
      </c>
      <c r="G2500" s="43"/>
      <c r="H2500" s="254">
        <v>172.367</v>
      </c>
      <c r="I2500" s="43"/>
      <c r="J2500" s="43"/>
      <c r="K2500" s="43"/>
      <c r="L2500" s="47"/>
      <c r="M2500" s="223"/>
      <c r="N2500" s="224"/>
      <c r="O2500" s="87"/>
      <c r="P2500" s="87"/>
      <c r="Q2500" s="87"/>
      <c r="R2500" s="87"/>
      <c r="S2500" s="87"/>
      <c r="T2500" s="88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U2500" s="20" t="s">
        <v>82</v>
      </c>
    </row>
    <row r="2501" spans="1:47" s="2" customFormat="1" ht="12">
      <c r="A2501" s="41"/>
      <c r="B2501" s="42"/>
      <c r="C2501" s="43"/>
      <c r="D2501" s="227" t="s">
        <v>493</v>
      </c>
      <c r="E2501" s="43"/>
      <c r="F2501" s="253" t="s">
        <v>538</v>
      </c>
      <c r="G2501" s="43"/>
      <c r="H2501" s="254">
        <v>80.04</v>
      </c>
      <c r="I2501" s="43"/>
      <c r="J2501" s="43"/>
      <c r="K2501" s="43"/>
      <c r="L2501" s="47"/>
      <c r="M2501" s="223"/>
      <c r="N2501" s="224"/>
      <c r="O2501" s="87"/>
      <c r="P2501" s="87"/>
      <c r="Q2501" s="87"/>
      <c r="R2501" s="87"/>
      <c r="S2501" s="87"/>
      <c r="T2501" s="88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U2501" s="20" t="s">
        <v>82</v>
      </c>
    </row>
    <row r="2502" spans="1:47" s="2" customFormat="1" ht="12">
      <c r="A2502" s="41"/>
      <c r="B2502" s="42"/>
      <c r="C2502" s="43"/>
      <c r="D2502" s="227" t="s">
        <v>493</v>
      </c>
      <c r="E2502" s="43"/>
      <c r="F2502" s="253" t="s">
        <v>539</v>
      </c>
      <c r="G2502" s="43"/>
      <c r="H2502" s="254">
        <v>58.5</v>
      </c>
      <c r="I2502" s="43"/>
      <c r="J2502" s="43"/>
      <c r="K2502" s="43"/>
      <c r="L2502" s="47"/>
      <c r="M2502" s="223"/>
      <c r="N2502" s="224"/>
      <c r="O2502" s="87"/>
      <c r="P2502" s="87"/>
      <c r="Q2502" s="87"/>
      <c r="R2502" s="87"/>
      <c r="S2502" s="87"/>
      <c r="T2502" s="88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U2502" s="20" t="s">
        <v>82</v>
      </c>
    </row>
    <row r="2503" spans="1:47" s="2" customFormat="1" ht="12">
      <c r="A2503" s="41"/>
      <c r="B2503" s="42"/>
      <c r="C2503" s="43"/>
      <c r="D2503" s="227" t="s">
        <v>493</v>
      </c>
      <c r="E2503" s="43"/>
      <c r="F2503" s="253" t="s">
        <v>540</v>
      </c>
      <c r="G2503" s="43"/>
      <c r="H2503" s="254">
        <v>148.541</v>
      </c>
      <c r="I2503" s="43"/>
      <c r="J2503" s="43"/>
      <c r="K2503" s="43"/>
      <c r="L2503" s="47"/>
      <c r="M2503" s="223"/>
      <c r="N2503" s="224"/>
      <c r="O2503" s="87"/>
      <c r="P2503" s="87"/>
      <c r="Q2503" s="87"/>
      <c r="R2503" s="87"/>
      <c r="S2503" s="87"/>
      <c r="T2503" s="88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U2503" s="20" t="s">
        <v>82</v>
      </c>
    </row>
    <row r="2504" spans="1:47" s="2" customFormat="1" ht="12">
      <c r="A2504" s="41"/>
      <c r="B2504" s="42"/>
      <c r="C2504" s="43"/>
      <c r="D2504" s="227" t="s">
        <v>493</v>
      </c>
      <c r="E2504" s="43"/>
      <c r="F2504" s="253" t="s">
        <v>541</v>
      </c>
      <c r="G2504" s="43"/>
      <c r="H2504" s="254">
        <v>60.694</v>
      </c>
      <c r="I2504" s="43"/>
      <c r="J2504" s="43"/>
      <c r="K2504" s="43"/>
      <c r="L2504" s="47"/>
      <c r="M2504" s="223"/>
      <c r="N2504" s="224"/>
      <c r="O2504" s="87"/>
      <c r="P2504" s="87"/>
      <c r="Q2504" s="87"/>
      <c r="R2504" s="87"/>
      <c r="S2504" s="87"/>
      <c r="T2504" s="88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U2504" s="20" t="s">
        <v>82</v>
      </c>
    </row>
    <row r="2505" spans="1:47" s="2" customFormat="1" ht="12">
      <c r="A2505" s="41"/>
      <c r="B2505" s="42"/>
      <c r="C2505" s="43"/>
      <c r="D2505" s="227" t="s">
        <v>493</v>
      </c>
      <c r="E2505" s="43"/>
      <c r="F2505" s="253" t="s">
        <v>539</v>
      </c>
      <c r="G2505" s="43"/>
      <c r="H2505" s="254">
        <v>58.5</v>
      </c>
      <c r="I2505" s="43"/>
      <c r="J2505" s="43"/>
      <c r="K2505" s="43"/>
      <c r="L2505" s="47"/>
      <c r="M2505" s="223"/>
      <c r="N2505" s="224"/>
      <c r="O2505" s="87"/>
      <c r="P2505" s="87"/>
      <c r="Q2505" s="87"/>
      <c r="R2505" s="87"/>
      <c r="S2505" s="87"/>
      <c r="T2505" s="88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U2505" s="20" t="s">
        <v>82</v>
      </c>
    </row>
    <row r="2506" spans="1:47" s="2" customFormat="1" ht="12">
      <c r="A2506" s="41"/>
      <c r="B2506" s="42"/>
      <c r="C2506" s="43"/>
      <c r="D2506" s="227" t="s">
        <v>493</v>
      </c>
      <c r="E2506" s="43"/>
      <c r="F2506" s="253" t="s">
        <v>542</v>
      </c>
      <c r="G2506" s="43"/>
      <c r="H2506" s="254">
        <v>71.033</v>
      </c>
      <c r="I2506" s="43"/>
      <c r="J2506" s="43"/>
      <c r="K2506" s="43"/>
      <c r="L2506" s="47"/>
      <c r="M2506" s="223"/>
      <c r="N2506" s="224"/>
      <c r="O2506" s="87"/>
      <c r="P2506" s="87"/>
      <c r="Q2506" s="87"/>
      <c r="R2506" s="87"/>
      <c r="S2506" s="87"/>
      <c r="T2506" s="88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U2506" s="20" t="s">
        <v>82</v>
      </c>
    </row>
    <row r="2507" spans="1:47" s="2" customFormat="1" ht="12">
      <c r="A2507" s="41"/>
      <c r="B2507" s="42"/>
      <c r="C2507" s="43"/>
      <c r="D2507" s="227" t="s">
        <v>493</v>
      </c>
      <c r="E2507" s="43"/>
      <c r="F2507" s="253" t="s">
        <v>543</v>
      </c>
      <c r="G2507" s="43"/>
      <c r="H2507" s="254">
        <v>29.741</v>
      </c>
      <c r="I2507" s="43"/>
      <c r="J2507" s="43"/>
      <c r="K2507" s="43"/>
      <c r="L2507" s="47"/>
      <c r="M2507" s="223"/>
      <c r="N2507" s="224"/>
      <c r="O2507" s="87"/>
      <c r="P2507" s="87"/>
      <c r="Q2507" s="87"/>
      <c r="R2507" s="87"/>
      <c r="S2507" s="87"/>
      <c r="T2507" s="88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U2507" s="20" t="s">
        <v>82</v>
      </c>
    </row>
    <row r="2508" spans="1:47" s="2" customFormat="1" ht="12">
      <c r="A2508" s="41"/>
      <c r="B2508" s="42"/>
      <c r="C2508" s="43"/>
      <c r="D2508" s="227" t="s">
        <v>493</v>
      </c>
      <c r="E2508" s="43"/>
      <c r="F2508" s="253" t="s">
        <v>544</v>
      </c>
      <c r="G2508" s="43"/>
      <c r="H2508" s="254">
        <v>58.655</v>
      </c>
      <c r="I2508" s="43"/>
      <c r="J2508" s="43"/>
      <c r="K2508" s="43"/>
      <c r="L2508" s="47"/>
      <c r="M2508" s="223"/>
      <c r="N2508" s="224"/>
      <c r="O2508" s="87"/>
      <c r="P2508" s="87"/>
      <c r="Q2508" s="87"/>
      <c r="R2508" s="87"/>
      <c r="S2508" s="87"/>
      <c r="T2508" s="88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U2508" s="20" t="s">
        <v>82</v>
      </c>
    </row>
    <row r="2509" spans="1:47" s="2" customFormat="1" ht="12">
      <c r="A2509" s="41"/>
      <c r="B2509" s="42"/>
      <c r="C2509" s="43"/>
      <c r="D2509" s="227" t="s">
        <v>493</v>
      </c>
      <c r="E2509" s="43"/>
      <c r="F2509" s="253" t="s">
        <v>545</v>
      </c>
      <c r="G2509" s="43"/>
      <c r="H2509" s="254">
        <v>804.214</v>
      </c>
      <c r="I2509" s="43"/>
      <c r="J2509" s="43"/>
      <c r="K2509" s="43"/>
      <c r="L2509" s="47"/>
      <c r="M2509" s="223"/>
      <c r="N2509" s="224"/>
      <c r="O2509" s="87"/>
      <c r="P2509" s="87"/>
      <c r="Q2509" s="87"/>
      <c r="R2509" s="87"/>
      <c r="S2509" s="87"/>
      <c r="T2509" s="88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U2509" s="20" t="s">
        <v>82</v>
      </c>
    </row>
    <row r="2510" spans="1:47" s="2" customFormat="1" ht="12">
      <c r="A2510" s="41"/>
      <c r="B2510" s="42"/>
      <c r="C2510" s="43"/>
      <c r="D2510" s="227" t="s">
        <v>493</v>
      </c>
      <c r="E2510" s="43"/>
      <c r="F2510" s="253" t="s">
        <v>546</v>
      </c>
      <c r="G2510" s="43"/>
      <c r="H2510" s="254">
        <v>-181.049</v>
      </c>
      <c r="I2510" s="43"/>
      <c r="J2510" s="43"/>
      <c r="K2510" s="43"/>
      <c r="L2510" s="47"/>
      <c r="M2510" s="223"/>
      <c r="N2510" s="224"/>
      <c r="O2510" s="87"/>
      <c r="P2510" s="87"/>
      <c r="Q2510" s="87"/>
      <c r="R2510" s="87"/>
      <c r="S2510" s="87"/>
      <c r="T2510" s="88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U2510" s="20" t="s">
        <v>82</v>
      </c>
    </row>
    <row r="2511" spans="1:47" s="2" customFormat="1" ht="12">
      <c r="A2511" s="41"/>
      <c r="B2511" s="42"/>
      <c r="C2511" s="43"/>
      <c r="D2511" s="227" t="s">
        <v>493</v>
      </c>
      <c r="E2511" s="43"/>
      <c r="F2511" s="253" t="s">
        <v>547</v>
      </c>
      <c r="G2511" s="43"/>
      <c r="H2511" s="254">
        <v>-23.964</v>
      </c>
      <c r="I2511" s="43"/>
      <c r="J2511" s="43"/>
      <c r="K2511" s="43"/>
      <c r="L2511" s="47"/>
      <c r="M2511" s="223"/>
      <c r="N2511" s="224"/>
      <c r="O2511" s="87"/>
      <c r="P2511" s="87"/>
      <c r="Q2511" s="87"/>
      <c r="R2511" s="87"/>
      <c r="S2511" s="87"/>
      <c r="T2511" s="88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U2511" s="20" t="s">
        <v>82</v>
      </c>
    </row>
    <row r="2512" spans="1:47" s="2" customFormat="1" ht="12">
      <c r="A2512" s="41"/>
      <c r="B2512" s="42"/>
      <c r="C2512" s="43"/>
      <c r="D2512" s="227" t="s">
        <v>493</v>
      </c>
      <c r="E2512" s="43"/>
      <c r="F2512" s="253" t="s">
        <v>502</v>
      </c>
      <c r="G2512" s="43"/>
      <c r="H2512" s="254">
        <v>599.201</v>
      </c>
      <c r="I2512" s="43"/>
      <c r="J2512" s="43"/>
      <c r="K2512" s="43"/>
      <c r="L2512" s="47"/>
      <c r="M2512" s="223"/>
      <c r="N2512" s="224"/>
      <c r="O2512" s="87"/>
      <c r="P2512" s="87"/>
      <c r="Q2512" s="87"/>
      <c r="R2512" s="87"/>
      <c r="S2512" s="87"/>
      <c r="T2512" s="88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U2512" s="20" t="s">
        <v>82</v>
      </c>
    </row>
    <row r="2513" spans="1:47" s="2" customFormat="1" ht="12">
      <c r="A2513" s="41"/>
      <c r="B2513" s="42"/>
      <c r="C2513" s="43"/>
      <c r="D2513" s="227" t="s">
        <v>493</v>
      </c>
      <c r="E2513" s="43"/>
      <c r="F2513" s="252" t="s">
        <v>1277</v>
      </c>
      <c r="G2513" s="43"/>
      <c r="H2513" s="43"/>
      <c r="I2513" s="43"/>
      <c r="J2513" s="43"/>
      <c r="K2513" s="43"/>
      <c r="L2513" s="47"/>
      <c r="M2513" s="223"/>
      <c r="N2513" s="224"/>
      <c r="O2513" s="87"/>
      <c r="P2513" s="87"/>
      <c r="Q2513" s="87"/>
      <c r="R2513" s="87"/>
      <c r="S2513" s="87"/>
      <c r="T2513" s="88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U2513" s="20" t="s">
        <v>82</v>
      </c>
    </row>
    <row r="2514" spans="1:47" s="2" customFormat="1" ht="12">
      <c r="A2514" s="41"/>
      <c r="B2514" s="42"/>
      <c r="C2514" s="43"/>
      <c r="D2514" s="227" t="s">
        <v>493</v>
      </c>
      <c r="E2514" s="43"/>
      <c r="F2514" s="253" t="s">
        <v>1278</v>
      </c>
      <c r="G2514" s="43"/>
      <c r="H2514" s="254">
        <v>0</v>
      </c>
      <c r="I2514" s="43"/>
      <c r="J2514" s="43"/>
      <c r="K2514" s="43"/>
      <c r="L2514" s="47"/>
      <c r="M2514" s="223"/>
      <c r="N2514" s="224"/>
      <c r="O2514" s="87"/>
      <c r="P2514" s="87"/>
      <c r="Q2514" s="87"/>
      <c r="R2514" s="87"/>
      <c r="S2514" s="87"/>
      <c r="T2514" s="88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U2514" s="20" t="s">
        <v>82</v>
      </c>
    </row>
    <row r="2515" spans="1:47" s="2" customFormat="1" ht="12">
      <c r="A2515" s="41"/>
      <c r="B2515" s="42"/>
      <c r="C2515" s="43"/>
      <c r="D2515" s="227" t="s">
        <v>493</v>
      </c>
      <c r="E2515" s="43"/>
      <c r="F2515" s="253" t="s">
        <v>1279</v>
      </c>
      <c r="G2515" s="43"/>
      <c r="H2515" s="254">
        <v>151.8</v>
      </c>
      <c r="I2515" s="43"/>
      <c r="J2515" s="43"/>
      <c r="K2515" s="43"/>
      <c r="L2515" s="47"/>
      <c r="M2515" s="223"/>
      <c r="N2515" s="224"/>
      <c r="O2515" s="87"/>
      <c r="P2515" s="87"/>
      <c r="Q2515" s="87"/>
      <c r="R2515" s="87"/>
      <c r="S2515" s="87"/>
      <c r="T2515" s="88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U2515" s="20" t="s">
        <v>82</v>
      </c>
    </row>
    <row r="2516" spans="1:47" s="2" customFormat="1" ht="12">
      <c r="A2516" s="41"/>
      <c r="B2516" s="42"/>
      <c r="C2516" s="43"/>
      <c r="D2516" s="227" t="s">
        <v>493</v>
      </c>
      <c r="E2516" s="43"/>
      <c r="F2516" s="253" t="s">
        <v>1280</v>
      </c>
      <c r="G2516" s="43"/>
      <c r="H2516" s="254">
        <v>-34.32</v>
      </c>
      <c r="I2516" s="43"/>
      <c r="J2516" s="43"/>
      <c r="K2516" s="43"/>
      <c r="L2516" s="47"/>
      <c r="M2516" s="223"/>
      <c r="N2516" s="224"/>
      <c r="O2516" s="87"/>
      <c r="P2516" s="87"/>
      <c r="Q2516" s="87"/>
      <c r="R2516" s="87"/>
      <c r="S2516" s="87"/>
      <c r="T2516" s="88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U2516" s="20" t="s">
        <v>82</v>
      </c>
    </row>
    <row r="2517" spans="1:47" s="2" customFormat="1" ht="12">
      <c r="A2517" s="41"/>
      <c r="B2517" s="42"/>
      <c r="C2517" s="43"/>
      <c r="D2517" s="227" t="s">
        <v>493</v>
      </c>
      <c r="E2517" s="43"/>
      <c r="F2517" s="253" t="s">
        <v>502</v>
      </c>
      <c r="G2517" s="43"/>
      <c r="H2517" s="254">
        <v>117.48</v>
      </c>
      <c r="I2517" s="43"/>
      <c r="J2517" s="43"/>
      <c r="K2517" s="43"/>
      <c r="L2517" s="47"/>
      <c r="M2517" s="223"/>
      <c r="N2517" s="224"/>
      <c r="O2517" s="87"/>
      <c r="P2517" s="87"/>
      <c r="Q2517" s="87"/>
      <c r="R2517" s="87"/>
      <c r="S2517" s="87"/>
      <c r="T2517" s="88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U2517" s="20" t="s">
        <v>82</v>
      </c>
    </row>
    <row r="2518" spans="1:47" s="2" customFormat="1" ht="12">
      <c r="A2518" s="41"/>
      <c r="B2518" s="42"/>
      <c r="C2518" s="43"/>
      <c r="D2518" s="227" t="s">
        <v>493</v>
      </c>
      <c r="E2518" s="43"/>
      <c r="F2518" s="252" t="s">
        <v>1286</v>
      </c>
      <c r="G2518" s="43"/>
      <c r="H2518" s="43"/>
      <c r="I2518" s="43"/>
      <c r="J2518" s="43"/>
      <c r="K2518" s="43"/>
      <c r="L2518" s="47"/>
      <c r="M2518" s="223"/>
      <c r="N2518" s="224"/>
      <c r="O2518" s="87"/>
      <c r="P2518" s="87"/>
      <c r="Q2518" s="87"/>
      <c r="R2518" s="87"/>
      <c r="S2518" s="87"/>
      <c r="T2518" s="88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U2518" s="20" t="s">
        <v>82</v>
      </c>
    </row>
    <row r="2519" spans="1:47" s="2" customFormat="1" ht="12">
      <c r="A2519" s="41"/>
      <c r="B2519" s="42"/>
      <c r="C2519" s="43"/>
      <c r="D2519" s="227" t="s">
        <v>493</v>
      </c>
      <c r="E2519" s="43"/>
      <c r="F2519" s="253" t="s">
        <v>1287</v>
      </c>
      <c r="G2519" s="43"/>
      <c r="H2519" s="254">
        <v>0</v>
      </c>
      <c r="I2519" s="43"/>
      <c r="J2519" s="43"/>
      <c r="K2519" s="43"/>
      <c r="L2519" s="47"/>
      <c r="M2519" s="223"/>
      <c r="N2519" s="224"/>
      <c r="O2519" s="87"/>
      <c r="P2519" s="87"/>
      <c r="Q2519" s="87"/>
      <c r="R2519" s="87"/>
      <c r="S2519" s="87"/>
      <c r="T2519" s="88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U2519" s="20" t="s">
        <v>82</v>
      </c>
    </row>
    <row r="2520" spans="1:47" s="2" customFormat="1" ht="12">
      <c r="A2520" s="41"/>
      <c r="B2520" s="42"/>
      <c r="C2520" s="43"/>
      <c r="D2520" s="227" t="s">
        <v>493</v>
      </c>
      <c r="E2520" s="43"/>
      <c r="F2520" s="253" t="s">
        <v>1288</v>
      </c>
      <c r="G2520" s="43"/>
      <c r="H2520" s="254">
        <v>28.215</v>
      </c>
      <c r="I2520" s="43"/>
      <c r="J2520" s="43"/>
      <c r="K2520" s="43"/>
      <c r="L2520" s="47"/>
      <c r="M2520" s="223"/>
      <c r="N2520" s="224"/>
      <c r="O2520" s="87"/>
      <c r="P2520" s="87"/>
      <c r="Q2520" s="87"/>
      <c r="R2520" s="87"/>
      <c r="S2520" s="87"/>
      <c r="T2520" s="88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U2520" s="20" t="s">
        <v>82</v>
      </c>
    </row>
    <row r="2521" spans="1:47" s="2" customFormat="1" ht="12">
      <c r="A2521" s="41"/>
      <c r="B2521" s="42"/>
      <c r="C2521" s="43"/>
      <c r="D2521" s="227" t="s">
        <v>493</v>
      </c>
      <c r="E2521" s="43"/>
      <c r="F2521" s="253" t="s">
        <v>1289</v>
      </c>
      <c r="G2521" s="43"/>
      <c r="H2521" s="254">
        <v>-4.242</v>
      </c>
      <c r="I2521" s="43"/>
      <c r="J2521" s="43"/>
      <c r="K2521" s="43"/>
      <c r="L2521" s="47"/>
      <c r="M2521" s="223"/>
      <c r="N2521" s="224"/>
      <c r="O2521" s="87"/>
      <c r="P2521" s="87"/>
      <c r="Q2521" s="87"/>
      <c r="R2521" s="87"/>
      <c r="S2521" s="87"/>
      <c r="T2521" s="88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U2521" s="20" t="s">
        <v>82</v>
      </c>
    </row>
    <row r="2522" spans="1:47" s="2" customFormat="1" ht="12">
      <c r="A2522" s="41"/>
      <c r="B2522" s="42"/>
      <c r="C2522" s="43"/>
      <c r="D2522" s="227" t="s">
        <v>493</v>
      </c>
      <c r="E2522" s="43"/>
      <c r="F2522" s="253" t="s">
        <v>502</v>
      </c>
      <c r="G2522" s="43"/>
      <c r="H2522" s="254">
        <v>23.973</v>
      </c>
      <c r="I2522" s="43"/>
      <c r="J2522" s="43"/>
      <c r="K2522" s="43"/>
      <c r="L2522" s="47"/>
      <c r="M2522" s="223"/>
      <c r="N2522" s="224"/>
      <c r="O2522" s="87"/>
      <c r="P2522" s="87"/>
      <c r="Q2522" s="87"/>
      <c r="R2522" s="87"/>
      <c r="S2522" s="87"/>
      <c r="T2522" s="88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U2522" s="20" t="s">
        <v>82</v>
      </c>
    </row>
    <row r="2523" spans="1:47" s="2" customFormat="1" ht="12">
      <c r="A2523" s="41"/>
      <c r="B2523" s="42"/>
      <c r="C2523" s="43"/>
      <c r="D2523" s="227" t="s">
        <v>493</v>
      </c>
      <c r="E2523" s="43"/>
      <c r="F2523" s="252" t="s">
        <v>1294</v>
      </c>
      <c r="G2523" s="43"/>
      <c r="H2523" s="43"/>
      <c r="I2523" s="43"/>
      <c r="J2523" s="43"/>
      <c r="K2523" s="43"/>
      <c r="L2523" s="47"/>
      <c r="M2523" s="223"/>
      <c r="N2523" s="224"/>
      <c r="O2523" s="87"/>
      <c r="P2523" s="87"/>
      <c r="Q2523" s="87"/>
      <c r="R2523" s="87"/>
      <c r="S2523" s="87"/>
      <c r="T2523" s="88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U2523" s="20" t="s">
        <v>82</v>
      </c>
    </row>
    <row r="2524" spans="1:47" s="2" customFormat="1" ht="12">
      <c r="A2524" s="41"/>
      <c r="B2524" s="42"/>
      <c r="C2524" s="43"/>
      <c r="D2524" s="227" t="s">
        <v>493</v>
      </c>
      <c r="E2524" s="43"/>
      <c r="F2524" s="253" t="s">
        <v>1295</v>
      </c>
      <c r="G2524" s="43"/>
      <c r="H2524" s="254">
        <v>0</v>
      </c>
      <c r="I2524" s="43"/>
      <c r="J2524" s="43"/>
      <c r="K2524" s="43"/>
      <c r="L2524" s="47"/>
      <c r="M2524" s="223"/>
      <c r="N2524" s="224"/>
      <c r="O2524" s="87"/>
      <c r="P2524" s="87"/>
      <c r="Q2524" s="87"/>
      <c r="R2524" s="87"/>
      <c r="S2524" s="87"/>
      <c r="T2524" s="88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U2524" s="20" t="s">
        <v>82</v>
      </c>
    </row>
    <row r="2525" spans="1:47" s="2" customFormat="1" ht="12">
      <c r="A2525" s="41"/>
      <c r="B2525" s="42"/>
      <c r="C2525" s="43"/>
      <c r="D2525" s="227" t="s">
        <v>493</v>
      </c>
      <c r="E2525" s="43"/>
      <c r="F2525" s="253" t="s">
        <v>1296</v>
      </c>
      <c r="G2525" s="43"/>
      <c r="H2525" s="254">
        <v>21.78</v>
      </c>
      <c r="I2525" s="43"/>
      <c r="J2525" s="43"/>
      <c r="K2525" s="43"/>
      <c r="L2525" s="47"/>
      <c r="M2525" s="223"/>
      <c r="N2525" s="224"/>
      <c r="O2525" s="87"/>
      <c r="P2525" s="87"/>
      <c r="Q2525" s="87"/>
      <c r="R2525" s="87"/>
      <c r="S2525" s="87"/>
      <c r="T2525" s="88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U2525" s="20" t="s">
        <v>82</v>
      </c>
    </row>
    <row r="2526" spans="1:47" s="2" customFormat="1" ht="12">
      <c r="A2526" s="41"/>
      <c r="B2526" s="42"/>
      <c r="C2526" s="43"/>
      <c r="D2526" s="227" t="s">
        <v>493</v>
      </c>
      <c r="E2526" s="43"/>
      <c r="F2526" s="253" t="s">
        <v>1297</v>
      </c>
      <c r="G2526" s="43"/>
      <c r="H2526" s="254">
        <v>-7.199</v>
      </c>
      <c r="I2526" s="43"/>
      <c r="J2526" s="43"/>
      <c r="K2526" s="43"/>
      <c r="L2526" s="47"/>
      <c r="M2526" s="223"/>
      <c r="N2526" s="224"/>
      <c r="O2526" s="87"/>
      <c r="P2526" s="87"/>
      <c r="Q2526" s="87"/>
      <c r="R2526" s="87"/>
      <c r="S2526" s="87"/>
      <c r="T2526" s="88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U2526" s="20" t="s">
        <v>82</v>
      </c>
    </row>
    <row r="2527" spans="1:47" s="2" customFormat="1" ht="12">
      <c r="A2527" s="41"/>
      <c r="B2527" s="42"/>
      <c r="C2527" s="43"/>
      <c r="D2527" s="227" t="s">
        <v>493</v>
      </c>
      <c r="E2527" s="43"/>
      <c r="F2527" s="253" t="s">
        <v>502</v>
      </c>
      <c r="G2527" s="43"/>
      <c r="H2527" s="254">
        <v>14.581</v>
      </c>
      <c r="I2527" s="43"/>
      <c r="J2527" s="43"/>
      <c r="K2527" s="43"/>
      <c r="L2527" s="47"/>
      <c r="M2527" s="223"/>
      <c r="N2527" s="224"/>
      <c r="O2527" s="87"/>
      <c r="P2527" s="87"/>
      <c r="Q2527" s="87"/>
      <c r="R2527" s="87"/>
      <c r="S2527" s="87"/>
      <c r="T2527" s="88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U2527" s="20" t="s">
        <v>82</v>
      </c>
    </row>
    <row r="2528" spans="1:47" s="2" customFormat="1" ht="12">
      <c r="A2528" s="41"/>
      <c r="B2528" s="42"/>
      <c r="C2528" s="43"/>
      <c r="D2528" s="227" t="s">
        <v>493</v>
      </c>
      <c r="E2528" s="43"/>
      <c r="F2528" s="252" t="s">
        <v>1302</v>
      </c>
      <c r="G2528" s="43"/>
      <c r="H2528" s="43"/>
      <c r="I2528" s="43"/>
      <c r="J2528" s="43"/>
      <c r="K2528" s="43"/>
      <c r="L2528" s="47"/>
      <c r="M2528" s="223"/>
      <c r="N2528" s="224"/>
      <c r="O2528" s="87"/>
      <c r="P2528" s="87"/>
      <c r="Q2528" s="87"/>
      <c r="R2528" s="87"/>
      <c r="S2528" s="87"/>
      <c r="T2528" s="88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U2528" s="20" t="s">
        <v>82</v>
      </c>
    </row>
    <row r="2529" spans="1:47" s="2" customFormat="1" ht="12">
      <c r="A2529" s="41"/>
      <c r="B2529" s="42"/>
      <c r="C2529" s="43"/>
      <c r="D2529" s="227" t="s">
        <v>493</v>
      </c>
      <c r="E2529" s="43"/>
      <c r="F2529" s="253" t="s">
        <v>1303</v>
      </c>
      <c r="G2529" s="43"/>
      <c r="H2529" s="254">
        <v>0</v>
      </c>
      <c r="I2529" s="43"/>
      <c r="J2529" s="43"/>
      <c r="K2529" s="43"/>
      <c r="L2529" s="47"/>
      <c r="M2529" s="223"/>
      <c r="N2529" s="224"/>
      <c r="O2529" s="87"/>
      <c r="P2529" s="87"/>
      <c r="Q2529" s="87"/>
      <c r="R2529" s="87"/>
      <c r="S2529" s="87"/>
      <c r="T2529" s="88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U2529" s="20" t="s">
        <v>82</v>
      </c>
    </row>
    <row r="2530" spans="1:47" s="2" customFormat="1" ht="12">
      <c r="A2530" s="41"/>
      <c r="B2530" s="42"/>
      <c r="C2530" s="43"/>
      <c r="D2530" s="227" t="s">
        <v>493</v>
      </c>
      <c r="E2530" s="43"/>
      <c r="F2530" s="253" t="s">
        <v>1304</v>
      </c>
      <c r="G2530" s="43"/>
      <c r="H2530" s="254">
        <v>77.22</v>
      </c>
      <c r="I2530" s="43"/>
      <c r="J2530" s="43"/>
      <c r="K2530" s="43"/>
      <c r="L2530" s="47"/>
      <c r="M2530" s="223"/>
      <c r="N2530" s="224"/>
      <c r="O2530" s="87"/>
      <c r="P2530" s="87"/>
      <c r="Q2530" s="87"/>
      <c r="R2530" s="87"/>
      <c r="S2530" s="87"/>
      <c r="T2530" s="88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U2530" s="20" t="s">
        <v>82</v>
      </c>
    </row>
    <row r="2531" spans="1:47" s="2" customFormat="1" ht="12">
      <c r="A2531" s="41"/>
      <c r="B2531" s="42"/>
      <c r="C2531" s="43"/>
      <c r="D2531" s="227" t="s">
        <v>493</v>
      </c>
      <c r="E2531" s="43"/>
      <c r="F2531" s="253" t="s">
        <v>1305</v>
      </c>
      <c r="G2531" s="43"/>
      <c r="H2531" s="254">
        <v>-9.09</v>
      </c>
      <c r="I2531" s="43"/>
      <c r="J2531" s="43"/>
      <c r="K2531" s="43"/>
      <c r="L2531" s="47"/>
      <c r="M2531" s="223"/>
      <c r="N2531" s="224"/>
      <c r="O2531" s="87"/>
      <c r="P2531" s="87"/>
      <c r="Q2531" s="87"/>
      <c r="R2531" s="87"/>
      <c r="S2531" s="87"/>
      <c r="T2531" s="88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U2531" s="20" t="s">
        <v>82</v>
      </c>
    </row>
    <row r="2532" spans="1:47" s="2" customFormat="1" ht="12">
      <c r="A2532" s="41"/>
      <c r="B2532" s="42"/>
      <c r="C2532" s="43"/>
      <c r="D2532" s="227" t="s">
        <v>493</v>
      </c>
      <c r="E2532" s="43"/>
      <c r="F2532" s="253" t="s">
        <v>502</v>
      </c>
      <c r="G2532" s="43"/>
      <c r="H2532" s="254">
        <v>68.13</v>
      </c>
      <c r="I2532" s="43"/>
      <c r="J2532" s="43"/>
      <c r="K2532" s="43"/>
      <c r="L2532" s="47"/>
      <c r="M2532" s="223"/>
      <c r="N2532" s="224"/>
      <c r="O2532" s="87"/>
      <c r="P2532" s="87"/>
      <c r="Q2532" s="87"/>
      <c r="R2532" s="87"/>
      <c r="S2532" s="87"/>
      <c r="T2532" s="88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U2532" s="20" t="s">
        <v>82</v>
      </c>
    </row>
    <row r="2533" spans="1:47" s="2" customFormat="1" ht="12">
      <c r="A2533" s="41"/>
      <c r="B2533" s="42"/>
      <c r="C2533" s="43"/>
      <c r="D2533" s="227" t="s">
        <v>493</v>
      </c>
      <c r="E2533" s="43"/>
      <c r="F2533" s="252" t="s">
        <v>1311</v>
      </c>
      <c r="G2533" s="43"/>
      <c r="H2533" s="43"/>
      <c r="I2533" s="43"/>
      <c r="J2533" s="43"/>
      <c r="K2533" s="43"/>
      <c r="L2533" s="47"/>
      <c r="M2533" s="223"/>
      <c r="N2533" s="224"/>
      <c r="O2533" s="87"/>
      <c r="P2533" s="87"/>
      <c r="Q2533" s="87"/>
      <c r="R2533" s="87"/>
      <c r="S2533" s="87"/>
      <c r="T2533" s="88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U2533" s="20" t="s">
        <v>82</v>
      </c>
    </row>
    <row r="2534" spans="1:47" s="2" customFormat="1" ht="12">
      <c r="A2534" s="41"/>
      <c r="B2534" s="42"/>
      <c r="C2534" s="43"/>
      <c r="D2534" s="227" t="s">
        <v>493</v>
      </c>
      <c r="E2534" s="43"/>
      <c r="F2534" s="253" t="s">
        <v>1312</v>
      </c>
      <c r="G2534" s="43"/>
      <c r="H2534" s="254">
        <v>0</v>
      </c>
      <c r="I2534" s="43"/>
      <c r="J2534" s="43"/>
      <c r="K2534" s="43"/>
      <c r="L2534" s="47"/>
      <c r="M2534" s="223"/>
      <c r="N2534" s="224"/>
      <c r="O2534" s="87"/>
      <c r="P2534" s="87"/>
      <c r="Q2534" s="87"/>
      <c r="R2534" s="87"/>
      <c r="S2534" s="87"/>
      <c r="T2534" s="88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U2534" s="20" t="s">
        <v>82</v>
      </c>
    </row>
    <row r="2535" spans="1:47" s="2" customFormat="1" ht="12">
      <c r="A2535" s="41"/>
      <c r="B2535" s="42"/>
      <c r="C2535" s="43"/>
      <c r="D2535" s="227" t="s">
        <v>493</v>
      </c>
      <c r="E2535" s="43"/>
      <c r="F2535" s="253" t="s">
        <v>1313</v>
      </c>
      <c r="G2535" s="43"/>
      <c r="H2535" s="254">
        <v>153.6</v>
      </c>
      <c r="I2535" s="43"/>
      <c r="J2535" s="43"/>
      <c r="K2535" s="43"/>
      <c r="L2535" s="47"/>
      <c r="M2535" s="223"/>
      <c r="N2535" s="224"/>
      <c r="O2535" s="87"/>
      <c r="P2535" s="87"/>
      <c r="Q2535" s="87"/>
      <c r="R2535" s="87"/>
      <c r="S2535" s="87"/>
      <c r="T2535" s="88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U2535" s="20" t="s">
        <v>82</v>
      </c>
    </row>
    <row r="2536" spans="1:47" s="2" customFormat="1" ht="12">
      <c r="A2536" s="41"/>
      <c r="B2536" s="42"/>
      <c r="C2536" s="43"/>
      <c r="D2536" s="227" t="s">
        <v>493</v>
      </c>
      <c r="E2536" s="43"/>
      <c r="F2536" s="252" t="s">
        <v>1318</v>
      </c>
      <c r="G2536" s="43"/>
      <c r="H2536" s="43"/>
      <c r="I2536" s="43"/>
      <c r="J2536" s="43"/>
      <c r="K2536" s="43"/>
      <c r="L2536" s="47"/>
      <c r="M2536" s="223"/>
      <c r="N2536" s="224"/>
      <c r="O2536" s="87"/>
      <c r="P2536" s="87"/>
      <c r="Q2536" s="87"/>
      <c r="R2536" s="87"/>
      <c r="S2536" s="87"/>
      <c r="T2536" s="88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U2536" s="20" t="s">
        <v>82</v>
      </c>
    </row>
    <row r="2537" spans="1:47" s="2" customFormat="1" ht="12">
      <c r="A2537" s="41"/>
      <c r="B2537" s="42"/>
      <c r="C2537" s="43"/>
      <c r="D2537" s="227" t="s">
        <v>493</v>
      </c>
      <c r="E2537" s="43"/>
      <c r="F2537" s="253" t="s">
        <v>1143</v>
      </c>
      <c r="G2537" s="43"/>
      <c r="H2537" s="254">
        <v>0</v>
      </c>
      <c r="I2537" s="43"/>
      <c r="J2537" s="43"/>
      <c r="K2537" s="43"/>
      <c r="L2537" s="47"/>
      <c r="M2537" s="223"/>
      <c r="N2537" s="224"/>
      <c r="O2537" s="87"/>
      <c r="P2537" s="87"/>
      <c r="Q2537" s="87"/>
      <c r="R2537" s="87"/>
      <c r="S2537" s="87"/>
      <c r="T2537" s="88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U2537" s="20" t="s">
        <v>82</v>
      </c>
    </row>
    <row r="2538" spans="1:47" s="2" customFormat="1" ht="12">
      <c r="A2538" s="41"/>
      <c r="B2538" s="42"/>
      <c r="C2538" s="43"/>
      <c r="D2538" s="227" t="s">
        <v>493</v>
      </c>
      <c r="E2538" s="43"/>
      <c r="F2538" s="253" t="s">
        <v>1319</v>
      </c>
      <c r="G2538" s="43"/>
      <c r="H2538" s="254">
        <v>17.84</v>
      </c>
      <c r="I2538" s="43"/>
      <c r="J2538" s="43"/>
      <c r="K2538" s="43"/>
      <c r="L2538" s="47"/>
      <c r="M2538" s="223"/>
      <c r="N2538" s="224"/>
      <c r="O2538" s="87"/>
      <c r="P2538" s="87"/>
      <c r="Q2538" s="87"/>
      <c r="R2538" s="87"/>
      <c r="S2538" s="87"/>
      <c r="T2538" s="88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U2538" s="20" t="s">
        <v>82</v>
      </c>
    </row>
    <row r="2539" spans="1:47" s="2" customFormat="1" ht="12">
      <c r="A2539" s="41"/>
      <c r="B2539" s="42"/>
      <c r="C2539" s="43"/>
      <c r="D2539" s="227" t="s">
        <v>493</v>
      </c>
      <c r="E2539" s="43"/>
      <c r="F2539" s="253" t="s">
        <v>1320</v>
      </c>
      <c r="G2539" s="43"/>
      <c r="H2539" s="254">
        <v>-4.355</v>
      </c>
      <c r="I2539" s="43"/>
      <c r="J2539" s="43"/>
      <c r="K2539" s="43"/>
      <c r="L2539" s="47"/>
      <c r="M2539" s="223"/>
      <c r="N2539" s="224"/>
      <c r="O2539" s="87"/>
      <c r="P2539" s="87"/>
      <c r="Q2539" s="87"/>
      <c r="R2539" s="87"/>
      <c r="S2539" s="87"/>
      <c r="T2539" s="88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U2539" s="20" t="s">
        <v>82</v>
      </c>
    </row>
    <row r="2540" spans="1:47" s="2" customFormat="1" ht="12">
      <c r="A2540" s="41"/>
      <c r="B2540" s="42"/>
      <c r="C2540" s="43"/>
      <c r="D2540" s="227" t="s">
        <v>493</v>
      </c>
      <c r="E2540" s="43"/>
      <c r="F2540" s="253" t="s">
        <v>1321</v>
      </c>
      <c r="G2540" s="43"/>
      <c r="H2540" s="254">
        <v>0</v>
      </c>
      <c r="I2540" s="43"/>
      <c r="J2540" s="43"/>
      <c r="K2540" s="43"/>
      <c r="L2540" s="47"/>
      <c r="M2540" s="223"/>
      <c r="N2540" s="224"/>
      <c r="O2540" s="87"/>
      <c r="P2540" s="87"/>
      <c r="Q2540" s="87"/>
      <c r="R2540" s="87"/>
      <c r="S2540" s="87"/>
      <c r="T2540" s="88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U2540" s="20" t="s">
        <v>82</v>
      </c>
    </row>
    <row r="2541" spans="1:47" s="2" customFormat="1" ht="12">
      <c r="A2541" s="41"/>
      <c r="B2541" s="42"/>
      <c r="C2541" s="43"/>
      <c r="D2541" s="227" t="s">
        <v>493</v>
      </c>
      <c r="E2541" s="43"/>
      <c r="F2541" s="253" t="s">
        <v>1322</v>
      </c>
      <c r="G2541" s="43"/>
      <c r="H2541" s="254">
        <v>10.56</v>
      </c>
      <c r="I2541" s="43"/>
      <c r="J2541" s="43"/>
      <c r="K2541" s="43"/>
      <c r="L2541" s="47"/>
      <c r="M2541" s="223"/>
      <c r="N2541" s="224"/>
      <c r="O2541" s="87"/>
      <c r="P2541" s="87"/>
      <c r="Q2541" s="87"/>
      <c r="R2541" s="87"/>
      <c r="S2541" s="87"/>
      <c r="T2541" s="88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U2541" s="20" t="s">
        <v>82</v>
      </c>
    </row>
    <row r="2542" spans="1:47" s="2" customFormat="1" ht="12">
      <c r="A2542" s="41"/>
      <c r="B2542" s="42"/>
      <c r="C2542" s="43"/>
      <c r="D2542" s="227" t="s">
        <v>493</v>
      </c>
      <c r="E2542" s="43"/>
      <c r="F2542" s="253" t="s">
        <v>1323</v>
      </c>
      <c r="G2542" s="43"/>
      <c r="H2542" s="254">
        <v>0</v>
      </c>
      <c r="I2542" s="43"/>
      <c r="J2542" s="43"/>
      <c r="K2542" s="43"/>
      <c r="L2542" s="47"/>
      <c r="M2542" s="223"/>
      <c r="N2542" s="224"/>
      <c r="O2542" s="87"/>
      <c r="P2542" s="87"/>
      <c r="Q2542" s="87"/>
      <c r="R2542" s="87"/>
      <c r="S2542" s="87"/>
      <c r="T2542" s="88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U2542" s="20" t="s">
        <v>82</v>
      </c>
    </row>
    <row r="2543" spans="1:47" s="2" customFormat="1" ht="12">
      <c r="A2543" s="41"/>
      <c r="B2543" s="42"/>
      <c r="C2543" s="43"/>
      <c r="D2543" s="227" t="s">
        <v>493</v>
      </c>
      <c r="E2543" s="43"/>
      <c r="F2543" s="253" t="s">
        <v>1324</v>
      </c>
      <c r="G2543" s="43"/>
      <c r="H2543" s="254">
        <v>18.304</v>
      </c>
      <c r="I2543" s="43"/>
      <c r="J2543" s="43"/>
      <c r="K2543" s="43"/>
      <c r="L2543" s="47"/>
      <c r="M2543" s="223"/>
      <c r="N2543" s="224"/>
      <c r="O2543" s="87"/>
      <c r="P2543" s="87"/>
      <c r="Q2543" s="87"/>
      <c r="R2543" s="87"/>
      <c r="S2543" s="87"/>
      <c r="T2543" s="88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U2543" s="20" t="s">
        <v>82</v>
      </c>
    </row>
    <row r="2544" spans="1:47" s="2" customFormat="1" ht="12">
      <c r="A2544" s="41"/>
      <c r="B2544" s="42"/>
      <c r="C2544" s="43"/>
      <c r="D2544" s="227" t="s">
        <v>493</v>
      </c>
      <c r="E2544" s="43"/>
      <c r="F2544" s="253" t="s">
        <v>1320</v>
      </c>
      <c r="G2544" s="43"/>
      <c r="H2544" s="254">
        <v>-4.355</v>
      </c>
      <c r="I2544" s="43"/>
      <c r="J2544" s="43"/>
      <c r="K2544" s="43"/>
      <c r="L2544" s="47"/>
      <c r="M2544" s="223"/>
      <c r="N2544" s="224"/>
      <c r="O2544" s="87"/>
      <c r="P2544" s="87"/>
      <c r="Q2544" s="87"/>
      <c r="R2544" s="87"/>
      <c r="S2544" s="87"/>
      <c r="T2544" s="88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U2544" s="20" t="s">
        <v>82</v>
      </c>
    </row>
    <row r="2545" spans="1:47" s="2" customFormat="1" ht="12">
      <c r="A2545" s="41"/>
      <c r="B2545" s="42"/>
      <c r="C2545" s="43"/>
      <c r="D2545" s="227" t="s">
        <v>493</v>
      </c>
      <c r="E2545" s="43"/>
      <c r="F2545" s="253" t="s">
        <v>1325</v>
      </c>
      <c r="G2545" s="43"/>
      <c r="H2545" s="254">
        <v>0</v>
      </c>
      <c r="I2545" s="43"/>
      <c r="J2545" s="43"/>
      <c r="K2545" s="43"/>
      <c r="L2545" s="47"/>
      <c r="M2545" s="223"/>
      <c r="N2545" s="224"/>
      <c r="O2545" s="87"/>
      <c r="P2545" s="87"/>
      <c r="Q2545" s="87"/>
      <c r="R2545" s="87"/>
      <c r="S2545" s="87"/>
      <c r="T2545" s="88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U2545" s="20" t="s">
        <v>82</v>
      </c>
    </row>
    <row r="2546" spans="1:47" s="2" customFormat="1" ht="12">
      <c r="A2546" s="41"/>
      <c r="B2546" s="42"/>
      <c r="C2546" s="43"/>
      <c r="D2546" s="227" t="s">
        <v>493</v>
      </c>
      <c r="E2546" s="43"/>
      <c r="F2546" s="253" t="s">
        <v>1326</v>
      </c>
      <c r="G2546" s="43"/>
      <c r="H2546" s="254">
        <v>9.328</v>
      </c>
      <c r="I2546" s="43"/>
      <c r="J2546" s="43"/>
      <c r="K2546" s="43"/>
      <c r="L2546" s="47"/>
      <c r="M2546" s="223"/>
      <c r="N2546" s="224"/>
      <c r="O2546" s="87"/>
      <c r="P2546" s="87"/>
      <c r="Q2546" s="87"/>
      <c r="R2546" s="87"/>
      <c r="S2546" s="87"/>
      <c r="T2546" s="88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U2546" s="20" t="s">
        <v>82</v>
      </c>
    </row>
    <row r="2547" spans="1:47" s="2" customFormat="1" ht="12">
      <c r="A2547" s="41"/>
      <c r="B2547" s="42"/>
      <c r="C2547" s="43"/>
      <c r="D2547" s="227" t="s">
        <v>493</v>
      </c>
      <c r="E2547" s="43"/>
      <c r="F2547" s="253" t="s">
        <v>502</v>
      </c>
      <c r="G2547" s="43"/>
      <c r="H2547" s="254">
        <v>47.322</v>
      </c>
      <c r="I2547" s="43"/>
      <c r="J2547" s="43"/>
      <c r="K2547" s="43"/>
      <c r="L2547" s="47"/>
      <c r="M2547" s="223"/>
      <c r="N2547" s="224"/>
      <c r="O2547" s="87"/>
      <c r="P2547" s="87"/>
      <c r="Q2547" s="87"/>
      <c r="R2547" s="87"/>
      <c r="S2547" s="87"/>
      <c r="T2547" s="88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U2547" s="20" t="s">
        <v>82</v>
      </c>
    </row>
    <row r="2548" spans="1:47" s="2" customFormat="1" ht="12">
      <c r="A2548" s="41"/>
      <c r="B2548" s="42"/>
      <c r="C2548" s="43"/>
      <c r="D2548" s="227" t="s">
        <v>493</v>
      </c>
      <c r="E2548" s="43"/>
      <c r="F2548" s="252" t="s">
        <v>1352</v>
      </c>
      <c r="G2548" s="43"/>
      <c r="H2548" s="43"/>
      <c r="I2548" s="43"/>
      <c r="J2548" s="43"/>
      <c r="K2548" s="43"/>
      <c r="L2548" s="47"/>
      <c r="M2548" s="223"/>
      <c r="N2548" s="224"/>
      <c r="O2548" s="87"/>
      <c r="P2548" s="87"/>
      <c r="Q2548" s="87"/>
      <c r="R2548" s="87"/>
      <c r="S2548" s="87"/>
      <c r="T2548" s="88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U2548" s="20" t="s">
        <v>82</v>
      </c>
    </row>
    <row r="2549" spans="1:47" s="2" customFormat="1" ht="12">
      <c r="A2549" s="41"/>
      <c r="B2549" s="42"/>
      <c r="C2549" s="43"/>
      <c r="D2549" s="227" t="s">
        <v>493</v>
      </c>
      <c r="E2549" s="43"/>
      <c r="F2549" s="253" t="s">
        <v>1312</v>
      </c>
      <c r="G2549" s="43"/>
      <c r="H2549" s="254">
        <v>0</v>
      </c>
      <c r="I2549" s="43"/>
      <c r="J2549" s="43"/>
      <c r="K2549" s="43"/>
      <c r="L2549" s="47"/>
      <c r="M2549" s="223"/>
      <c r="N2549" s="224"/>
      <c r="O2549" s="87"/>
      <c r="P2549" s="87"/>
      <c r="Q2549" s="87"/>
      <c r="R2549" s="87"/>
      <c r="S2549" s="87"/>
      <c r="T2549" s="88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U2549" s="20" t="s">
        <v>82</v>
      </c>
    </row>
    <row r="2550" spans="1:47" s="2" customFormat="1" ht="12">
      <c r="A2550" s="41"/>
      <c r="B2550" s="42"/>
      <c r="C2550" s="43"/>
      <c r="D2550" s="227" t="s">
        <v>493</v>
      </c>
      <c r="E2550" s="43"/>
      <c r="F2550" s="253" t="s">
        <v>1353</v>
      </c>
      <c r="G2550" s="43"/>
      <c r="H2550" s="254">
        <v>6.4</v>
      </c>
      <c r="I2550" s="43"/>
      <c r="J2550" s="43"/>
      <c r="K2550" s="43"/>
      <c r="L2550" s="47"/>
      <c r="M2550" s="223"/>
      <c r="N2550" s="224"/>
      <c r="O2550" s="87"/>
      <c r="P2550" s="87"/>
      <c r="Q2550" s="87"/>
      <c r="R2550" s="87"/>
      <c r="S2550" s="87"/>
      <c r="T2550" s="88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U2550" s="20" t="s">
        <v>82</v>
      </c>
    </row>
    <row r="2551" spans="1:65" s="2" customFormat="1" ht="16.5" customHeight="1">
      <c r="A2551" s="41"/>
      <c r="B2551" s="42"/>
      <c r="C2551" s="207" t="s">
        <v>2293</v>
      </c>
      <c r="D2551" s="207" t="s">
        <v>162</v>
      </c>
      <c r="E2551" s="208" t="s">
        <v>2294</v>
      </c>
      <c r="F2551" s="209" t="s">
        <v>2295</v>
      </c>
      <c r="G2551" s="210" t="s">
        <v>356</v>
      </c>
      <c r="H2551" s="211">
        <v>717.66</v>
      </c>
      <c r="I2551" s="212"/>
      <c r="J2551" s="213">
        <f>ROUND(I2551*H2551,2)</f>
        <v>0</v>
      </c>
      <c r="K2551" s="209" t="s">
        <v>166</v>
      </c>
      <c r="L2551" s="47"/>
      <c r="M2551" s="214" t="s">
        <v>19</v>
      </c>
      <c r="N2551" s="215" t="s">
        <v>43</v>
      </c>
      <c r="O2551" s="87"/>
      <c r="P2551" s="216">
        <f>O2551*H2551</f>
        <v>0</v>
      </c>
      <c r="Q2551" s="216">
        <v>0</v>
      </c>
      <c r="R2551" s="216">
        <f>Q2551*H2551</f>
        <v>0</v>
      </c>
      <c r="S2551" s="216">
        <v>3E-05</v>
      </c>
      <c r="T2551" s="217">
        <f>S2551*H2551</f>
        <v>0.021529799999999998</v>
      </c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R2551" s="218" t="s">
        <v>196</v>
      </c>
      <c r="AT2551" s="218" t="s">
        <v>162</v>
      </c>
      <c r="AU2551" s="218" t="s">
        <v>82</v>
      </c>
      <c r="AY2551" s="20" t="s">
        <v>155</v>
      </c>
      <c r="BE2551" s="219">
        <f>IF(N2551="základní",J2551,0)</f>
        <v>0</v>
      </c>
      <c r="BF2551" s="219">
        <f>IF(N2551="snížená",J2551,0)</f>
        <v>0</v>
      </c>
      <c r="BG2551" s="219">
        <f>IF(N2551="zákl. přenesená",J2551,0)</f>
        <v>0</v>
      </c>
      <c r="BH2551" s="219">
        <f>IF(N2551="sníž. přenesená",J2551,0)</f>
        <v>0</v>
      </c>
      <c r="BI2551" s="219">
        <f>IF(N2551="nulová",J2551,0)</f>
        <v>0</v>
      </c>
      <c r="BJ2551" s="20" t="s">
        <v>80</v>
      </c>
      <c r="BK2551" s="219">
        <f>ROUND(I2551*H2551,2)</f>
        <v>0</v>
      </c>
      <c r="BL2551" s="20" t="s">
        <v>196</v>
      </c>
      <c r="BM2551" s="218" t="s">
        <v>2296</v>
      </c>
    </row>
    <row r="2552" spans="1:47" s="2" customFormat="1" ht="12">
      <c r="A2552" s="41"/>
      <c r="B2552" s="42"/>
      <c r="C2552" s="43"/>
      <c r="D2552" s="220" t="s">
        <v>169</v>
      </c>
      <c r="E2552" s="43"/>
      <c r="F2552" s="221" t="s">
        <v>2297</v>
      </c>
      <c r="G2552" s="43"/>
      <c r="H2552" s="43"/>
      <c r="I2552" s="222"/>
      <c r="J2552" s="43"/>
      <c r="K2552" s="43"/>
      <c r="L2552" s="47"/>
      <c r="M2552" s="223"/>
      <c r="N2552" s="224"/>
      <c r="O2552" s="87"/>
      <c r="P2552" s="87"/>
      <c r="Q2552" s="87"/>
      <c r="R2552" s="87"/>
      <c r="S2552" s="87"/>
      <c r="T2552" s="88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T2552" s="20" t="s">
        <v>169</v>
      </c>
      <c r="AU2552" s="20" t="s">
        <v>82</v>
      </c>
    </row>
    <row r="2553" spans="1:51" s="14" customFormat="1" ht="12">
      <c r="A2553" s="14"/>
      <c r="B2553" s="236"/>
      <c r="C2553" s="237"/>
      <c r="D2553" s="227" t="s">
        <v>176</v>
      </c>
      <c r="E2553" s="238" t="s">
        <v>19</v>
      </c>
      <c r="F2553" s="239" t="s">
        <v>354</v>
      </c>
      <c r="G2553" s="237"/>
      <c r="H2553" s="240">
        <v>58.13</v>
      </c>
      <c r="I2553" s="241"/>
      <c r="J2553" s="237"/>
      <c r="K2553" s="237"/>
      <c r="L2553" s="242"/>
      <c r="M2553" s="243"/>
      <c r="N2553" s="244"/>
      <c r="O2553" s="244"/>
      <c r="P2553" s="244"/>
      <c r="Q2553" s="244"/>
      <c r="R2553" s="244"/>
      <c r="S2553" s="244"/>
      <c r="T2553" s="245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T2553" s="246" t="s">
        <v>176</v>
      </c>
      <c r="AU2553" s="246" t="s">
        <v>82</v>
      </c>
      <c r="AV2553" s="14" t="s">
        <v>82</v>
      </c>
      <c r="AW2553" s="14" t="s">
        <v>34</v>
      </c>
      <c r="AX2553" s="14" t="s">
        <v>72</v>
      </c>
      <c r="AY2553" s="246" t="s">
        <v>155</v>
      </c>
    </row>
    <row r="2554" spans="1:51" s="14" customFormat="1" ht="12">
      <c r="A2554" s="14"/>
      <c r="B2554" s="236"/>
      <c r="C2554" s="237"/>
      <c r="D2554" s="227" t="s">
        <v>176</v>
      </c>
      <c r="E2554" s="238" t="s">
        <v>19</v>
      </c>
      <c r="F2554" s="239" t="s">
        <v>358</v>
      </c>
      <c r="G2554" s="237"/>
      <c r="H2554" s="240">
        <v>237.21</v>
      </c>
      <c r="I2554" s="241"/>
      <c r="J2554" s="237"/>
      <c r="K2554" s="237"/>
      <c r="L2554" s="242"/>
      <c r="M2554" s="243"/>
      <c r="N2554" s="244"/>
      <c r="O2554" s="244"/>
      <c r="P2554" s="244"/>
      <c r="Q2554" s="244"/>
      <c r="R2554" s="244"/>
      <c r="S2554" s="244"/>
      <c r="T2554" s="245"/>
      <c r="U2554" s="14"/>
      <c r="V2554" s="14"/>
      <c r="W2554" s="14"/>
      <c r="X2554" s="14"/>
      <c r="Y2554" s="14"/>
      <c r="Z2554" s="14"/>
      <c r="AA2554" s="14"/>
      <c r="AB2554" s="14"/>
      <c r="AC2554" s="14"/>
      <c r="AD2554" s="14"/>
      <c r="AE2554" s="14"/>
      <c r="AT2554" s="246" t="s">
        <v>176</v>
      </c>
      <c r="AU2554" s="246" t="s">
        <v>82</v>
      </c>
      <c r="AV2554" s="14" t="s">
        <v>82</v>
      </c>
      <c r="AW2554" s="14" t="s">
        <v>34</v>
      </c>
      <c r="AX2554" s="14" t="s">
        <v>72</v>
      </c>
      <c r="AY2554" s="246" t="s">
        <v>155</v>
      </c>
    </row>
    <row r="2555" spans="1:51" s="14" customFormat="1" ht="12">
      <c r="A2555" s="14"/>
      <c r="B2555" s="236"/>
      <c r="C2555" s="237"/>
      <c r="D2555" s="227" t="s">
        <v>176</v>
      </c>
      <c r="E2555" s="238" t="s">
        <v>19</v>
      </c>
      <c r="F2555" s="239" t="s">
        <v>361</v>
      </c>
      <c r="G2555" s="237"/>
      <c r="H2555" s="240">
        <v>238.47</v>
      </c>
      <c r="I2555" s="241"/>
      <c r="J2555" s="237"/>
      <c r="K2555" s="237"/>
      <c r="L2555" s="242"/>
      <c r="M2555" s="243"/>
      <c r="N2555" s="244"/>
      <c r="O2555" s="244"/>
      <c r="P2555" s="244"/>
      <c r="Q2555" s="244"/>
      <c r="R2555" s="244"/>
      <c r="S2555" s="244"/>
      <c r="T2555" s="245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T2555" s="246" t="s">
        <v>176</v>
      </c>
      <c r="AU2555" s="246" t="s">
        <v>82</v>
      </c>
      <c r="AV2555" s="14" t="s">
        <v>82</v>
      </c>
      <c r="AW2555" s="14" t="s">
        <v>34</v>
      </c>
      <c r="AX2555" s="14" t="s">
        <v>72</v>
      </c>
      <c r="AY2555" s="246" t="s">
        <v>155</v>
      </c>
    </row>
    <row r="2556" spans="1:51" s="14" customFormat="1" ht="12">
      <c r="A2556" s="14"/>
      <c r="B2556" s="236"/>
      <c r="C2556" s="237"/>
      <c r="D2556" s="227" t="s">
        <v>176</v>
      </c>
      <c r="E2556" s="238" t="s">
        <v>19</v>
      </c>
      <c r="F2556" s="239" t="s">
        <v>367</v>
      </c>
      <c r="G2556" s="237"/>
      <c r="H2556" s="240">
        <v>60.67</v>
      </c>
      <c r="I2556" s="241"/>
      <c r="J2556" s="237"/>
      <c r="K2556" s="237"/>
      <c r="L2556" s="242"/>
      <c r="M2556" s="243"/>
      <c r="N2556" s="244"/>
      <c r="O2556" s="244"/>
      <c r="P2556" s="244"/>
      <c r="Q2556" s="244"/>
      <c r="R2556" s="244"/>
      <c r="S2556" s="244"/>
      <c r="T2556" s="245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46" t="s">
        <v>176</v>
      </c>
      <c r="AU2556" s="246" t="s">
        <v>82</v>
      </c>
      <c r="AV2556" s="14" t="s">
        <v>82</v>
      </c>
      <c r="AW2556" s="14" t="s">
        <v>34</v>
      </c>
      <c r="AX2556" s="14" t="s">
        <v>72</v>
      </c>
      <c r="AY2556" s="246" t="s">
        <v>155</v>
      </c>
    </row>
    <row r="2557" spans="1:51" s="14" customFormat="1" ht="12">
      <c r="A2557" s="14"/>
      <c r="B2557" s="236"/>
      <c r="C2557" s="237"/>
      <c r="D2557" s="227" t="s">
        <v>176</v>
      </c>
      <c r="E2557" s="238" t="s">
        <v>19</v>
      </c>
      <c r="F2557" s="239" t="s">
        <v>370</v>
      </c>
      <c r="G2557" s="237"/>
      <c r="H2557" s="240">
        <v>10.14</v>
      </c>
      <c r="I2557" s="241"/>
      <c r="J2557" s="237"/>
      <c r="K2557" s="237"/>
      <c r="L2557" s="242"/>
      <c r="M2557" s="243"/>
      <c r="N2557" s="244"/>
      <c r="O2557" s="244"/>
      <c r="P2557" s="244"/>
      <c r="Q2557" s="244"/>
      <c r="R2557" s="244"/>
      <c r="S2557" s="244"/>
      <c r="T2557" s="245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T2557" s="246" t="s">
        <v>176</v>
      </c>
      <c r="AU2557" s="246" t="s">
        <v>82</v>
      </c>
      <c r="AV2557" s="14" t="s">
        <v>82</v>
      </c>
      <c r="AW2557" s="14" t="s">
        <v>34</v>
      </c>
      <c r="AX2557" s="14" t="s">
        <v>72</v>
      </c>
      <c r="AY2557" s="246" t="s">
        <v>155</v>
      </c>
    </row>
    <row r="2558" spans="1:51" s="14" customFormat="1" ht="12">
      <c r="A2558" s="14"/>
      <c r="B2558" s="236"/>
      <c r="C2558" s="237"/>
      <c r="D2558" s="227" t="s">
        <v>176</v>
      </c>
      <c r="E2558" s="238" t="s">
        <v>19</v>
      </c>
      <c r="F2558" s="239" t="s">
        <v>373</v>
      </c>
      <c r="G2558" s="237"/>
      <c r="H2558" s="240">
        <v>34.72</v>
      </c>
      <c r="I2558" s="241"/>
      <c r="J2558" s="237"/>
      <c r="K2558" s="237"/>
      <c r="L2558" s="242"/>
      <c r="M2558" s="243"/>
      <c r="N2558" s="244"/>
      <c r="O2558" s="244"/>
      <c r="P2558" s="244"/>
      <c r="Q2558" s="244"/>
      <c r="R2558" s="244"/>
      <c r="S2558" s="244"/>
      <c r="T2558" s="245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T2558" s="246" t="s">
        <v>176</v>
      </c>
      <c r="AU2558" s="246" t="s">
        <v>82</v>
      </c>
      <c r="AV2558" s="14" t="s">
        <v>82</v>
      </c>
      <c r="AW2558" s="14" t="s">
        <v>34</v>
      </c>
      <c r="AX2558" s="14" t="s">
        <v>72</v>
      </c>
      <c r="AY2558" s="246" t="s">
        <v>155</v>
      </c>
    </row>
    <row r="2559" spans="1:51" s="14" customFormat="1" ht="12">
      <c r="A2559" s="14"/>
      <c r="B2559" s="236"/>
      <c r="C2559" s="237"/>
      <c r="D2559" s="227" t="s">
        <v>176</v>
      </c>
      <c r="E2559" s="238" t="s">
        <v>19</v>
      </c>
      <c r="F2559" s="239" t="s">
        <v>377</v>
      </c>
      <c r="G2559" s="237"/>
      <c r="H2559" s="240">
        <v>33.32</v>
      </c>
      <c r="I2559" s="241"/>
      <c r="J2559" s="237"/>
      <c r="K2559" s="237"/>
      <c r="L2559" s="242"/>
      <c r="M2559" s="243"/>
      <c r="N2559" s="244"/>
      <c r="O2559" s="244"/>
      <c r="P2559" s="244"/>
      <c r="Q2559" s="244"/>
      <c r="R2559" s="244"/>
      <c r="S2559" s="244"/>
      <c r="T2559" s="245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46" t="s">
        <v>176</v>
      </c>
      <c r="AU2559" s="246" t="s">
        <v>82</v>
      </c>
      <c r="AV2559" s="14" t="s">
        <v>82</v>
      </c>
      <c r="AW2559" s="14" t="s">
        <v>34</v>
      </c>
      <c r="AX2559" s="14" t="s">
        <v>72</v>
      </c>
      <c r="AY2559" s="246" t="s">
        <v>155</v>
      </c>
    </row>
    <row r="2560" spans="1:51" s="13" customFormat="1" ht="12">
      <c r="A2560" s="13"/>
      <c r="B2560" s="225"/>
      <c r="C2560" s="226"/>
      <c r="D2560" s="227" t="s">
        <v>176</v>
      </c>
      <c r="E2560" s="228" t="s">
        <v>19</v>
      </c>
      <c r="F2560" s="229" t="s">
        <v>2141</v>
      </c>
      <c r="G2560" s="226"/>
      <c r="H2560" s="228" t="s">
        <v>19</v>
      </c>
      <c r="I2560" s="230"/>
      <c r="J2560" s="226"/>
      <c r="K2560" s="226"/>
      <c r="L2560" s="231"/>
      <c r="M2560" s="232"/>
      <c r="N2560" s="233"/>
      <c r="O2560" s="233"/>
      <c r="P2560" s="233"/>
      <c r="Q2560" s="233"/>
      <c r="R2560" s="233"/>
      <c r="S2560" s="233"/>
      <c r="T2560" s="234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T2560" s="235" t="s">
        <v>176</v>
      </c>
      <c r="AU2560" s="235" t="s">
        <v>82</v>
      </c>
      <c r="AV2560" s="13" t="s">
        <v>80</v>
      </c>
      <c r="AW2560" s="13" t="s">
        <v>34</v>
      </c>
      <c r="AX2560" s="13" t="s">
        <v>72</v>
      </c>
      <c r="AY2560" s="235" t="s">
        <v>155</v>
      </c>
    </row>
    <row r="2561" spans="1:51" s="14" customFormat="1" ht="12">
      <c r="A2561" s="14"/>
      <c r="B2561" s="236"/>
      <c r="C2561" s="237"/>
      <c r="D2561" s="227" t="s">
        <v>176</v>
      </c>
      <c r="E2561" s="238" t="s">
        <v>19</v>
      </c>
      <c r="F2561" s="239" t="s">
        <v>231</v>
      </c>
      <c r="G2561" s="237"/>
      <c r="H2561" s="240">
        <v>45</v>
      </c>
      <c r="I2561" s="241"/>
      <c r="J2561" s="237"/>
      <c r="K2561" s="237"/>
      <c r="L2561" s="242"/>
      <c r="M2561" s="243"/>
      <c r="N2561" s="244"/>
      <c r="O2561" s="244"/>
      <c r="P2561" s="244"/>
      <c r="Q2561" s="244"/>
      <c r="R2561" s="244"/>
      <c r="S2561" s="244"/>
      <c r="T2561" s="245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T2561" s="246" t="s">
        <v>176</v>
      </c>
      <c r="AU2561" s="246" t="s">
        <v>82</v>
      </c>
      <c r="AV2561" s="14" t="s">
        <v>82</v>
      </c>
      <c r="AW2561" s="14" t="s">
        <v>34</v>
      </c>
      <c r="AX2561" s="14" t="s">
        <v>72</v>
      </c>
      <c r="AY2561" s="246" t="s">
        <v>155</v>
      </c>
    </row>
    <row r="2562" spans="1:51" s="15" customFormat="1" ht="12">
      <c r="A2562" s="15"/>
      <c r="B2562" s="255"/>
      <c r="C2562" s="256"/>
      <c r="D2562" s="227" t="s">
        <v>176</v>
      </c>
      <c r="E2562" s="257" t="s">
        <v>19</v>
      </c>
      <c r="F2562" s="258" t="s">
        <v>502</v>
      </c>
      <c r="G2562" s="256"/>
      <c r="H2562" s="259">
        <v>717.66</v>
      </c>
      <c r="I2562" s="260"/>
      <c r="J2562" s="256"/>
      <c r="K2562" s="256"/>
      <c r="L2562" s="261"/>
      <c r="M2562" s="262"/>
      <c r="N2562" s="263"/>
      <c r="O2562" s="263"/>
      <c r="P2562" s="263"/>
      <c r="Q2562" s="263"/>
      <c r="R2562" s="263"/>
      <c r="S2562" s="263"/>
      <c r="T2562" s="264"/>
      <c r="U2562" s="15"/>
      <c r="V2562" s="15"/>
      <c r="W2562" s="15"/>
      <c r="X2562" s="15"/>
      <c r="Y2562" s="15"/>
      <c r="Z2562" s="15"/>
      <c r="AA2562" s="15"/>
      <c r="AB2562" s="15"/>
      <c r="AC2562" s="15"/>
      <c r="AD2562" s="15"/>
      <c r="AE2562" s="15"/>
      <c r="AT2562" s="265" t="s">
        <v>176</v>
      </c>
      <c r="AU2562" s="265" t="s">
        <v>82</v>
      </c>
      <c r="AV2562" s="15" t="s">
        <v>252</v>
      </c>
      <c r="AW2562" s="15" t="s">
        <v>34</v>
      </c>
      <c r="AX2562" s="15" t="s">
        <v>80</v>
      </c>
      <c r="AY2562" s="265" t="s">
        <v>155</v>
      </c>
    </row>
    <row r="2563" spans="1:47" s="2" customFormat="1" ht="12">
      <c r="A2563" s="41"/>
      <c r="B2563" s="42"/>
      <c r="C2563" s="43"/>
      <c r="D2563" s="227" t="s">
        <v>493</v>
      </c>
      <c r="E2563" s="43"/>
      <c r="F2563" s="252" t="s">
        <v>678</v>
      </c>
      <c r="G2563" s="43"/>
      <c r="H2563" s="43"/>
      <c r="I2563" s="43"/>
      <c r="J2563" s="43"/>
      <c r="K2563" s="43"/>
      <c r="L2563" s="47"/>
      <c r="M2563" s="223"/>
      <c r="N2563" s="224"/>
      <c r="O2563" s="87"/>
      <c r="P2563" s="87"/>
      <c r="Q2563" s="87"/>
      <c r="R2563" s="87"/>
      <c r="S2563" s="87"/>
      <c r="T2563" s="88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U2563" s="20" t="s">
        <v>82</v>
      </c>
    </row>
    <row r="2564" spans="1:47" s="2" customFormat="1" ht="12">
      <c r="A2564" s="41"/>
      <c r="B2564" s="42"/>
      <c r="C2564" s="43"/>
      <c r="D2564" s="227" t="s">
        <v>493</v>
      </c>
      <c r="E2564" s="43"/>
      <c r="F2564" s="253" t="s">
        <v>679</v>
      </c>
      <c r="G2564" s="43"/>
      <c r="H2564" s="254">
        <v>0</v>
      </c>
      <c r="I2564" s="43"/>
      <c r="J2564" s="43"/>
      <c r="K2564" s="43"/>
      <c r="L2564" s="47"/>
      <c r="M2564" s="223"/>
      <c r="N2564" s="224"/>
      <c r="O2564" s="87"/>
      <c r="P2564" s="87"/>
      <c r="Q2564" s="87"/>
      <c r="R2564" s="87"/>
      <c r="S2564" s="87"/>
      <c r="T2564" s="88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1"/>
      <c r="AE2564" s="41"/>
      <c r="AU2564" s="20" t="s">
        <v>82</v>
      </c>
    </row>
    <row r="2565" spans="1:47" s="2" customFormat="1" ht="12">
      <c r="A2565" s="41"/>
      <c r="B2565" s="42"/>
      <c r="C2565" s="43"/>
      <c r="D2565" s="227" t="s">
        <v>493</v>
      </c>
      <c r="E2565" s="43"/>
      <c r="F2565" s="253" t="s">
        <v>680</v>
      </c>
      <c r="G2565" s="43"/>
      <c r="H2565" s="254">
        <v>31.29</v>
      </c>
      <c r="I2565" s="43"/>
      <c r="J2565" s="43"/>
      <c r="K2565" s="43"/>
      <c r="L2565" s="47"/>
      <c r="M2565" s="223"/>
      <c r="N2565" s="224"/>
      <c r="O2565" s="87"/>
      <c r="P2565" s="87"/>
      <c r="Q2565" s="87"/>
      <c r="R2565" s="87"/>
      <c r="S2565" s="87"/>
      <c r="T2565" s="88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1"/>
      <c r="AE2565" s="41"/>
      <c r="AU2565" s="20" t="s">
        <v>82</v>
      </c>
    </row>
    <row r="2566" spans="1:47" s="2" customFormat="1" ht="12">
      <c r="A2566" s="41"/>
      <c r="B2566" s="42"/>
      <c r="C2566" s="43"/>
      <c r="D2566" s="227" t="s">
        <v>493</v>
      </c>
      <c r="E2566" s="43"/>
      <c r="F2566" s="253" t="s">
        <v>681</v>
      </c>
      <c r="G2566" s="43"/>
      <c r="H2566" s="254">
        <v>4.06</v>
      </c>
      <c r="I2566" s="43"/>
      <c r="J2566" s="43"/>
      <c r="K2566" s="43"/>
      <c r="L2566" s="47"/>
      <c r="M2566" s="223"/>
      <c r="N2566" s="224"/>
      <c r="O2566" s="87"/>
      <c r="P2566" s="87"/>
      <c r="Q2566" s="87"/>
      <c r="R2566" s="87"/>
      <c r="S2566" s="87"/>
      <c r="T2566" s="88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1"/>
      <c r="AE2566" s="41"/>
      <c r="AU2566" s="20" t="s">
        <v>82</v>
      </c>
    </row>
    <row r="2567" spans="1:47" s="2" customFormat="1" ht="12">
      <c r="A2567" s="41"/>
      <c r="B2567" s="42"/>
      <c r="C2567" s="43"/>
      <c r="D2567" s="227" t="s">
        <v>493</v>
      </c>
      <c r="E2567" s="43"/>
      <c r="F2567" s="253" t="s">
        <v>682</v>
      </c>
      <c r="G2567" s="43"/>
      <c r="H2567" s="254">
        <v>1.14</v>
      </c>
      <c r="I2567" s="43"/>
      <c r="J2567" s="43"/>
      <c r="K2567" s="43"/>
      <c r="L2567" s="47"/>
      <c r="M2567" s="223"/>
      <c r="N2567" s="224"/>
      <c r="O2567" s="87"/>
      <c r="P2567" s="87"/>
      <c r="Q2567" s="87"/>
      <c r="R2567" s="87"/>
      <c r="S2567" s="87"/>
      <c r="T2567" s="88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1"/>
      <c r="AE2567" s="41"/>
      <c r="AU2567" s="20" t="s">
        <v>82</v>
      </c>
    </row>
    <row r="2568" spans="1:47" s="2" customFormat="1" ht="12">
      <c r="A2568" s="41"/>
      <c r="B2568" s="42"/>
      <c r="C2568" s="43"/>
      <c r="D2568" s="227" t="s">
        <v>493</v>
      </c>
      <c r="E2568" s="43"/>
      <c r="F2568" s="253" t="s">
        <v>682</v>
      </c>
      <c r="G2568" s="43"/>
      <c r="H2568" s="254">
        <v>1.14</v>
      </c>
      <c r="I2568" s="43"/>
      <c r="J2568" s="43"/>
      <c r="K2568" s="43"/>
      <c r="L2568" s="47"/>
      <c r="M2568" s="223"/>
      <c r="N2568" s="224"/>
      <c r="O2568" s="87"/>
      <c r="P2568" s="87"/>
      <c r="Q2568" s="87"/>
      <c r="R2568" s="87"/>
      <c r="S2568" s="87"/>
      <c r="T2568" s="88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1"/>
      <c r="AE2568" s="41"/>
      <c r="AU2568" s="20" t="s">
        <v>82</v>
      </c>
    </row>
    <row r="2569" spans="1:47" s="2" customFormat="1" ht="12">
      <c r="A2569" s="41"/>
      <c r="B2569" s="42"/>
      <c r="C2569" s="43"/>
      <c r="D2569" s="227" t="s">
        <v>493</v>
      </c>
      <c r="E2569" s="43"/>
      <c r="F2569" s="253" t="s">
        <v>682</v>
      </c>
      <c r="G2569" s="43"/>
      <c r="H2569" s="254">
        <v>1.14</v>
      </c>
      <c r="I2569" s="43"/>
      <c r="J2569" s="43"/>
      <c r="K2569" s="43"/>
      <c r="L2569" s="47"/>
      <c r="M2569" s="223"/>
      <c r="N2569" s="224"/>
      <c r="O2569" s="87"/>
      <c r="P2569" s="87"/>
      <c r="Q2569" s="87"/>
      <c r="R2569" s="87"/>
      <c r="S2569" s="87"/>
      <c r="T2569" s="88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1"/>
      <c r="AE2569" s="41"/>
      <c r="AU2569" s="20" t="s">
        <v>82</v>
      </c>
    </row>
    <row r="2570" spans="1:47" s="2" customFormat="1" ht="12">
      <c r="A2570" s="41"/>
      <c r="B2570" s="42"/>
      <c r="C2570" s="43"/>
      <c r="D2570" s="227" t="s">
        <v>493</v>
      </c>
      <c r="E2570" s="43"/>
      <c r="F2570" s="253" t="s">
        <v>683</v>
      </c>
      <c r="G2570" s="43"/>
      <c r="H2570" s="254">
        <v>5.7</v>
      </c>
      <c r="I2570" s="43"/>
      <c r="J2570" s="43"/>
      <c r="K2570" s="43"/>
      <c r="L2570" s="47"/>
      <c r="M2570" s="223"/>
      <c r="N2570" s="224"/>
      <c r="O2570" s="87"/>
      <c r="P2570" s="87"/>
      <c r="Q2570" s="87"/>
      <c r="R2570" s="87"/>
      <c r="S2570" s="87"/>
      <c r="T2570" s="88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1"/>
      <c r="AE2570" s="41"/>
      <c r="AU2570" s="20" t="s">
        <v>82</v>
      </c>
    </row>
    <row r="2571" spans="1:47" s="2" customFormat="1" ht="12">
      <c r="A2571" s="41"/>
      <c r="B2571" s="42"/>
      <c r="C2571" s="43"/>
      <c r="D2571" s="227" t="s">
        <v>493</v>
      </c>
      <c r="E2571" s="43"/>
      <c r="F2571" s="253" t="s">
        <v>684</v>
      </c>
      <c r="G2571" s="43"/>
      <c r="H2571" s="254">
        <v>3.73</v>
      </c>
      <c r="I2571" s="43"/>
      <c r="J2571" s="43"/>
      <c r="K2571" s="43"/>
      <c r="L2571" s="47"/>
      <c r="M2571" s="223"/>
      <c r="N2571" s="224"/>
      <c r="O2571" s="87"/>
      <c r="P2571" s="87"/>
      <c r="Q2571" s="87"/>
      <c r="R2571" s="87"/>
      <c r="S2571" s="87"/>
      <c r="T2571" s="88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U2571" s="20" t="s">
        <v>82</v>
      </c>
    </row>
    <row r="2572" spans="1:47" s="2" customFormat="1" ht="12">
      <c r="A2572" s="41"/>
      <c r="B2572" s="42"/>
      <c r="C2572" s="43"/>
      <c r="D2572" s="227" t="s">
        <v>493</v>
      </c>
      <c r="E2572" s="43"/>
      <c r="F2572" s="253" t="s">
        <v>685</v>
      </c>
      <c r="G2572" s="43"/>
      <c r="H2572" s="254">
        <v>1.2</v>
      </c>
      <c r="I2572" s="43"/>
      <c r="J2572" s="43"/>
      <c r="K2572" s="43"/>
      <c r="L2572" s="47"/>
      <c r="M2572" s="223"/>
      <c r="N2572" s="224"/>
      <c r="O2572" s="87"/>
      <c r="P2572" s="87"/>
      <c r="Q2572" s="87"/>
      <c r="R2572" s="87"/>
      <c r="S2572" s="87"/>
      <c r="T2572" s="88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1"/>
      <c r="AE2572" s="41"/>
      <c r="AU2572" s="20" t="s">
        <v>82</v>
      </c>
    </row>
    <row r="2573" spans="1:47" s="2" customFormat="1" ht="12">
      <c r="A2573" s="41"/>
      <c r="B2573" s="42"/>
      <c r="C2573" s="43"/>
      <c r="D2573" s="227" t="s">
        <v>493</v>
      </c>
      <c r="E2573" s="43"/>
      <c r="F2573" s="253" t="s">
        <v>686</v>
      </c>
      <c r="G2573" s="43"/>
      <c r="H2573" s="254">
        <v>1.25</v>
      </c>
      <c r="I2573" s="43"/>
      <c r="J2573" s="43"/>
      <c r="K2573" s="43"/>
      <c r="L2573" s="47"/>
      <c r="M2573" s="223"/>
      <c r="N2573" s="224"/>
      <c r="O2573" s="87"/>
      <c r="P2573" s="87"/>
      <c r="Q2573" s="87"/>
      <c r="R2573" s="87"/>
      <c r="S2573" s="87"/>
      <c r="T2573" s="88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1"/>
      <c r="AE2573" s="41"/>
      <c r="AU2573" s="20" t="s">
        <v>82</v>
      </c>
    </row>
    <row r="2574" spans="1:47" s="2" customFormat="1" ht="12">
      <c r="A2574" s="41"/>
      <c r="B2574" s="42"/>
      <c r="C2574" s="43"/>
      <c r="D2574" s="227" t="s">
        <v>493</v>
      </c>
      <c r="E2574" s="43"/>
      <c r="F2574" s="253" t="s">
        <v>681</v>
      </c>
      <c r="G2574" s="43"/>
      <c r="H2574" s="254">
        <v>4.06</v>
      </c>
      <c r="I2574" s="43"/>
      <c r="J2574" s="43"/>
      <c r="K2574" s="43"/>
      <c r="L2574" s="47"/>
      <c r="M2574" s="223"/>
      <c r="N2574" s="224"/>
      <c r="O2574" s="87"/>
      <c r="P2574" s="87"/>
      <c r="Q2574" s="87"/>
      <c r="R2574" s="87"/>
      <c r="S2574" s="87"/>
      <c r="T2574" s="88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1"/>
      <c r="AE2574" s="41"/>
      <c r="AU2574" s="20" t="s">
        <v>82</v>
      </c>
    </row>
    <row r="2575" spans="1:47" s="2" customFormat="1" ht="12">
      <c r="A2575" s="41"/>
      <c r="B2575" s="42"/>
      <c r="C2575" s="43"/>
      <c r="D2575" s="227" t="s">
        <v>493</v>
      </c>
      <c r="E2575" s="43"/>
      <c r="F2575" s="253" t="s">
        <v>687</v>
      </c>
      <c r="G2575" s="43"/>
      <c r="H2575" s="254">
        <v>2.28</v>
      </c>
      <c r="I2575" s="43"/>
      <c r="J2575" s="43"/>
      <c r="K2575" s="43"/>
      <c r="L2575" s="47"/>
      <c r="M2575" s="223"/>
      <c r="N2575" s="224"/>
      <c r="O2575" s="87"/>
      <c r="P2575" s="87"/>
      <c r="Q2575" s="87"/>
      <c r="R2575" s="87"/>
      <c r="S2575" s="87"/>
      <c r="T2575" s="88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1"/>
      <c r="AE2575" s="41"/>
      <c r="AU2575" s="20" t="s">
        <v>82</v>
      </c>
    </row>
    <row r="2576" spans="1:47" s="2" customFormat="1" ht="12">
      <c r="A2576" s="41"/>
      <c r="B2576" s="42"/>
      <c r="C2576" s="43"/>
      <c r="D2576" s="227" t="s">
        <v>493</v>
      </c>
      <c r="E2576" s="43"/>
      <c r="F2576" s="253" t="s">
        <v>682</v>
      </c>
      <c r="G2576" s="43"/>
      <c r="H2576" s="254">
        <v>1.14</v>
      </c>
      <c r="I2576" s="43"/>
      <c r="J2576" s="43"/>
      <c r="K2576" s="43"/>
      <c r="L2576" s="47"/>
      <c r="M2576" s="223"/>
      <c r="N2576" s="224"/>
      <c r="O2576" s="87"/>
      <c r="P2576" s="87"/>
      <c r="Q2576" s="87"/>
      <c r="R2576" s="87"/>
      <c r="S2576" s="87"/>
      <c r="T2576" s="88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1"/>
      <c r="AE2576" s="41"/>
      <c r="AU2576" s="20" t="s">
        <v>82</v>
      </c>
    </row>
    <row r="2577" spans="1:47" s="2" customFormat="1" ht="12">
      <c r="A2577" s="41"/>
      <c r="B2577" s="42"/>
      <c r="C2577" s="43"/>
      <c r="D2577" s="227" t="s">
        <v>493</v>
      </c>
      <c r="E2577" s="43"/>
      <c r="F2577" s="253" t="s">
        <v>502</v>
      </c>
      <c r="G2577" s="43"/>
      <c r="H2577" s="254">
        <v>58.13</v>
      </c>
      <c r="I2577" s="43"/>
      <c r="J2577" s="43"/>
      <c r="K2577" s="43"/>
      <c r="L2577" s="47"/>
      <c r="M2577" s="223"/>
      <c r="N2577" s="224"/>
      <c r="O2577" s="87"/>
      <c r="P2577" s="87"/>
      <c r="Q2577" s="87"/>
      <c r="R2577" s="87"/>
      <c r="S2577" s="87"/>
      <c r="T2577" s="88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1"/>
      <c r="AE2577" s="41"/>
      <c r="AU2577" s="20" t="s">
        <v>82</v>
      </c>
    </row>
    <row r="2578" spans="1:47" s="2" customFormat="1" ht="12">
      <c r="A2578" s="41"/>
      <c r="B2578" s="42"/>
      <c r="C2578" s="43"/>
      <c r="D2578" s="227" t="s">
        <v>493</v>
      </c>
      <c r="E2578" s="43"/>
      <c r="F2578" s="252" t="s">
        <v>688</v>
      </c>
      <c r="G2578" s="43"/>
      <c r="H2578" s="43"/>
      <c r="I2578" s="43"/>
      <c r="J2578" s="43"/>
      <c r="K2578" s="43"/>
      <c r="L2578" s="47"/>
      <c r="M2578" s="223"/>
      <c r="N2578" s="224"/>
      <c r="O2578" s="87"/>
      <c r="P2578" s="87"/>
      <c r="Q2578" s="87"/>
      <c r="R2578" s="87"/>
      <c r="S2578" s="87"/>
      <c r="T2578" s="88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  <c r="AE2578" s="41"/>
      <c r="AU2578" s="20" t="s">
        <v>82</v>
      </c>
    </row>
    <row r="2579" spans="1:47" s="2" customFormat="1" ht="12">
      <c r="A2579" s="41"/>
      <c r="B2579" s="42"/>
      <c r="C2579" s="43"/>
      <c r="D2579" s="227" t="s">
        <v>493</v>
      </c>
      <c r="E2579" s="43"/>
      <c r="F2579" s="253" t="s">
        <v>679</v>
      </c>
      <c r="G2579" s="43"/>
      <c r="H2579" s="254">
        <v>0</v>
      </c>
      <c r="I2579" s="43"/>
      <c r="J2579" s="43"/>
      <c r="K2579" s="43"/>
      <c r="L2579" s="47"/>
      <c r="M2579" s="223"/>
      <c r="N2579" s="224"/>
      <c r="O2579" s="87"/>
      <c r="P2579" s="87"/>
      <c r="Q2579" s="87"/>
      <c r="R2579" s="87"/>
      <c r="S2579" s="87"/>
      <c r="T2579" s="88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1"/>
      <c r="AE2579" s="41"/>
      <c r="AU2579" s="20" t="s">
        <v>82</v>
      </c>
    </row>
    <row r="2580" spans="1:47" s="2" customFormat="1" ht="12">
      <c r="A2580" s="41"/>
      <c r="B2580" s="42"/>
      <c r="C2580" s="43"/>
      <c r="D2580" s="227" t="s">
        <v>493</v>
      </c>
      <c r="E2580" s="43"/>
      <c r="F2580" s="253" t="s">
        <v>689</v>
      </c>
      <c r="G2580" s="43"/>
      <c r="H2580" s="254">
        <v>81.7</v>
      </c>
      <c r="I2580" s="43"/>
      <c r="J2580" s="43"/>
      <c r="K2580" s="43"/>
      <c r="L2580" s="47"/>
      <c r="M2580" s="223"/>
      <c r="N2580" s="224"/>
      <c r="O2580" s="87"/>
      <c r="P2580" s="87"/>
      <c r="Q2580" s="87"/>
      <c r="R2580" s="87"/>
      <c r="S2580" s="87"/>
      <c r="T2580" s="88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1"/>
      <c r="AE2580" s="41"/>
      <c r="AU2580" s="20" t="s">
        <v>82</v>
      </c>
    </row>
    <row r="2581" spans="1:47" s="2" customFormat="1" ht="12">
      <c r="A2581" s="41"/>
      <c r="B2581" s="42"/>
      <c r="C2581" s="43"/>
      <c r="D2581" s="227" t="s">
        <v>493</v>
      </c>
      <c r="E2581" s="43"/>
      <c r="F2581" s="253" t="s">
        <v>690</v>
      </c>
      <c r="G2581" s="43"/>
      <c r="H2581" s="254">
        <v>10.64</v>
      </c>
      <c r="I2581" s="43"/>
      <c r="J2581" s="43"/>
      <c r="K2581" s="43"/>
      <c r="L2581" s="47"/>
      <c r="M2581" s="223"/>
      <c r="N2581" s="224"/>
      <c r="O2581" s="87"/>
      <c r="P2581" s="87"/>
      <c r="Q2581" s="87"/>
      <c r="R2581" s="87"/>
      <c r="S2581" s="87"/>
      <c r="T2581" s="88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U2581" s="20" t="s">
        <v>82</v>
      </c>
    </row>
    <row r="2582" spans="1:47" s="2" customFormat="1" ht="12">
      <c r="A2582" s="41"/>
      <c r="B2582" s="42"/>
      <c r="C2582" s="43"/>
      <c r="D2582" s="227" t="s">
        <v>493</v>
      </c>
      <c r="E2582" s="43"/>
      <c r="F2582" s="253" t="s">
        <v>685</v>
      </c>
      <c r="G2582" s="43"/>
      <c r="H2582" s="254">
        <v>1.2</v>
      </c>
      <c r="I2582" s="43"/>
      <c r="J2582" s="43"/>
      <c r="K2582" s="43"/>
      <c r="L2582" s="47"/>
      <c r="M2582" s="223"/>
      <c r="N2582" s="224"/>
      <c r="O2582" s="87"/>
      <c r="P2582" s="87"/>
      <c r="Q2582" s="87"/>
      <c r="R2582" s="87"/>
      <c r="S2582" s="87"/>
      <c r="T2582" s="88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1"/>
      <c r="AE2582" s="41"/>
      <c r="AU2582" s="20" t="s">
        <v>82</v>
      </c>
    </row>
    <row r="2583" spans="1:47" s="2" customFormat="1" ht="12">
      <c r="A2583" s="41"/>
      <c r="B2583" s="42"/>
      <c r="C2583" s="43"/>
      <c r="D2583" s="227" t="s">
        <v>493</v>
      </c>
      <c r="E2583" s="43"/>
      <c r="F2583" s="253" t="s">
        <v>691</v>
      </c>
      <c r="G2583" s="43"/>
      <c r="H2583" s="254">
        <v>33.2</v>
      </c>
      <c r="I2583" s="43"/>
      <c r="J2583" s="43"/>
      <c r="K2583" s="43"/>
      <c r="L2583" s="47"/>
      <c r="M2583" s="223"/>
      <c r="N2583" s="224"/>
      <c r="O2583" s="87"/>
      <c r="P2583" s="87"/>
      <c r="Q2583" s="87"/>
      <c r="R2583" s="87"/>
      <c r="S2583" s="87"/>
      <c r="T2583" s="88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1"/>
      <c r="AE2583" s="41"/>
      <c r="AU2583" s="20" t="s">
        <v>82</v>
      </c>
    </row>
    <row r="2584" spans="1:47" s="2" customFormat="1" ht="12">
      <c r="A2584" s="41"/>
      <c r="B2584" s="42"/>
      <c r="C2584" s="43"/>
      <c r="D2584" s="227" t="s">
        <v>493</v>
      </c>
      <c r="E2584" s="43"/>
      <c r="F2584" s="253" t="s">
        <v>692</v>
      </c>
      <c r="G2584" s="43"/>
      <c r="H2584" s="254">
        <v>33.38</v>
      </c>
      <c r="I2584" s="43"/>
      <c r="J2584" s="43"/>
      <c r="K2584" s="43"/>
      <c r="L2584" s="47"/>
      <c r="M2584" s="223"/>
      <c r="N2584" s="224"/>
      <c r="O2584" s="87"/>
      <c r="P2584" s="87"/>
      <c r="Q2584" s="87"/>
      <c r="R2584" s="87"/>
      <c r="S2584" s="87"/>
      <c r="T2584" s="88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1"/>
      <c r="AE2584" s="41"/>
      <c r="AU2584" s="20" t="s">
        <v>82</v>
      </c>
    </row>
    <row r="2585" spans="1:47" s="2" customFormat="1" ht="12">
      <c r="A2585" s="41"/>
      <c r="B2585" s="42"/>
      <c r="C2585" s="43"/>
      <c r="D2585" s="227" t="s">
        <v>493</v>
      </c>
      <c r="E2585" s="43"/>
      <c r="F2585" s="253" t="s">
        <v>693</v>
      </c>
      <c r="G2585" s="43"/>
      <c r="H2585" s="254">
        <v>33.2</v>
      </c>
      <c r="I2585" s="43"/>
      <c r="J2585" s="43"/>
      <c r="K2585" s="43"/>
      <c r="L2585" s="47"/>
      <c r="M2585" s="223"/>
      <c r="N2585" s="224"/>
      <c r="O2585" s="87"/>
      <c r="P2585" s="87"/>
      <c r="Q2585" s="87"/>
      <c r="R2585" s="87"/>
      <c r="S2585" s="87"/>
      <c r="T2585" s="88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1"/>
      <c r="AE2585" s="41"/>
      <c r="AU2585" s="20" t="s">
        <v>82</v>
      </c>
    </row>
    <row r="2586" spans="1:47" s="2" customFormat="1" ht="12">
      <c r="A2586" s="41"/>
      <c r="B2586" s="42"/>
      <c r="C2586" s="43"/>
      <c r="D2586" s="227" t="s">
        <v>493</v>
      </c>
      <c r="E2586" s="43"/>
      <c r="F2586" s="253" t="s">
        <v>694</v>
      </c>
      <c r="G2586" s="43"/>
      <c r="H2586" s="254">
        <v>32.84</v>
      </c>
      <c r="I2586" s="43"/>
      <c r="J2586" s="43"/>
      <c r="K2586" s="43"/>
      <c r="L2586" s="47"/>
      <c r="M2586" s="223"/>
      <c r="N2586" s="224"/>
      <c r="O2586" s="87"/>
      <c r="P2586" s="87"/>
      <c r="Q2586" s="87"/>
      <c r="R2586" s="87"/>
      <c r="S2586" s="87"/>
      <c r="T2586" s="88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1"/>
      <c r="AE2586" s="41"/>
      <c r="AU2586" s="20" t="s">
        <v>82</v>
      </c>
    </row>
    <row r="2587" spans="1:47" s="2" customFormat="1" ht="12">
      <c r="A2587" s="41"/>
      <c r="B2587" s="42"/>
      <c r="C2587" s="43"/>
      <c r="D2587" s="227" t="s">
        <v>493</v>
      </c>
      <c r="E2587" s="43"/>
      <c r="F2587" s="253" t="s">
        <v>695</v>
      </c>
      <c r="G2587" s="43"/>
      <c r="H2587" s="254">
        <v>11.05</v>
      </c>
      <c r="I2587" s="43"/>
      <c r="J2587" s="43"/>
      <c r="K2587" s="43"/>
      <c r="L2587" s="47"/>
      <c r="M2587" s="223"/>
      <c r="N2587" s="224"/>
      <c r="O2587" s="87"/>
      <c r="P2587" s="87"/>
      <c r="Q2587" s="87"/>
      <c r="R2587" s="87"/>
      <c r="S2587" s="87"/>
      <c r="T2587" s="88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1"/>
      <c r="AE2587" s="41"/>
      <c r="AU2587" s="20" t="s">
        <v>82</v>
      </c>
    </row>
    <row r="2588" spans="1:47" s="2" customFormat="1" ht="12">
      <c r="A2588" s="41"/>
      <c r="B2588" s="42"/>
      <c r="C2588" s="43"/>
      <c r="D2588" s="227" t="s">
        <v>493</v>
      </c>
      <c r="E2588" s="43"/>
      <c r="F2588" s="253" t="s">
        <v>502</v>
      </c>
      <c r="G2588" s="43"/>
      <c r="H2588" s="254">
        <v>237.21</v>
      </c>
      <c r="I2588" s="43"/>
      <c r="J2588" s="43"/>
      <c r="K2588" s="43"/>
      <c r="L2588" s="47"/>
      <c r="M2588" s="223"/>
      <c r="N2588" s="224"/>
      <c r="O2588" s="87"/>
      <c r="P2588" s="87"/>
      <c r="Q2588" s="87"/>
      <c r="R2588" s="87"/>
      <c r="S2588" s="87"/>
      <c r="T2588" s="88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1"/>
      <c r="AE2588" s="41"/>
      <c r="AU2588" s="20" t="s">
        <v>82</v>
      </c>
    </row>
    <row r="2589" spans="1:47" s="2" customFormat="1" ht="12">
      <c r="A2589" s="41"/>
      <c r="B2589" s="42"/>
      <c r="C2589" s="43"/>
      <c r="D2589" s="227" t="s">
        <v>493</v>
      </c>
      <c r="E2589" s="43"/>
      <c r="F2589" s="252" t="s">
        <v>696</v>
      </c>
      <c r="G2589" s="43"/>
      <c r="H2589" s="43"/>
      <c r="I2589" s="43"/>
      <c r="J2589" s="43"/>
      <c r="K2589" s="43"/>
      <c r="L2589" s="47"/>
      <c r="M2589" s="223"/>
      <c r="N2589" s="224"/>
      <c r="O2589" s="87"/>
      <c r="P2589" s="87"/>
      <c r="Q2589" s="87"/>
      <c r="R2589" s="87"/>
      <c r="S2589" s="87"/>
      <c r="T2589" s="88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1"/>
      <c r="AE2589" s="41"/>
      <c r="AU2589" s="20" t="s">
        <v>82</v>
      </c>
    </row>
    <row r="2590" spans="1:47" s="2" customFormat="1" ht="12">
      <c r="A2590" s="41"/>
      <c r="B2590" s="42"/>
      <c r="C2590" s="43"/>
      <c r="D2590" s="227" t="s">
        <v>493</v>
      </c>
      <c r="E2590" s="43"/>
      <c r="F2590" s="253" t="s">
        <v>697</v>
      </c>
      <c r="G2590" s="43"/>
      <c r="H2590" s="254">
        <v>0</v>
      </c>
      <c r="I2590" s="43"/>
      <c r="J2590" s="43"/>
      <c r="K2590" s="43"/>
      <c r="L2590" s="47"/>
      <c r="M2590" s="223"/>
      <c r="N2590" s="224"/>
      <c r="O2590" s="87"/>
      <c r="P2590" s="87"/>
      <c r="Q2590" s="87"/>
      <c r="R2590" s="87"/>
      <c r="S2590" s="87"/>
      <c r="T2590" s="88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1"/>
      <c r="AE2590" s="41"/>
      <c r="AU2590" s="20" t="s">
        <v>82</v>
      </c>
    </row>
    <row r="2591" spans="1:47" s="2" customFormat="1" ht="12">
      <c r="A2591" s="41"/>
      <c r="B2591" s="42"/>
      <c r="C2591" s="43"/>
      <c r="D2591" s="227" t="s">
        <v>493</v>
      </c>
      <c r="E2591" s="43"/>
      <c r="F2591" s="253" t="s">
        <v>698</v>
      </c>
      <c r="G2591" s="43"/>
      <c r="H2591" s="254">
        <v>82.96</v>
      </c>
      <c r="I2591" s="43"/>
      <c r="J2591" s="43"/>
      <c r="K2591" s="43"/>
      <c r="L2591" s="47"/>
      <c r="M2591" s="223"/>
      <c r="N2591" s="224"/>
      <c r="O2591" s="87"/>
      <c r="P2591" s="87"/>
      <c r="Q2591" s="87"/>
      <c r="R2591" s="87"/>
      <c r="S2591" s="87"/>
      <c r="T2591" s="88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U2591" s="20" t="s">
        <v>82</v>
      </c>
    </row>
    <row r="2592" spans="1:47" s="2" customFormat="1" ht="12">
      <c r="A2592" s="41"/>
      <c r="B2592" s="42"/>
      <c r="C2592" s="43"/>
      <c r="D2592" s="227" t="s">
        <v>493</v>
      </c>
      <c r="E2592" s="43"/>
      <c r="F2592" s="253" t="s">
        <v>690</v>
      </c>
      <c r="G2592" s="43"/>
      <c r="H2592" s="254">
        <v>10.64</v>
      </c>
      <c r="I2592" s="43"/>
      <c r="J2592" s="43"/>
      <c r="K2592" s="43"/>
      <c r="L2592" s="47"/>
      <c r="M2592" s="223"/>
      <c r="N2592" s="224"/>
      <c r="O2592" s="87"/>
      <c r="P2592" s="87"/>
      <c r="Q2592" s="87"/>
      <c r="R2592" s="87"/>
      <c r="S2592" s="87"/>
      <c r="T2592" s="88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1"/>
      <c r="AE2592" s="41"/>
      <c r="AU2592" s="20" t="s">
        <v>82</v>
      </c>
    </row>
    <row r="2593" spans="1:47" s="2" customFormat="1" ht="12">
      <c r="A2593" s="41"/>
      <c r="B2593" s="42"/>
      <c r="C2593" s="43"/>
      <c r="D2593" s="227" t="s">
        <v>493</v>
      </c>
      <c r="E2593" s="43"/>
      <c r="F2593" s="253" t="s">
        <v>685</v>
      </c>
      <c r="G2593" s="43"/>
      <c r="H2593" s="254">
        <v>1.2</v>
      </c>
      <c r="I2593" s="43"/>
      <c r="J2593" s="43"/>
      <c r="K2593" s="43"/>
      <c r="L2593" s="47"/>
      <c r="M2593" s="223"/>
      <c r="N2593" s="224"/>
      <c r="O2593" s="87"/>
      <c r="P2593" s="87"/>
      <c r="Q2593" s="87"/>
      <c r="R2593" s="87"/>
      <c r="S2593" s="87"/>
      <c r="T2593" s="88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1"/>
      <c r="AE2593" s="41"/>
      <c r="AU2593" s="20" t="s">
        <v>82</v>
      </c>
    </row>
    <row r="2594" spans="1:47" s="2" customFormat="1" ht="12">
      <c r="A2594" s="41"/>
      <c r="B2594" s="42"/>
      <c r="C2594" s="43"/>
      <c r="D2594" s="227" t="s">
        <v>493</v>
      </c>
      <c r="E2594" s="43"/>
      <c r="F2594" s="253" t="s">
        <v>691</v>
      </c>
      <c r="G2594" s="43"/>
      <c r="H2594" s="254">
        <v>33.2</v>
      </c>
      <c r="I2594" s="43"/>
      <c r="J2594" s="43"/>
      <c r="K2594" s="43"/>
      <c r="L2594" s="47"/>
      <c r="M2594" s="223"/>
      <c r="N2594" s="224"/>
      <c r="O2594" s="87"/>
      <c r="P2594" s="87"/>
      <c r="Q2594" s="87"/>
      <c r="R2594" s="87"/>
      <c r="S2594" s="87"/>
      <c r="T2594" s="88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1"/>
      <c r="AE2594" s="41"/>
      <c r="AU2594" s="20" t="s">
        <v>82</v>
      </c>
    </row>
    <row r="2595" spans="1:47" s="2" customFormat="1" ht="12">
      <c r="A2595" s="41"/>
      <c r="B2595" s="42"/>
      <c r="C2595" s="43"/>
      <c r="D2595" s="227" t="s">
        <v>493</v>
      </c>
      <c r="E2595" s="43"/>
      <c r="F2595" s="253" t="s">
        <v>692</v>
      </c>
      <c r="G2595" s="43"/>
      <c r="H2595" s="254">
        <v>33.38</v>
      </c>
      <c r="I2595" s="43"/>
      <c r="J2595" s="43"/>
      <c r="K2595" s="43"/>
      <c r="L2595" s="47"/>
      <c r="M2595" s="223"/>
      <c r="N2595" s="224"/>
      <c r="O2595" s="87"/>
      <c r="P2595" s="87"/>
      <c r="Q2595" s="87"/>
      <c r="R2595" s="87"/>
      <c r="S2595" s="87"/>
      <c r="T2595" s="88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1"/>
      <c r="AE2595" s="41"/>
      <c r="AU2595" s="20" t="s">
        <v>82</v>
      </c>
    </row>
    <row r="2596" spans="1:47" s="2" customFormat="1" ht="12">
      <c r="A2596" s="41"/>
      <c r="B2596" s="42"/>
      <c r="C2596" s="43"/>
      <c r="D2596" s="227" t="s">
        <v>493</v>
      </c>
      <c r="E2596" s="43"/>
      <c r="F2596" s="253" t="s">
        <v>693</v>
      </c>
      <c r="G2596" s="43"/>
      <c r="H2596" s="254">
        <v>33.2</v>
      </c>
      <c r="I2596" s="43"/>
      <c r="J2596" s="43"/>
      <c r="K2596" s="43"/>
      <c r="L2596" s="47"/>
      <c r="M2596" s="223"/>
      <c r="N2596" s="224"/>
      <c r="O2596" s="87"/>
      <c r="P2596" s="87"/>
      <c r="Q2596" s="87"/>
      <c r="R2596" s="87"/>
      <c r="S2596" s="87"/>
      <c r="T2596" s="88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1"/>
      <c r="AE2596" s="41"/>
      <c r="AU2596" s="20" t="s">
        <v>82</v>
      </c>
    </row>
    <row r="2597" spans="1:47" s="2" customFormat="1" ht="12">
      <c r="A2597" s="41"/>
      <c r="B2597" s="42"/>
      <c r="C2597" s="43"/>
      <c r="D2597" s="227" t="s">
        <v>493</v>
      </c>
      <c r="E2597" s="43"/>
      <c r="F2597" s="253" t="s">
        <v>694</v>
      </c>
      <c r="G2597" s="43"/>
      <c r="H2597" s="254">
        <v>32.84</v>
      </c>
      <c r="I2597" s="43"/>
      <c r="J2597" s="43"/>
      <c r="K2597" s="43"/>
      <c r="L2597" s="47"/>
      <c r="M2597" s="223"/>
      <c r="N2597" s="224"/>
      <c r="O2597" s="87"/>
      <c r="P2597" s="87"/>
      <c r="Q2597" s="87"/>
      <c r="R2597" s="87"/>
      <c r="S2597" s="87"/>
      <c r="T2597" s="88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1"/>
      <c r="AE2597" s="41"/>
      <c r="AU2597" s="20" t="s">
        <v>82</v>
      </c>
    </row>
    <row r="2598" spans="1:47" s="2" customFormat="1" ht="12">
      <c r="A2598" s="41"/>
      <c r="B2598" s="42"/>
      <c r="C2598" s="43"/>
      <c r="D2598" s="227" t="s">
        <v>493</v>
      </c>
      <c r="E2598" s="43"/>
      <c r="F2598" s="253" t="s">
        <v>695</v>
      </c>
      <c r="G2598" s="43"/>
      <c r="H2598" s="254">
        <v>11.05</v>
      </c>
      <c r="I2598" s="43"/>
      <c r="J2598" s="43"/>
      <c r="K2598" s="43"/>
      <c r="L2598" s="47"/>
      <c r="M2598" s="223"/>
      <c r="N2598" s="224"/>
      <c r="O2598" s="87"/>
      <c r="P2598" s="87"/>
      <c r="Q2598" s="87"/>
      <c r="R2598" s="87"/>
      <c r="S2598" s="87"/>
      <c r="T2598" s="88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1"/>
      <c r="AE2598" s="41"/>
      <c r="AU2598" s="20" t="s">
        <v>82</v>
      </c>
    </row>
    <row r="2599" spans="1:47" s="2" customFormat="1" ht="12">
      <c r="A2599" s="41"/>
      <c r="B2599" s="42"/>
      <c r="C2599" s="43"/>
      <c r="D2599" s="227" t="s">
        <v>493</v>
      </c>
      <c r="E2599" s="43"/>
      <c r="F2599" s="253" t="s">
        <v>502</v>
      </c>
      <c r="G2599" s="43"/>
      <c r="H2599" s="254">
        <v>238.47</v>
      </c>
      <c r="I2599" s="43"/>
      <c r="J2599" s="43"/>
      <c r="K2599" s="43"/>
      <c r="L2599" s="47"/>
      <c r="M2599" s="223"/>
      <c r="N2599" s="224"/>
      <c r="O2599" s="87"/>
      <c r="P2599" s="87"/>
      <c r="Q2599" s="87"/>
      <c r="R2599" s="87"/>
      <c r="S2599" s="87"/>
      <c r="T2599" s="88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1"/>
      <c r="AE2599" s="41"/>
      <c r="AU2599" s="20" t="s">
        <v>82</v>
      </c>
    </row>
    <row r="2600" spans="1:47" s="2" customFormat="1" ht="12">
      <c r="A2600" s="41"/>
      <c r="B2600" s="42"/>
      <c r="C2600" s="43"/>
      <c r="D2600" s="227" t="s">
        <v>493</v>
      </c>
      <c r="E2600" s="43"/>
      <c r="F2600" s="252" t="s">
        <v>701</v>
      </c>
      <c r="G2600" s="43"/>
      <c r="H2600" s="43"/>
      <c r="I2600" s="43"/>
      <c r="J2600" s="43"/>
      <c r="K2600" s="43"/>
      <c r="L2600" s="47"/>
      <c r="M2600" s="223"/>
      <c r="N2600" s="224"/>
      <c r="O2600" s="87"/>
      <c r="P2600" s="87"/>
      <c r="Q2600" s="87"/>
      <c r="R2600" s="87"/>
      <c r="S2600" s="87"/>
      <c r="T2600" s="88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1"/>
      <c r="AE2600" s="41"/>
      <c r="AU2600" s="20" t="s">
        <v>82</v>
      </c>
    </row>
    <row r="2601" spans="1:47" s="2" customFormat="1" ht="12">
      <c r="A2601" s="41"/>
      <c r="B2601" s="42"/>
      <c r="C2601" s="43"/>
      <c r="D2601" s="227" t="s">
        <v>493</v>
      </c>
      <c r="E2601" s="43"/>
      <c r="F2601" s="253" t="s">
        <v>697</v>
      </c>
      <c r="G2601" s="43"/>
      <c r="H2601" s="254">
        <v>0</v>
      </c>
      <c r="I2601" s="43"/>
      <c r="J2601" s="43"/>
      <c r="K2601" s="43"/>
      <c r="L2601" s="47"/>
      <c r="M2601" s="223"/>
      <c r="N2601" s="224"/>
      <c r="O2601" s="87"/>
      <c r="P2601" s="87"/>
      <c r="Q2601" s="87"/>
      <c r="R2601" s="87"/>
      <c r="S2601" s="87"/>
      <c r="T2601" s="88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U2601" s="20" t="s">
        <v>82</v>
      </c>
    </row>
    <row r="2602" spans="1:47" s="2" customFormat="1" ht="12">
      <c r="A2602" s="41"/>
      <c r="B2602" s="42"/>
      <c r="C2602" s="43"/>
      <c r="D2602" s="227" t="s">
        <v>493</v>
      </c>
      <c r="E2602" s="43"/>
      <c r="F2602" s="253" t="s">
        <v>369</v>
      </c>
      <c r="G2602" s="43"/>
      <c r="H2602" s="254">
        <v>60.67</v>
      </c>
      <c r="I2602" s="43"/>
      <c r="J2602" s="43"/>
      <c r="K2602" s="43"/>
      <c r="L2602" s="47"/>
      <c r="M2602" s="223"/>
      <c r="N2602" s="224"/>
      <c r="O2602" s="87"/>
      <c r="P2602" s="87"/>
      <c r="Q2602" s="87"/>
      <c r="R2602" s="87"/>
      <c r="S2602" s="87"/>
      <c r="T2602" s="88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1"/>
      <c r="AE2602" s="41"/>
      <c r="AU2602" s="20" t="s">
        <v>82</v>
      </c>
    </row>
    <row r="2603" spans="1:47" s="2" customFormat="1" ht="12">
      <c r="A2603" s="41"/>
      <c r="B2603" s="42"/>
      <c r="C2603" s="43"/>
      <c r="D2603" s="227" t="s">
        <v>493</v>
      </c>
      <c r="E2603" s="43"/>
      <c r="F2603" s="252" t="s">
        <v>702</v>
      </c>
      <c r="G2603" s="43"/>
      <c r="H2603" s="43"/>
      <c r="I2603" s="43"/>
      <c r="J2603" s="43"/>
      <c r="K2603" s="43"/>
      <c r="L2603" s="47"/>
      <c r="M2603" s="223"/>
      <c r="N2603" s="224"/>
      <c r="O2603" s="87"/>
      <c r="P2603" s="87"/>
      <c r="Q2603" s="87"/>
      <c r="R2603" s="87"/>
      <c r="S2603" s="87"/>
      <c r="T2603" s="88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1"/>
      <c r="AE2603" s="41"/>
      <c r="AU2603" s="20" t="s">
        <v>82</v>
      </c>
    </row>
    <row r="2604" spans="1:47" s="2" customFormat="1" ht="12">
      <c r="A2604" s="41"/>
      <c r="B2604" s="42"/>
      <c r="C2604" s="43"/>
      <c r="D2604" s="227" t="s">
        <v>493</v>
      </c>
      <c r="E2604" s="43"/>
      <c r="F2604" s="253" t="s">
        <v>697</v>
      </c>
      <c r="G2604" s="43"/>
      <c r="H2604" s="254">
        <v>0</v>
      </c>
      <c r="I2604" s="43"/>
      <c r="J2604" s="43"/>
      <c r="K2604" s="43"/>
      <c r="L2604" s="47"/>
      <c r="M2604" s="223"/>
      <c r="N2604" s="224"/>
      <c r="O2604" s="87"/>
      <c r="P2604" s="87"/>
      <c r="Q2604" s="87"/>
      <c r="R2604" s="87"/>
      <c r="S2604" s="87"/>
      <c r="T2604" s="88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1"/>
      <c r="AE2604" s="41"/>
      <c r="AU2604" s="20" t="s">
        <v>82</v>
      </c>
    </row>
    <row r="2605" spans="1:47" s="2" customFormat="1" ht="12">
      <c r="A2605" s="41"/>
      <c r="B2605" s="42"/>
      <c r="C2605" s="43"/>
      <c r="D2605" s="227" t="s">
        <v>493</v>
      </c>
      <c r="E2605" s="43"/>
      <c r="F2605" s="253" t="s">
        <v>372</v>
      </c>
      <c r="G2605" s="43"/>
      <c r="H2605" s="254">
        <v>10.14</v>
      </c>
      <c r="I2605" s="43"/>
      <c r="J2605" s="43"/>
      <c r="K2605" s="43"/>
      <c r="L2605" s="47"/>
      <c r="M2605" s="223"/>
      <c r="N2605" s="224"/>
      <c r="O2605" s="87"/>
      <c r="P2605" s="87"/>
      <c r="Q2605" s="87"/>
      <c r="R2605" s="87"/>
      <c r="S2605" s="87"/>
      <c r="T2605" s="88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1"/>
      <c r="AE2605" s="41"/>
      <c r="AU2605" s="20" t="s">
        <v>82</v>
      </c>
    </row>
    <row r="2606" spans="1:47" s="2" customFormat="1" ht="12">
      <c r="A2606" s="41"/>
      <c r="B2606" s="42"/>
      <c r="C2606" s="43"/>
      <c r="D2606" s="227" t="s">
        <v>493</v>
      </c>
      <c r="E2606" s="43"/>
      <c r="F2606" s="252" t="s">
        <v>703</v>
      </c>
      <c r="G2606" s="43"/>
      <c r="H2606" s="43"/>
      <c r="I2606" s="43"/>
      <c r="J2606" s="43"/>
      <c r="K2606" s="43"/>
      <c r="L2606" s="47"/>
      <c r="M2606" s="223"/>
      <c r="N2606" s="224"/>
      <c r="O2606" s="87"/>
      <c r="P2606" s="87"/>
      <c r="Q2606" s="87"/>
      <c r="R2606" s="87"/>
      <c r="S2606" s="87"/>
      <c r="T2606" s="88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1"/>
      <c r="AE2606" s="41"/>
      <c r="AU2606" s="20" t="s">
        <v>82</v>
      </c>
    </row>
    <row r="2607" spans="1:47" s="2" customFormat="1" ht="12">
      <c r="A2607" s="41"/>
      <c r="B2607" s="42"/>
      <c r="C2607" s="43"/>
      <c r="D2607" s="227" t="s">
        <v>493</v>
      </c>
      <c r="E2607" s="43"/>
      <c r="F2607" s="253" t="s">
        <v>704</v>
      </c>
      <c r="G2607" s="43"/>
      <c r="H2607" s="254">
        <v>0</v>
      </c>
      <c r="I2607" s="43"/>
      <c r="J2607" s="43"/>
      <c r="K2607" s="43"/>
      <c r="L2607" s="47"/>
      <c r="M2607" s="223"/>
      <c r="N2607" s="224"/>
      <c r="O2607" s="87"/>
      <c r="P2607" s="87"/>
      <c r="Q2607" s="87"/>
      <c r="R2607" s="87"/>
      <c r="S2607" s="87"/>
      <c r="T2607" s="88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1"/>
      <c r="AE2607" s="41"/>
      <c r="AU2607" s="20" t="s">
        <v>82</v>
      </c>
    </row>
    <row r="2608" spans="1:47" s="2" customFormat="1" ht="12">
      <c r="A2608" s="41"/>
      <c r="B2608" s="42"/>
      <c r="C2608" s="43"/>
      <c r="D2608" s="227" t="s">
        <v>493</v>
      </c>
      <c r="E2608" s="43"/>
      <c r="F2608" s="253" t="s">
        <v>705</v>
      </c>
      <c r="G2608" s="43"/>
      <c r="H2608" s="254">
        <v>4.36</v>
      </c>
      <c r="I2608" s="43"/>
      <c r="J2608" s="43"/>
      <c r="K2608" s="43"/>
      <c r="L2608" s="47"/>
      <c r="M2608" s="223"/>
      <c r="N2608" s="224"/>
      <c r="O2608" s="87"/>
      <c r="P2608" s="87"/>
      <c r="Q2608" s="87"/>
      <c r="R2608" s="87"/>
      <c r="S2608" s="87"/>
      <c r="T2608" s="88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1"/>
      <c r="AE2608" s="41"/>
      <c r="AU2608" s="20" t="s">
        <v>82</v>
      </c>
    </row>
    <row r="2609" spans="1:47" s="2" customFormat="1" ht="12">
      <c r="A2609" s="41"/>
      <c r="B2609" s="42"/>
      <c r="C2609" s="43"/>
      <c r="D2609" s="227" t="s">
        <v>493</v>
      </c>
      <c r="E2609" s="43"/>
      <c r="F2609" s="253" t="s">
        <v>706</v>
      </c>
      <c r="G2609" s="43"/>
      <c r="H2609" s="254">
        <v>16.66</v>
      </c>
      <c r="I2609" s="43"/>
      <c r="J2609" s="43"/>
      <c r="K2609" s="43"/>
      <c r="L2609" s="47"/>
      <c r="M2609" s="223"/>
      <c r="N2609" s="224"/>
      <c r="O2609" s="87"/>
      <c r="P2609" s="87"/>
      <c r="Q2609" s="87"/>
      <c r="R2609" s="87"/>
      <c r="S2609" s="87"/>
      <c r="T2609" s="88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1"/>
      <c r="AE2609" s="41"/>
      <c r="AU2609" s="20" t="s">
        <v>82</v>
      </c>
    </row>
    <row r="2610" spans="1:47" s="2" customFormat="1" ht="12">
      <c r="A2610" s="41"/>
      <c r="B2610" s="42"/>
      <c r="C2610" s="43"/>
      <c r="D2610" s="227" t="s">
        <v>493</v>
      </c>
      <c r="E2610" s="43"/>
      <c r="F2610" s="253" t="s">
        <v>707</v>
      </c>
      <c r="G2610" s="43"/>
      <c r="H2610" s="254">
        <v>13.7</v>
      </c>
      <c r="I2610" s="43"/>
      <c r="J2610" s="43"/>
      <c r="K2610" s="43"/>
      <c r="L2610" s="47"/>
      <c r="M2610" s="223"/>
      <c r="N2610" s="224"/>
      <c r="O2610" s="87"/>
      <c r="P2610" s="87"/>
      <c r="Q2610" s="87"/>
      <c r="R2610" s="87"/>
      <c r="S2610" s="87"/>
      <c r="T2610" s="88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1"/>
      <c r="AE2610" s="41"/>
      <c r="AU2610" s="20" t="s">
        <v>82</v>
      </c>
    </row>
    <row r="2611" spans="1:47" s="2" customFormat="1" ht="12">
      <c r="A2611" s="41"/>
      <c r="B2611" s="42"/>
      <c r="C2611" s="43"/>
      <c r="D2611" s="227" t="s">
        <v>493</v>
      </c>
      <c r="E2611" s="43"/>
      <c r="F2611" s="253" t="s">
        <v>502</v>
      </c>
      <c r="G2611" s="43"/>
      <c r="H2611" s="254">
        <v>34.72</v>
      </c>
      <c r="I2611" s="43"/>
      <c r="J2611" s="43"/>
      <c r="K2611" s="43"/>
      <c r="L2611" s="47"/>
      <c r="M2611" s="223"/>
      <c r="N2611" s="224"/>
      <c r="O2611" s="87"/>
      <c r="P2611" s="87"/>
      <c r="Q2611" s="87"/>
      <c r="R2611" s="87"/>
      <c r="S2611" s="87"/>
      <c r="T2611" s="88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U2611" s="20" t="s">
        <v>82</v>
      </c>
    </row>
    <row r="2612" spans="1:47" s="2" customFormat="1" ht="12">
      <c r="A2612" s="41"/>
      <c r="B2612" s="42"/>
      <c r="C2612" s="43"/>
      <c r="D2612" s="227" t="s">
        <v>493</v>
      </c>
      <c r="E2612" s="43"/>
      <c r="F2612" s="252" t="s">
        <v>2298</v>
      </c>
      <c r="G2612" s="43"/>
      <c r="H2612" s="43"/>
      <c r="I2612" s="43"/>
      <c r="J2612" s="43"/>
      <c r="K2612" s="43"/>
      <c r="L2612" s="47"/>
      <c r="M2612" s="223"/>
      <c r="N2612" s="224"/>
      <c r="O2612" s="87"/>
      <c r="P2612" s="87"/>
      <c r="Q2612" s="87"/>
      <c r="R2612" s="87"/>
      <c r="S2612" s="87"/>
      <c r="T2612" s="88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1"/>
      <c r="AE2612" s="41"/>
      <c r="AU2612" s="20" t="s">
        <v>82</v>
      </c>
    </row>
    <row r="2613" spans="1:47" s="2" customFormat="1" ht="12">
      <c r="A2613" s="41"/>
      <c r="B2613" s="42"/>
      <c r="C2613" s="43"/>
      <c r="D2613" s="227" t="s">
        <v>493</v>
      </c>
      <c r="E2613" s="43"/>
      <c r="F2613" s="253" t="s">
        <v>704</v>
      </c>
      <c r="G2613" s="43"/>
      <c r="H2613" s="254">
        <v>0</v>
      </c>
      <c r="I2613" s="43"/>
      <c r="J2613" s="43"/>
      <c r="K2613" s="43"/>
      <c r="L2613" s="47"/>
      <c r="M2613" s="223"/>
      <c r="N2613" s="224"/>
      <c r="O2613" s="87"/>
      <c r="P2613" s="87"/>
      <c r="Q2613" s="87"/>
      <c r="R2613" s="87"/>
      <c r="S2613" s="87"/>
      <c r="T2613" s="88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1"/>
      <c r="AE2613" s="41"/>
      <c r="AU2613" s="20" t="s">
        <v>82</v>
      </c>
    </row>
    <row r="2614" spans="1:47" s="2" customFormat="1" ht="12">
      <c r="A2614" s="41"/>
      <c r="B2614" s="42"/>
      <c r="C2614" s="43"/>
      <c r="D2614" s="227" t="s">
        <v>493</v>
      </c>
      <c r="E2614" s="43"/>
      <c r="F2614" s="253" t="s">
        <v>379</v>
      </c>
      <c r="G2614" s="43"/>
      <c r="H2614" s="254">
        <v>33.32</v>
      </c>
      <c r="I2614" s="43"/>
      <c r="J2614" s="43"/>
      <c r="K2614" s="43"/>
      <c r="L2614" s="47"/>
      <c r="M2614" s="223"/>
      <c r="N2614" s="224"/>
      <c r="O2614" s="87"/>
      <c r="P2614" s="87"/>
      <c r="Q2614" s="87"/>
      <c r="R2614" s="87"/>
      <c r="S2614" s="87"/>
      <c r="T2614" s="88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1"/>
      <c r="AE2614" s="41"/>
      <c r="AU2614" s="20" t="s">
        <v>82</v>
      </c>
    </row>
    <row r="2615" spans="1:65" s="2" customFormat="1" ht="24.15" customHeight="1">
      <c r="A2615" s="41"/>
      <c r="B2615" s="42"/>
      <c r="C2615" s="207" t="s">
        <v>2299</v>
      </c>
      <c r="D2615" s="207" t="s">
        <v>162</v>
      </c>
      <c r="E2615" s="208" t="s">
        <v>2300</v>
      </c>
      <c r="F2615" s="209" t="s">
        <v>2301</v>
      </c>
      <c r="G2615" s="210" t="s">
        <v>356</v>
      </c>
      <c r="H2615" s="211">
        <v>181.049</v>
      </c>
      <c r="I2615" s="212"/>
      <c r="J2615" s="213">
        <f>ROUND(I2615*H2615,2)</f>
        <v>0</v>
      </c>
      <c r="K2615" s="209" t="s">
        <v>166</v>
      </c>
      <c r="L2615" s="47"/>
      <c r="M2615" s="214" t="s">
        <v>19</v>
      </c>
      <c r="N2615" s="215" t="s">
        <v>43</v>
      </c>
      <c r="O2615" s="87"/>
      <c r="P2615" s="216">
        <f>O2615*H2615</f>
        <v>0</v>
      </c>
      <c r="Q2615" s="216">
        <v>0</v>
      </c>
      <c r="R2615" s="216">
        <f>Q2615*H2615</f>
        <v>0</v>
      </c>
      <c r="S2615" s="216">
        <v>3E-05</v>
      </c>
      <c r="T2615" s="217">
        <f>S2615*H2615</f>
        <v>0.005431470000000001</v>
      </c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1"/>
      <c r="AE2615" s="41"/>
      <c r="AR2615" s="218" t="s">
        <v>196</v>
      </c>
      <c r="AT2615" s="218" t="s">
        <v>162</v>
      </c>
      <c r="AU2615" s="218" t="s">
        <v>82</v>
      </c>
      <c r="AY2615" s="20" t="s">
        <v>155</v>
      </c>
      <c r="BE2615" s="219">
        <f>IF(N2615="základní",J2615,0)</f>
        <v>0</v>
      </c>
      <c r="BF2615" s="219">
        <f>IF(N2615="snížená",J2615,0)</f>
        <v>0</v>
      </c>
      <c r="BG2615" s="219">
        <f>IF(N2615="zákl. přenesená",J2615,0)</f>
        <v>0</v>
      </c>
      <c r="BH2615" s="219">
        <f>IF(N2615="sníž. přenesená",J2615,0)</f>
        <v>0</v>
      </c>
      <c r="BI2615" s="219">
        <f>IF(N2615="nulová",J2615,0)</f>
        <v>0</v>
      </c>
      <c r="BJ2615" s="20" t="s">
        <v>80</v>
      </c>
      <c r="BK2615" s="219">
        <f>ROUND(I2615*H2615,2)</f>
        <v>0</v>
      </c>
      <c r="BL2615" s="20" t="s">
        <v>196</v>
      </c>
      <c r="BM2615" s="218" t="s">
        <v>2302</v>
      </c>
    </row>
    <row r="2616" spans="1:47" s="2" customFormat="1" ht="12">
      <c r="A2616" s="41"/>
      <c r="B2616" s="42"/>
      <c r="C2616" s="43"/>
      <c r="D2616" s="220" t="s">
        <v>169</v>
      </c>
      <c r="E2616" s="43"/>
      <c r="F2616" s="221" t="s">
        <v>2303</v>
      </c>
      <c r="G2616" s="43"/>
      <c r="H2616" s="43"/>
      <c r="I2616" s="222"/>
      <c r="J2616" s="43"/>
      <c r="K2616" s="43"/>
      <c r="L2616" s="47"/>
      <c r="M2616" s="223"/>
      <c r="N2616" s="224"/>
      <c r="O2616" s="87"/>
      <c r="P2616" s="87"/>
      <c r="Q2616" s="87"/>
      <c r="R2616" s="87"/>
      <c r="S2616" s="87"/>
      <c r="T2616" s="88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1"/>
      <c r="AE2616" s="41"/>
      <c r="AT2616" s="20" t="s">
        <v>169</v>
      </c>
      <c r="AU2616" s="20" t="s">
        <v>82</v>
      </c>
    </row>
    <row r="2617" spans="1:51" s="14" customFormat="1" ht="12">
      <c r="A2617" s="14"/>
      <c r="B2617" s="236"/>
      <c r="C2617" s="237"/>
      <c r="D2617" s="227" t="s">
        <v>176</v>
      </c>
      <c r="E2617" s="238" t="s">
        <v>19</v>
      </c>
      <c r="F2617" s="239" t="s">
        <v>401</v>
      </c>
      <c r="G2617" s="237"/>
      <c r="H2617" s="240">
        <v>181.049</v>
      </c>
      <c r="I2617" s="241"/>
      <c r="J2617" s="237"/>
      <c r="K2617" s="237"/>
      <c r="L2617" s="242"/>
      <c r="M2617" s="243"/>
      <c r="N2617" s="244"/>
      <c r="O2617" s="244"/>
      <c r="P2617" s="244"/>
      <c r="Q2617" s="244"/>
      <c r="R2617" s="244"/>
      <c r="S2617" s="244"/>
      <c r="T2617" s="245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46" t="s">
        <v>176</v>
      </c>
      <c r="AU2617" s="246" t="s">
        <v>82</v>
      </c>
      <c r="AV2617" s="14" t="s">
        <v>82</v>
      </c>
      <c r="AW2617" s="14" t="s">
        <v>34</v>
      </c>
      <c r="AX2617" s="14" t="s">
        <v>80</v>
      </c>
      <c r="AY2617" s="246" t="s">
        <v>155</v>
      </c>
    </row>
    <row r="2618" spans="1:47" s="2" customFormat="1" ht="12">
      <c r="A2618" s="41"/>
      <c r="B2618" s="42"/>
      <c r="C2618" s="43"/>
      <c r="D2618" s="227" t="s">
        <v>493</v>
      </c>
      <c r="E2618" s="43"/>
      <c r="F2618" s="252" t="s">
        <v>597</v>
      </c>
      <c r="G2618" s="43"/>
      <c r="H2618" s="43"/>
      <c r="I2618" s="43"/>
      <c r="J2618" s="43"/>
      <c r="K2618" s="43"/>
      <c r="L2618" s="47"/>
      <c r="M2618" s="223"/>
      <c r="N2618" s="224"/>
      <c r="O2618" s="87"/>
      <c r="P2618" s="87"/>
      <c r="Q2618" s="87"/>
      <c r="R2618" s="87"/>
      <c r="S2618" s="87"/>
      <c r="T2618" s="88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1"/>
      <c r="AE2618" s="41"/>
      <c r="AU2618" s="20" t="s">
        <v>82</v>
      </c>
    </row>
    <row r="2619" spans="1:47" s="2" customFormat="1" ht="12">
      <c r="A2619" s="41"/>
      <c r="B2619" s="42"/>
      <c r="C2619" s="43"/>
      <c r="D2619" s="227" t="s">
        <v>493</v>
      </c>
      <c r="E2619" s="43"/>
      <c r="F2619" s="253" t="s">
        <v>598</v>
      </c>
      <c r="G2619" s="43"/>
      <c r="H2619" s="254">
        <v>0</v>
      </c>
      <c r="I2619" s="43"/>
      <c r="J2619" s="43"/>
      <c r="K2619" s="43"/>
      <c r="L2619" s="47"/>
      <c r="M2619" s="223"/>
      <c r="N2619" s="224"/>
      <c r="O2619" s="87"/>
      <c r="P2619" s="87"/>
      <c r="Q2619" s="87"/>
      <c r="R2619" s="87"/>
      <c r="S2619" s="87"/>
      <c r="T2619" s="88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1"/>
      <c r="AE2619" s="41"/>
      <c r="AU2619" s="20" t="s">
        <v>82</v>
      </c>
    </row>
    <row r="2620" spans="1:47" s="2" customFormat="1" ht="12">
      <c r="A2620" s="41"/>
      <c r="B2620" s="42"/>
      <c r="C2620" s="43"/>
      <c r="D2620" s="227" t="s">
        <v>493</v>
      </c>
      <c r="E2620" s="43"/>
      <c r="F2620" s="253" t="s">
        <v>599</v>
      </c>
      <c r="G2620" s="43"/>
      <c r="H2620" s="254">
        <v>0</v>
      </c>
      <c r="I2620" s="43"/>
      <c r="J2620" s="43"/>
      <c r="K2620" s="43"/>
      <c r="L2620" s="47"/>
      <c r="M2620" s="223"/>
      <c r="N2620" s="224"/>
      <c r="O2620" s="87"/>
      <c r="P2620" s="87"/>
      <c r="Q2620" s="87"/>
      <c r="R2620" s="87"/>
      <c r="S2620" s="87"/>
      <c r="T2620" s="88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1"/>
      <c r="AE2620" s="41"/>
      <c r="AU2620" s="20" t="s">
        <v>82</v>
      </c>
    </row>
    <row r="2621" spans="1:47" s="2" customFormat="1" ht="12">
      <c r="A2621" s="41"/>
      <c r="B2621" s="42"/>
      <c r="C2621" s="43"/>
      <c r="D2621" s="227" t="s">
        <v>493</v>
      </c>
      <c r="E2621" s="43"/>
      <c r="F2621" s="253" t="s">
        <v>600</v>
      </c>
      <c r="G2621" s="43"/>
      <c r="H2621" s="254">
        <v>46.8</v>
      </c>
      <c r="I2621" s="43"/>
      <c r="J2621" s="43"/>
      <c r="K2621" s="43"/>
      <c r="L2621" s="47"/>
      <c r="M2621" s="223"/>
      <c r="N2621" s="224"/>
      <c r="O2621" s="87"/>
      <c r="P2621" s="87"/>
      <c r="Q2621" s="87"/>
      <c r="R2621" s="87"/>
      <c r="S2621" s="87"/>
      <c r="T2621" s="88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1"/>
      <c r="AE2621" s="41"/>
      <c r="AU2621" s="20" t="s">
        <v>82</v>
      </c>
    </row>
    <row r="2622" spans="1:47" s="2" customFormat="1" ht="12">
      <c r="A2622" s="41"/>
      <c r="B2622" s="42"/>
      <c r="C2622" s="43"/>
      <c r="D2622" s="227" t="s">
        <v>493</v>
      </c>
      <c r="E2622" s="43"/>
      <c r="F2622" s="253" t="s">
        <v>601</v>
      </c>
      <c r="G2622" s="43"/>
      <c r="H2622" s="254">
        <v>7.803</v>
      </c>
      <c r="I2622" s="43"/>
      <c r="J2622" s="43"/>
      <c r="K2622" s="43"/>
      <c r="L2622" s="47"/>
      <c r="M2622" s="223"/>
      <c r="N2622" s="224"/>
      <c r="O2622" s="87"/>
      <c r="P2622" s="87"/>
      <c r="Q2622" s="87"/>
      <c r="R2622" s="87"/>
      <c r="S2622" s="87"/>
      <c r="T2622" s="88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1"/>
      <c r="AE2622" s="41"/>
      <c r="AU2622" s="20" t="s">
        <v>82</v>
      </c>
    </row>
    <row r="2623" spans="1:47" s="2" customFormat="1" ht="12">
      <c r="A2623" s="41"/>
      <c r="B2623" s="42"/>
      <c r="C2623" s="43"/>
      <c r="D2623" s="227" t="s">
        <v>493</v>
      </c>
      <c r="E2623" s="43"/>
      <c r="F2623" s="253" t="s">
        <v>602</v>
      </c>
      <c r="G2623" s="43"/>
      <c r="H2623" s="254">
        <v>3.978</v>
      </c>
      <c r="I2623" s="43"/>
      <c r="J2623" s="43"/>
      <c r="K2623" s="43"/>
      <c r="L2623" s="47"/>
      <c r="M2623" s="223"/>
      <c r="N2623" s="224"/>
      <c r="O2623" s="87"/>
      <c r="P2623" s="87"/>
      <c r="Q2623" s="87"/>
      <c r="R2623" s="87"/>
      <c r="S2623" s="87"/>
      <c r="T2623" s="88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1"/>
      <c r="AE2623" s="41"/>
      <c r="AU2623" s="20" t="s">
        <v>82</v>
      </c>
    </row>
    <row r="2624" spans="1:47" s="2" customFormat="1" ht="12">
      <c r="A2624" s="41"/>
      <c r="B2624" s="42"/>
      <c r="C2624" s="43"/>
      <c r="D2624" s="227" t="s">
        <v>493</v>
      </c>
      <c r="E2624" s="43"/>
      <c r="F2624" s="253" t="s">
        <v>603</v>
      </c>
      <c r="G2624" s="43"/>
      <c r="H2624" s="254">
        <v>4.355</v>
      </c>
      <c r="I2624" s="43"/>
      <c r="J2624" s="43"/>
      <c r="K2624" s="43"/>
      <c r="L2624" s="47"/>
      <c r="M2624" s="223"/>
      <c r="N2624" s="224"/>
      <c r="O2624" s="87"/>
      <c r="P2624" s="87"/>
      <c r="Q2624" s="87"/>
      <c r="R2624" s="87"/>
      <c r="S2624" s="87"/>
      <c r="T2624" s="88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1"/>
      <c r="AE2624" s="41"/>
      <c r="AU2624" s="20" t="s">
        <v>82</v>
      </c>
    </row>
    <row r="2625" spans="1:47" s="2" customFormat="1" ht="12">
      <c r="A2625" s="41"/>
      <c r="B2625" s="42"/>
      <c r="C2625" s="43"/>
      <c r="D2625" s="227" t="s">
        <v>493</v>
      </c>
      <c r="E2625" s="43"/>
      <c r="F2625" s="253" t="s">
        <v>545</v>
      </c>
      <c r="G2625" s="43"/>
      <c r="H2625" s="254">
        <v>62.936</v>
      </c>
      <c r="I2625" s="43"/>
      <c r="J2625" s="43"/>
      <c r="K2625" s="43"/>
      <c r="L2625" s="47"/>
      <c r="M2625" s="223"/>
      <c r="N2625" s="224"/>
      <c r="O2625" s="87"/>
      <c r="P2625" s="87"/>
      <c r="Q2625" s="87"/>
      <c r="R2625" s="87"/>
      <c r="S2625" s="87"/>
      <c r="T2625" s="88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1"/>
      <c r="AE2625" s="41"/>
      <c r="AU2625" s="20" t="s">
        <v>82</v>
      </c>
    </row>
    <row r="2626" spans="1:47" s="2" customFormat="1" ht="12">
      <c r="A2626" s="41"/>
      <c r="B2626" s="42"/>
      <c r="C2626" s="43"/>
      <c r="D2626" s="227" t="s">
        <v>493</v>
      </c>
      <c r="E2626" s="43"/>
      <c r="F2626" s="253" t="s">
        <v>604</v>
      </c>
      <c r="G2626" s="43"/>
      <c r="H2626" s="254">
        <v>0</v>
      </c>
      <c r="I2626" s="43"/>
      <c r="J2626" s="43"/>
      <c r="K2626" s="43"/>
      <c r="L2626" s="47"/>
      <c r="M2626" s="223"/>
      <c r="N2626" s="224"/>
      <c r="O2626" s="87"/>
      <c r="P2626" s="87"/>
      <c r="Q2626" s="87"/>
      <c r="R2626" s="87"/>
      <c r="S2626" s="87"/>
      <c r="T2626" s="88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1"/>
      <c r="AE2626" s="41"/>
      <c r="AU2626" s="20" t="s">
        <v>82</v>
      </c>
    </row>
    <row r="2627" spans="1:47" s="2" customFormat="1" ht="12">
      <c r="A2627" s="41"/>
      <c r="B2627" s="42"/>
      <c r="C2627" s="43"/>
      <c r="D2627" s="227" t="s">
        <v>493</v>
      </c>
      <c r="E2627" s="43"/>
      <c r="F2627" s="253" t="s">
        <v>605</v>
      </c>
      <c r="G2627" s="43"/>
      <c r="H2627" s="254">
        <v>32.64</v>
      </c>
      <c r="I2627" s="43"/>
      <c r="J2627" s="43"/>
      <c r="K2627" s="43"/>
      <c r="L2627" s="47"/>
      <c r="M2627" s="223"/>
      <c r="N2627" s="224"/>
      <c r="O2627" s="87"/>
      <c r="P2627" s="87"/>
      <c r="Q2627" s="87"/>
      <c r="R2627" s="87"/>
      <c r="S2627" s="87"/>
      <c r="T2627" s="88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1"/>
      <c r="AE2627" s="41"/>
      <c r="AU2627" s="20" t="s">
        <v>82</v>
      </c>
    </row>
    <row r="2628" spans="1:47" s="2" customFormat="1" ht="12">
      <c r="A2628" s="41"/>
      <c r="B2628" s="42"/>
      <c r="C2628" s="43"/>
      <c r="D2628" s="227" t="s">
        <v>493</v>
      </c>
      <c r="E2628" s="43"/>
      <c r="F2628" s="253" t="s">
        <v>606</v>
      </c>
      <c r="G2628" s="43"/>
      <c r="H2628" s="254">
        <v>4.512</v>
      </c>
      <c r="I2628" s="43"/>
      <c r="J2628" s="43"/>
      <c r="K2628" s="43"/>
      <c r="L2628" s="47"/>
      <c r="M2628" s="223"/>
      <c r="N2628" s="224"/>
      <c r="O2628" s="87"/>
      <c r="P2628" s="87"/>
      <c r="Q2628" s="87"/>
      <c r="R2628" s="87"/>
      <c r="S2628" s="87"/>
      <c r="T2628" s="88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1"/>
      <c r="AE2628" s="41"/>
      <c r="AU2628" s="20" t="s">
        <v>82</v>
      </c>
    </row>
    <row r="2629" spans="1:47" s="2" customFormat="1" ht="12">
      <c r="A2629" s="41"/>
      <c r="B2629" s="42"/>
      <c r="C2629" s="43"/>
      <c r="D2629" s="227" t="s">
        <v>493</v>
      </c>
      <c r="E2629" s="43"/>
      <c r="F2629" s="253" t="s">
        <v>607</v>
      </c>
      <c r="G2629" s="43"/>
      <c r="H2629" s="254">
        <v>37.44</v>
      </c>
      <c r="I2629" s="43"/>
      <c r="J2629" s="43"/>
      <c r="K2629" s="43"/>
      <c r="L2629" s="47"/>
      <c r="M2629" s="223"/>
      <c r="N2629" s="224"/>
      <c r="O2629" s="87"/>
      <c r="P2629" s="87"/>
      <c r="Q2629" s="87"/>
      <c r="R2629" s="87"/>
      <c r="S2629" s="87"/>
      <c r="T2629" s="88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1"/>
      <c r="AE2629" s="41"/>
      <c r="AU2629" s="20" t="s">
        <v>82</v>
      </c>
    </row>
    <row r="2630" spans="1:47" s="2" customFormat="1" ht="12">
      <c r="A2630" s="41"/>
      <c r="B2630" s="42"/>
      <c r="C2630" s="43"/>
      <c r="D2630" s="227" t="s">
        <v>493</v>
      </c>
      <c r="E2630" s="43"/>
      <c r="F2630" s="253" t="s">
        <v>608</v>
      </c>
      <c r="G2630" s="43"/>
      <c r="H2630" s="254">
        <v>13.005</v>
      </c>
      <c r="I2630" s="43"/>
      <c r="J2630" s="43"/>
      <c r="K2630" s="43"/>
      <c r="L2630" s="47"/>
      <c r="M2630" s="223"/>
      <c r="N2630" s="224"/>
      <c r="O2630" s="87"/>
      <c r="P2630" s="87"/>
      <c r="Q2630" s="87"/>
      <c r="R2630" s="87"/>
      <c r="S2630" s="87"/>
      <c r="T2630" s="88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1"/>
      <c r="AE2630" s="41"/>
      <c r="AU2630" s="20" t="s">
        <v>82</v>
      </c>
    </row>
    <row r="2631" spans="1:47" s="2" customFormat="1" ht="12">
      <c r="A2631" s="41"/>
      <c r="B2631" s="42"/>
      <c r="C2631" s="43"/>
      <c r="D2631" s="227" t="s">
        <v>493</v>
      </c>
      <c r="E2631" s="43"/>
      <c r="F2631" s="253" t="s">
        <v>602</v>
      </c>
      <c r="G2631" s="43"/>
      <c r="H2631" s="254">
        <v>3.978</v>
      </c>
      <c r="I2631" s="43"/>
      <c r="J2631" s="43"/>
      <c r="K2631" s="43"/>
      <c r="L2631" s="47"/>
      <c r="M2631" s="223"/>
      <c r="N2631" s="224"/>
      <c r="O2631" s="87"/>
      <c r="P2631" s="87"/>
      <c r="Q2631" s="87"/>
      <c r="R2631" s="87"/>
      <c r="S2631" s="87"/>
      <c r="T2631" s="88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1"/>
      <c r="AE2631" s="41"/>
      <c r="AU2631" s="20" t="s">
        <v>82</v>
      </c>
    </row>
    <row r="2632" spans="1:47" s="2" customFormat="1" ht="12">
      <c r="A2632" s="41"/>
      <c r="B2632" s="42"/>
      <c r="C2632" s="43"/>
      <c r="D2632" s="227" t="s">
        <v>493</v>
      </c>
      <c r="E2632" s="43"/>
      <c r="F2632" s="253" t="s">
        <v>545</v>
      </c>
      <c r="G2632" s="43"/>
      <c r="H2632" s="254">
        <v>91.575</v>
      </c>
      <c r="I2632" s="43"/>
      <c r="J2632" s="43"/>
      <c r="K2632" s="43"/>
      <c r="L2632" s="47"/>
      <c r="M2632" s="223"/>
      <c r="N2632" s="224"/>
      <c r="O2632" s="87"/>
      <c r="P2632" s="87"/>
      <c r="Q2632" s="87"/>
      <c r="R2632" s="87"/>
      <c r="S2632" s="87"/>
      <c r="T2632" s="88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1"/>
      <c r="AE2632" s="41"/>
      <c r="AU2632" s="20" t="s">
        <v>82</v>
      </c>
    </row>
    <row r="2633" spans="1:47" s="2" customFormat="1" ht="12">
      <c r="A2633" s="41"/>
      <c r="B2633" s="42"/>
      <c r="C2633" s="43"/>
      <c r="D2633" s="227" t="s">
        <v>493</v>
      </c>
      <c r="E2633" s="43"/>
      <c r="F2633" s="253" t="s">
        <v>609</v>
      </c>
      <c r="G2633" s="43"/>
      <c r="H2633" s="254">
        <v>0</v>
      </c>
      <c r="I2633" s="43"/>
      <c r="J2633" s="43"/>
      <c r="K2633" s="43"/>
      <c r="L2633" s="47"/>
      <c r="M2633" s="223"/>
      <c r="N2633" s="224"/>
      <c r="O2633" s="87"/>
      <c r="P2633" s="87"/>
      <c r="Q2633" s="87"/>
      <c r="R2633" s="87"/>
      <c r="S2633" s="87"/>
      <c r="T2633" s="88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1"/>
      <c r="AE2633" s="41"/>
      <c r="AU2633" s="20" t="s">
        <v>82</v>
      </c>
    </row>
    <row r="2634" spans="1:47" s="2" customFormat="1" ht="12">
      <c r="A2634" s="41"/>
      <c r="B2634" s="42"/>
      <c r="C2634" s="43"/>
      <c r="D2634" s="227" t="s">
        <v>493</v>
      </c>
      <c r="E2634" s="43"/>
      <c r="F2634" s="253" t="s">
        <v>610</v>
      </c>
      <c r="G2634" s="43"/>
      <c r="H2634" s="254">
        <v>22.56</v>
      </c>
      <c r="I2634" s="43"/>
      <c r="J2634" s="43"/>
      <c r="K2634" s="43"/>
      <c r="L2634" s="47"/>
      <c r="M2634" s="223"/>
      <c r="N2634" s="224"/>
      <c r="O2634" s="87"/>
      <c r="P2634" s="87"/>
      <c r="Q2634" s="87"/>
      <c r="R2634" s="87"/>
      <c r="S2634" s="87"/>
      <c r="T2634" s="88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1"/>
      <c r="AE2634" s="41"/>
      <c r="AU2634" s="20" t="s">
        <v>82</v>
      </c>
    </row>
    <row r="2635" spans="1:47" s="2" customFormat="1" ht="12">
      <c r="A2635" s="41"/>
      <c r="B2635" s="42"/>
      <c r="C2635" s="43"/>
      <c r="D2635" s="227" t="s">
        <v>493</v>
      </c>
      <c r="E2635" s="43"/>
      <c r="F2635" s="253" t="s">
        <v>602</v>
      </c>
      <c r="G2635" s="43"/>
      <c r="H2635" s="254">
        <v>3.978</v>
      </c>
      <c r="I2635" s="43"/>
      <c r="J2635" s="43"/>
      <c r="K2635" s="43"/>
      <c r="L2635" s="47"/>
      <c r="M2635" s="223"/>
      <c r="N2635" s="224"/>
      <c r="O2635" s="87"/>
      <c r="P2635" s="87"/>
      <c r="Q2635" s="87"/>
      <c r="R2635" s="87"/>
      <c r="S2635" s="87"/>
      <c r="T2635" s="88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1"/>
      <c r="AE2635" s="41"/>
      <c r="AU2635" s="20" t="s">
        <v>82</v>
      </c>
    </row>
    <row r="2636" spans="1:47" s="2" customFormat="1" ht="12">
      <c r="A2636" s="41"/>
      <c r="B2636" s="42"/>
      <c r="C2636" s="43"/>
      <c r="D2636" s="227" t="s">
        <v>493</v>
      </c>
      <c r="E2636" s="43"/>
      <c r="F2636" s="253" t="s">
        <v>502</v>
      </c>
      <c r="G2636" s="43"/>
      <c r="H2636" s="254">
        <v>181.049</v>
      </c>
      <c r="I2636" s="43"/>
      <c r="J2636" s="43"/>
      <c r="K2636" s="43"/>
      <c r="L2636" s="47"/>
      <c r="M2636" s="223"/>
      <c r="N2636" s="224"/>
      <c r="O2636" s="87"/>
      <c r="P2636" s="87"/>
      <c r="Q2636" s="87"/>
      <c r="R2636" s="87"/>
      <c r="S2636" s="87"/>
      <c r="T2636" s="88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1"/>
      <c r="AE2636" s="41"/>
      <c r="AU2636" s="20" t="s">
        <v>82</v>
      </c>
    </row>
    <row r="2637" spans="1:65" s="2" customFormat="1" ht="16.5" customHeight="1">
      <c r="A2637" s="41"/>
      <c r="B2637" s="42"/>
      <c r="C2637" s="266" t="s">
        <v>2304</v>
      </c>
      <c r="D2637" s="266" t="s">
        <v>560</v>
      </c>
      <c r="E2637" s="267" t="s">
        <v>2305</v>
      </c>
      <c r="F2637" s="268" t="s">
        <v>2306</v>
      </c>
      <c r="G2637" s="269" t="s">
        <v>356</v>
      </c>
      <c r="H2637" s="270">
        <v>943.644</v>
      </c>
      <c r="I2637" s="271"/>
      <c r="J2637" s="272">
        <f>ROUND(I2637*H2637,2)</f>
        <v>0</v>
      </c>
      <c r="K2637" s="268" t="s">
        <v>166</v>
      </c>
      <c r="L2637" s="273"/>
      <c r="M2637" s="274" t="s">
        <v>19</v>
      </c>
      <c r="N2637" s="275" t="s">
        <v>43</v>
      </c>
      <c r="O2637" s="87"/>
      <c r="P2637" s="216">
        <f>O2637*H2637</f>
        <v>0</v>
      </c>
      <c r="Q2637" s="216">
        <v>0</v>
      </c>
      <c r="R2637" s="216">
        <f>Q2637*H2637</f>
        <v>0</v>
      </c>
      <c r="S2637" s="216">
        <v>0</v>
      </c>
      <c r="T2637" s="217">
        <f>S2637*H2637</f>
        <v>0</v>
      </c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1"/>
      <c r="AE2637" s="41"/>
      <c r="AR2637" s="218" t="s">
        <v>776</v>
      </c>
      <c r="AT2637" s="218" t="s">
        <v>560</v>
      </c>
      <c r="AU2637" s="218" t="s">
        <v>82</v>
      </c>
      <c r="AY2637" s="20" t="s">
        <v>155</v>
      </c>
      <c r="BE2637" s="219">
        <f>IF(N2637="základní",J2637,0)</f>
        <v>0</v>
      </c>
      <c r="BF2637" s="219">
        <f>IF(N2637="snížená",J2637,0)</f>
        <v>0</v>
      </c>
      <c r="BG2637" s="219">
        <f>IF(N2637="zákl. přenesená",J2637,0)</f>
        <v>0</v>
      </c>
      <c r="BH2637" s="219">
        <f>IF(N2637="sníž. přenesená",J2637,0)</f>
        <v>0</v>
      </c>
      <c r="BI2637" s="219">
        <f>IF(N2637="nulová",J2637,0)</f>
        <v>0</v>
      </c>
      <c r="BJ2637" s="20" t="s">
        <v>80</v>
      </c>
      <c r="BK2637" s="219">
        <f>ROUND(I2637*H2637,2)</f>
        <v>0</v>
      </c>
      <c r="BL2637" s="20" t="s">
        <v>196</v>
      </c>
      <c r="BM2637" s="218" t="s">
        <v>2307</v>
      </c>
    </row>
    <row r="2638" spans="1:51" s="14" customFormat="1" ht="12">
      <c r="A2638" s="14"/>
      <c r="B2638" s="236"/>
      <c r="C2638" s="237"/>
      <c r="D2638" s="227" t="s">
        <v>176</v>
      </c>
      <c r="E2638" s="237"/>
      <c r="F2638" s="239" t="s">
        <v>2308</v>
      </c>
      <c r="G2638" s="237"/>
      <c r="H2638" s="240">
        <v>943.644</v>
      </c>
      <c r="I2638" s="241"/>
      <c r="J2638" s="237"/>
      <c r="K2638" s="237"/>
      <c r="L2638" s="242"/>
      <c r="M2638" s="243"/>
      <c r="N2638" s="244"/>
      <c r="O2638" s="244"/>
      <c r="P2638" s="244"/>
      <c r="Q2638" s="244"/>
      <c r="R2638" s="244"/>
      <c r="S2638" s="244"/>
      <c r="T2638" s="245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T2638" s="246" t="s">
        <v>176</v>
      </c>
      <c r="AU2638" s="246" t="s">
        <v>82</v>
      </c>
      <c r="AV2638" s="14" t="s">
        <v>82</v>
      </c>
      <c r="AW2638" s="14" t="s">
        <v>4</v>
      </c>
      <c r="AX2638" s="14" t="s">
        <v>80</v>
      </c>
      <c r="AY2638" s="246" t="s">
        <v>155</v>
      </c>
    </row>
    <row r="2639" spans="1:65" s="2" customFormat="1" ht="16.5" customHeight="1">
      <c r="A2639" s="41"/>
      <c r="B2639" s="42"/>
      <c r="C2639" s="207" t="s">
        <v>2309</v>
      </c>
      <c r="D2639" s="207" t="s">
        <v>162</v>
      </c>
      <c r="E2639" s="208" t="s">
        <v>2310</v>
      </c>
      <c r="F2639" s="209" t="s">
        <v>2311</v>
      </c>
      <c r="G2639" s="210" t="s">
        <v>356</v>
      </c>
      <c r="H2639" s="211">
        <v>1355.489</v>
      </c>
      <c r="I2639" s="212"/>
      <c r="J2639" s="213">
        <f>ROUND(I2639*H2639,2)</f>
        <v>0</v>
      </c>
      <c r="K2639" s="209" t="s">
        <v>166</v>
      </c>
      <c r="L2639" s="47"/>
      <c r="M2639" s="214" t="s">
        <v>19</v>
      </c>
      <c r="N2639" s="215" t="s">
        <v>43</v>
      </c>
      <c r="O2639" s="87"/>
      <c r="P2639" s="216">
        <f>O2639*H2639</f>
        <v>0</v>
      </c>
      <c r="Q2639" s="216">
        <v>0.0002</v>
      </c>
      <c r="R2639" s="216">
        <f>Q2639*H2639</f>
        <v>0.2710978</v>
      </c>
      <c r="S2639" s="216">
        <v>0</v>
      </c>
      <c r="T2639" s="217">
        <f>S2639*H2639</f>
        <v>0</v>
      </c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1"/>
      <c r="AE2639" s="41"/>
      <c r="AR2639" s="218" t="s">
        <v>196</v>
      </c>
      <c r="AT2639" s="218" t="s">
        <v>162</v>
      </c>
      <c r="AU2639" s="218" t="s">
        <v>82</v>
      </c>
      <c r="AY2639" s="20" t="s">
        <v>155</v>
      </c>
      <c r="BE2639" s="219">
        <f>IF(N2639="základní",J2639,0)</f>
        <v>0</v>
      </c>
      <c r="BF2639" s="219">
        <f>IF(N2639="snížená",J2639,0)</f>
        <v>0</v>
      </c>
      <c r="BG2639" s="219">
        <f>IF(N2639="zákl. přenesená",J2639,0)</f>
        <v>0</v>
      </c>
      <c r="BH2639" s="219">
        <f>IF(N2639="sníž. přenesená",J2639,0)</f>
        <v>0</v>
      </c>
      <c r="BI2639" s="219">
        <f>IF(N2639="nulová",J2639,0)</f>
        <v>0</v>
      </c>
      <c r="BJ2639" s="20" t="s">
        <v>80</v>
      </c>
      <c r="BK2639" s="219">
        <f>ROUND(I2639*H2639,2)</f>
        <v>0</v>
      </c>
      <c r="BL2639" s="20" t="s">
        <v>196</v>
      </c>
      <c r="BM2639" s="218" t="s">
        <v>2312</v>
      </c>
    </row>
    <row r="2640" spans="1:47" s="2" customFormat="1" ht="12">
      <c r="A2640" s="41"/>
      <c r="B2640" s="42"/>
      <c r="C2640" s="43"/>
      <c r="D2640" s="220" t="s">
        <v>169</v>
      </c>
      <c r="E2640" s="43"/>
      <c r="F2640" s="221" t="s">
        <v>2313</v>
      </c>
      <c r="G2640" s="43"/>
      <c r="H2640" s="43"/>
      <c r="I2640" s="222"/>
      <c r="J2640" s="43"/>
      <c r="K2640" s="43"/>
      <c r="L2640" s="47"/>
      <c r="M2640" s="223"/>
      <c r="N2640" s="224"/>
      <c r="O2640" s="87"/>
      <c r="P2640" s="87"/>
      <c r="Q2640" s="87"/>
      <c r="R2640" s="87"/>
      <c r="S2640" s="87"/>
      <c r="T2640" s="88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1"/>
      <c r="AE2640" s="41"/>
      <c r="AT2640" s="20" t="s">
        <v>169</v>
      </c>
      <c r="AU2640" s="20" t="s">
        <v>82</v>
      </c>
    </row>
    <row r="2641" spans="1:65" s="2" customFormat="1" ht="24.15" customHeight="1">
      <c r="A2641" s="41"/>
      <c r="B2641" s="42"/>
      <c r="C2641" s="207" t="s">
        <v>2314</v>
      </c>
      <c r="D2641" s="207" t="s">
        <v>162</v>
      </c>
      <c r="E2641" s="208" t="s">
        <v>2315</v>
      </c>
      <c r="F2641" s="209" t="s">
        <v>2316</v>
      </c>
      <c r="G2641" s="210" t="s">
        <v>356</v>
      </c>
      <c r="H2641" s="211">
        <v>1355.489</v>
      </c>
      <c r="I2641" s="212"/>
      <c r="J2641" s="213">
        <f>ROUND(I2641*H2641,2)</f>
        <v>0</v>
      </c>
      <c r="K2641" s="209" t="s">
        <v>166</v>
      </c>
      <c r="L2641" s="47"/>
      <c r="M2641" s="214" t="s">
        <v>19</v>
      </c>
      <c r="N2641" s="215" t="s">
        <v>43</v>
      </c>
      <c r="O2641" s="87"/>
      <c r="P2641" s="216">
        <f>O2641*H2641</f>
        <v>0</v>
      </c>
      <c r="Q2641" s="216">
        <v>0.00029</v>
      </c>
      <c r="R2641" s="216">
        <f>Q2641*H2641</f>
        <v>0.39309181</v>
      </c>
      <c r="S2641" s="216">
        <v>0</v>
      </c>
      <c r="T2641" s="217">
        <f>S2641*H2641</f>
        <v>0</v>
      </c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1"/>
      <c r="AE2641" s="41"/>
      <c r="AR2641" s="218" t="s">
        <v>196</v>
      </c>
      <c r="AT2641" s="218" t="s">
        <v>162</v>
      </c>
      <c r="AU2641" s="218" t="s">
        <v>82</v>
      </c>
      <c r="AY2641" s="20" t="s">
        <v>155</v>
      </c>
      <c r="BE2641" s="219">
        <f>IF(N2641="základní",J2641,0)</f>
        <v>0</v>
      </c>
      <c r="BF2641" s="219">
        <f>IF(N2641="snížená",J2641,0)</f>
        <v>0</v>
      </c>
      <c r="BG2641" s="219">
        <f>IF(N2641="zákl. přenesená",J2641,0)</f>
        <v>0</v>
      </c>
      <c r="BH2641" s="219">
        <f>IF(N2641="sníž. přenesená",J2641,0)</f>
        <v>0</v>
      </c>
      <c r="BI2641" s="219">
        <f>IF(N2641="nulová",J2641,0)</f>
        <v>0</v>
      </c>
      <c r="BJ2641" s="20" t="s">
        <v>80</v>
      </c>
      <c r="BK2641" s="219">
        <f>ROUND(I2641*H2641,2)</f>
        <v>0</v>
      </c>
      <c r="BL2641" s="20" t="s">
        <v>196</v>
      </c>
      <c r="BM2641" s="218" t="s">
        <v>2317</v>
      </c>
    </row>
    <row r="2642" spans="1:47" s="2" customFormat="1" ht="12">
      <c r="A2642" s="41"/>
      <c r="B2642" s="42"/>
      <c r="C2642" s="43"/>
      <c r="D2642" s="220" t="s">
        <v>169</v>
      </c>
      <c r="E2642" s="43"/>
      <c r="F2642" s="221" t="s">
        <v>2318</v>
      </c>
      <c r="G2642" s="43"/>
      <c r="H2642" s="43"/>
      <c r="I2642" s="222"/>
      <c r="J2642" s="43"/>
      <c r="K2642" s="43"/>
      <c r="L2642" s="47"/>
      <c r="M2642" s="223"/>
      <c r="N2642" s="224"/>
      <c r="O2642" s="87"/>
      <c r="P2642" s="87"/>
      <c r="Q2642" s="87"/>
      <c r="R2642" s="87"/>
      <c r="S2642" s="87"/>
      <c r="T2642" s="88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1"/>
      <c r="AE2642" s="41"/>
      <c r="AT2642" s="20" t="s">
        <v>169</v>
      </c>
      <c r="AU2642" s="20" t="s">
        <v>82</v>
      </c>
    </row>
    <row r="2643" spans="1:63" s="12" customFormat="1" ht="22.8" customHeight="1">
      <c r="A2643" s="12"/>
      <c r="B2643" s="191"/>
      <c r="C2643" s="192"/>
      <c r="D2643" s="193" t="s">
        <v>71</v>
      </c>
      <c r="E2643" s="205" t="s">
        <v>2319</v>
      </c>
      <c r="F2643" s="205" t="s">
        <v>2320</v>
      </c>
      <c r="G2643" s="192"/>
      <c r="H2643" s="192"/>
      <c r="I2643" s="195"/>
      <c r="J2643" s="206">
        <f>BK2643</f>
        <v>0</v>
      </c>
      <c r="K2643" s="192"/>
      <c r="L2643" s="197"/>
      <c r="M2643" s="198"/>
      <c r="N2643" s="199"/>
      <c r="O2643" s="199"/>
      <c r="P2643" s="200">
        <f>SUM(P2644:P2655)</f>
        <v>0</v>
      </c>
      <c r="Q2643" s="199"/>
      <c r="R2643" s="200">
        <f>SUM(R2644:R2655)</f>
        <v>0.03</v>
      </c>
      <c r="S2643" s="199"/>
      <c r="T2643" s="201">
        <f>SUM(T2644:T2655)</f>
        <v>0</v>
      </c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R2643" s="202" t="s">
        <v>82</v>
      </c>
      <c r="AT2643" s="203" t="s">
        <v>71</v>
      </c>
      <c r="AU2643" s="203" t="s">
        <v>80</v>
      </c>
      <c r="AY2643" s="202" t="s">
        <v>155</v>
      </c>
      <c r="BK2643" s="204">
        <f>SUM(BK2644:BK2655)</f>
        <v>0</v>
      </c>
    </row>
    <row r="2644" spans="1:65" s="2" customFormat="1" ht="24.15" customHeight="1">
      <c r="A2644" s="41"/>
      <c r="B2644" s="42"/>
      <c r="C2644" s="207" t="s">
        <v>247</v>
      </c>
      <c r="D2644" s="207" t="s">
        <v>162</v>
      </c>
      <c r="E2644" s="208" t="s">
        <v>2321</v>
      </c>
      <c r="F2644" s="209" t="s">
        <v>2322</v>
      </c>
      <c r="G2644" s="210" t="s">
        <v>721</v>
      </c>
      <c r="H2644" s="211">
        <v>30</v>
      </c>
      <c r="I2644" s="212"/>
      <c r="J2644" s="213">
        <f>ROUND(I2644*H2644,2)</f>
        <v>0</v>
      </c>
      <c r="K2644" s="209" t="s">
        <v>166</v>
      </c>
      <c r="L2644" s="47"/>
      <c r="M2644" s="214" t="s">
        <v>19</v>
      </c>
      <c r="N2644" s="215" t="s">
        <v>43</v>
      </c>
      <c r="O2644" s="87"/>
      <c r="P2644" s="216">
        <f>O2644*H2644</f>
        <v>0</v>
      </c>
      <c r="Q2644" s="216">
        <v>0</v>
      </c>
      <c r="R2644" s="216">
        <f>Q2644*H2644</f>
        <v>0</v>
      </c>
      <c r="S2644" s="216">
        <v>0</v>
      </c>
      <c r="T2644" s="217">
        <f>S2644*H2644</f>
        <v>0</v>
      </c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1"/>
      <c r="AE2644" s="41"/>
      <c r="AR2644" s="218" t="s">
        <v>196</v>
      </c>
      <c r="AT2644" s="218" t="s">
        <v>162</v>
      </c>
      <c r="AU2644" s="218" t="s">
        <v>82</v>
      </c>
      <c r="AY2644" s="20" t="s">
        <v>155</v>
      </c>
      <c r="BE2644" s="219">
        <f>IF(N2644="základní",J2644,0)</f>
        <v>0</v>
      </c>
      <c r="BF2644" s="219">
        <f>IF(N2644="snížená",J2644,0)</f>
        <v>0</v>
      </c>
      <c r="BG2644" s="219">
        <f>IF(N2644="zákl. přenesená",J2644,0)</f>
        <v>0</v>
      </c>
      <c r="BH2644" s="219">
        <f>IF(N2644="sníž. přenesená",J2644,0)</f>
        <v>0</v>
      </c>
      <c r="BI2644" s="219">
        <f>IF(N2644="nulová",J2644,0)</f>
        <v>0</v>
      </c>
      <c r="BJ2644" s="20" t="s">
        <v>80</v>
      </c>
      <c r="BK2644" s="219">
        <f>ROUND(I2644*H2644,2)</f>
        <v>0</v>
      </c>
      <c r="BL2644" s="20" t="s">
        <v>196</v>
      </c>
      <c r="BM2644" s="218" t="s">
        <v>2323</v>
      </c>
    </row>
    <row r="2645" spans="1:47" s="2" customFormat="1" ht="12">
      <c r="A2645" s="41"/>
      <c r="B2645" s="42"/>
      <c r="C2645" s="43"/>
      <c r="D2645" s="220" t="s">
        <v>169</v>
      </c>
      <c r="E2645" s="43"/>
      <c r="F2645" s="221" t="s">
        <v>2324</v>
      </c>
      <c r="G2645" s="43"/>
      <c r="H2645" s="43"/>
      <c r="I2645" s="222"/>
      <c r="J2645" s="43"/>
      <c r="K2645" s="43"/>
      <c r="L2645" s="47"/>
      <c r="M2645" s="223"/>
      <c r="N2645" s="224"/>
      <c r="O2645" s="87"/>
      <c r="P2645" s="87"/>
      <c r="Q2645" s="87"/>
      <c r="R2645" s="87"/>
      <c r="S2645" s="87"/>
      <c r="T2645" s="88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1"/>
      <c r="AE2645" s="41"/>
      <c r="AT2645" s="20" t="s">
        <v>169</v>
      </c>
      <c r="AU2645" s="20" t="s">
        <v>82</v>
      </c>
    </row>
    <row r="2646" spans="1:51" s="13" customFormat="1" ht="12">
      <c r="A2646" s="13"/>
      <c r="B2646" s="225"/>
      <c r="C2646" s="226"/>
      <c r="D2646" s="227" t="s">
        <v>176</v>
      </c>
      <c r="E2646" s="228" t="s">
        <v>19</v>
      </c>
      <c r="F2646" s="229" t="s">
        <v>2325</v>
      </c>
      <c r="G2646" s="226"/>
      <c r="H2646" s="228" t="s">
        <v>19</v>
      </c>
      <c r="I2646" s="230"/>
      <c r="J2646" s="226"/>
      <c r="K2646" s="226"/>
      <c r="L2646" s="231"/>
      <c r="M2646" s="232"/>
      <c r="N2646" s="233"/>
      <c r="O2646" s="233"/>
      <c r="P2646" s="233"/>
      <c r="Q2646" s="233"/>
      <c r="R2646" s="233"/>
      <c r="S2646" s="233"/>
      <c r="T2646" s="234"/>
      <c r="U2646" s="13"/>
      <c r="V2646" s="13"/>
      <c r="W2646" s="13"/>
      <c r="X2646" s="13"/>
      <c r="Y2646" s="13"/>
      <c r="Z2646" s="13"/>
      <c r="AA2646" s="13"/>
      <c r="AB2646" s="13"/>
      <c r="AC2646" s="13"/>
      <c r="AD2646" s="13"/>
      <c r="AE2646" s="13"/>
      <c r="AT2646" s="235" t="s">
        <v>176</v>
      </c>
      <c r="AU2646" s="235" t="s">
        <v>82</v>
      </c>
      <c r="AV2646" s="13" t="s">
        <v>80</v>
      </c>
      <c r="AW2646" s="13" t="s">
        <v>34</v>
      </c>
      <c r="AX2646" s="13" t="s">
        <v>72</v>
      </c>
      <c r="AY2646" s="235" t="s">
        <v>155</v>
      </c>
    </row>
    <row r="2647" spans="1:51" s="14" customFormat="1" ht="12">
      <c r="A2647" s="14"/>
      <c r="B2647" s="236"/>
      <c r="C2647" s="237"/>
      <c r="D2647" s="227" t="s">
        <v>176</v>
      </c>
      <c r="E2647" s="238" t="s">
        <v>19</v>
      </c>
      <c r="F2647" s="239" t="s">
        <v>265</v>
      </c>
      <c r="G2647" s="237"/>
      <c r="H2647" s="240">
        <v>9</v>
      </c>
      <c r="I2647" s="241"/>
      <c r="J2647" s="237"/>
      <c r="K2647" s="237"/>
      <c r="L2647" s="242"/>
      <c r="M2647" s="243"/>
      <c r="N2647" s="244"/>
      <c r="O2647" s="244"/>
      <c r="P2647" s="244"/>
      <c r="Q2647" s="244"/>
      <c r="R2647" s="244"/>
      <c r="S2647" s="244"/>
      <c r="T2647" s="245"/>
      <c r="U2647" s="14"/>
      <c r="V2647" s="14"/>
      <c r="W2647" s="14"/>
      <c r="X2647" s="14"/>
      <c r="Y2647" s="14"/>
      <c r="Z2647" s="14"/>
      <c r="AA2647" s="14"/>
      <c r="AB2647" s="14"/>
      <c r="AC2647" s="14"/>
      <c r="AD2647" s="14"/>
      <c r="AE2647" s="14"/>
      <c r="AT2647" s="246" t="s">
        <v>176</v>
      </c>
      <c r="AU2647" s="246" t="s">
        <v>82</v>
      </c>
      <c r="AV2647" s="14" t="s">
        <v>82</v>
      </c>
      <c r="AW2647" s="14" t="s">
        <v>34</v>
      </c>
      <c r="AX2647" s="14" t="s">
        <v>72</v>
      </c>
      <c r="AY2647" s="246" t="s">
        <v>155</v>
      </c>
    </row>
    <row r="2648" spans="1:51" s="13" customFormat="1" ht="12">
      <c r="A2648" s="13"/>
      <c r="B2648" s="225"/>
      <c r="C2648" s="226"/>
      <c r="D2648" s="227" t="s">
        <v>176</v>
      </c>
      <c r="E2648" s="228" t="s">
        <v>19</v>
      </c>
      <c r="F2648" s="229" t="s">
        <v>2326</v>
      </c>
      <c r="G2648" s="226"/>
      <c r="H2648" s="228" t="s">
        <v>19</v>
      </c>
      <c r="I2648" s="230"/>
      <c r="J2648" s="226"/>
      <c r="K2648" s="226"/>
      <c r="L2648" s="231"/>
      <c r="M2648" s="232"/>
      <c r="N2648" s="233"/>
      <c r="O2648" s="233"/>
      <c r="P2648" s="233"/>
      <c r="Q2648" s="233"/>
      <c r="R2648" s="233"/>
      <c r="S2648" s="233"/>
      <c r="T2648" s="234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35" t="s">
        <v>176</v>
      </c>
      <c r="AU2648" s="235" t="s">
        <v>82</v>
      </c>
      <c r="AV2648" s="13" t="s">
        <v>80</v>
      </c>
      <c r="AW2648" s="13" t="s">
        <v>34</v>
      </c>
      <c r="AX2648" s="13" t="s">
        <v>72</v>
      </c>
      <c r="AY2648" s="235" t="s">
        <v>155</v>
      </c>
    </row>
    <row r="2649" spans="1:51" s="14" customFormat="1" ht="12">
      <c r="A2649" s="14"/>
      <c r="B2649" s="236"/>
      <c r="C2649" s="237"/>
      <c r="D2649" s="227" t="s">
        <v>176</v>
      </c>
      <c r="E2649" s="238" t="s">
        <v>19</v>
      </c>
      <c r="F2649" s="239" t="s">
        <v>563</v>
      </c>
      <c r="G2649" s="237"/>
      <c r="H2649" s="240">
        <v>8</v>
      </c>
      <c r="I2649" s="241"/>
      <c r="J2649" s="237"/>
      <c r="K2649" s="237"/>
      <c r="L2649" s="242"/>
      <c r="M2649" s="243"/>
      <c r="N2649" s="244"/>
      <c r="O2649" s="244"/>
      <c r="P2649" s="244"/>
      <c r="Q2649" s="244"/>
      <c r="R2649" s="244"/>
      <c r="S2649" s="244"/>
      <c r="T2649" s="245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T2649" s="246" t="s">
        <v>176</v>
      </c>
      <c r="AU2649" s="246" t="s">
        <v>82</v>
      </c>
      <c r="AV2649" s="14" t="s">
        <v>82</v>
      </c>
      <c r="AW2649" s="14" t="s">
        <v>34</v>
      </c>
      <c r="AX2649" s="14" t="s">
        <v>72</v>
      </c>
      <c r="AY2649" s="246" t="s">
        <v>155</v>
      </c>
    </row>
    <row r="2650" spans="1:51" s="13" customFormat="1" ht="12">
      <c r="A2650" s="13"/>
      <c r="B2650" s="225"/>
      <c r="C2650" s="226"/>
      <c r="D2650" s="227" t="s">
        <v>176</v>
      </c>
      <c r="E2650" s="228" t="s">
        <v>19</v>
      </c>
      <c r="F2650" s="229" t="s">
        <v>2327</v>
      </c>
      <c r="G2650" s="226"/>
      <c r="H2650" s="228" t="s">
        <v>19</v>
      </c>
      <c r="I2650" s="230"/>
      <c r="J2650" s="226"/>
      <c r="K2650" s="226"/>
      <c r="L2650" s="231"/>
      <c r="M2650" s="232"/>
      <c r="N2650" s="233"/>
      <c r="O2650" s="233"/>
      <c r="P2650" s="233"/>
      <c r="Q2650" s="233"/>
      <c r="R2650" s="233"/>
      <c r="S2650" s="233"/>
      <c r="T2650" s="234"/>
      <c r="U2650" s="13"/>
      <c r="V2650" s="13"/>
      <c r="W2650" s="13"/>
      <c r="X2650" s="13"/>
      <c r="Y2650" s="13"/>
      <c r="Z2650" s="13"/>
      <c r="AA2650" s="13"/>
      <c r="AB2650" s="13"/>
      <c r="AC2650" s="13"/>
      <c r="AD2650" s="13"/>
      <c r="AE2650" s="13"/>
      <c r="AT2650" s="235" t="s">
        <v>176</v>
      </c>
      <c r="AU2650" s="235" t="s">
        <v>82</v>
      </c>
      <c r="AV2650" s="13" t="s">
        <v>80</v>
      </c>
      <c r="AW2650" s="13" t="s">
        <v>34</v>
      </c>
      <c r="AX2650" s="13" t="s">
        <v>72</v>
      </c>
      <c r="AY2650" s="235" t="s">
        <v>155</v>
      </c>
    </row>
    <row r="2651" spans="1:51" s="14" customFormat="1" ht="12">
      <c r="A2651" s="14"/>
      <c r="B2651" s="236"/>
      <c r="C2651" s="237"/>
      <c r="D2651" s="227" t="s">
        <v>176</v>
      </c>
      <c r="E2651" s="238" t="s">
        <v>19</v>
      </c>
      <c r="F2651" s="239" t="s">
        <v>284</v>
      </c>
      <c r="G2651" s="237"/>
      <c r="H2651" s="240">
        <v>13</v>
      </c>
      <c r="I2651" s="241"/>
      <c r="J2651" s="237"/>
      <c r="K2651" s="237"/>
      <c r="L2651" s="242"/>
      <c r="M2651" s="243"/>
      <c r="N2651" s="244"/>
      <c r="O2651" s="244"/>
      <c r="P2651" s="244"/>
      <c r="Q2651" s="244"/>
      <c r="R2651" s="244"/>
      <c r="S2651" s="244"/>
      <c r="T2651" s="245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T2651" s="246" t="s">
        <v>176</v>
      </c>
      <c r="AU2651" s="246" t="s">
        <v>82</v>
      </c>
      <c r="AV2651" s="14" t="s">
        <v>82</v>
      </c>
      <c r="AW2651" s="14" t="s">
        <v>34</v>
      </c>
      <c r="AX2651" s="14" t="s">
        <v>72</v>
      </c>
      <c r="AY2651" s="246" t="s">
        <v>155</v>
      </c>
    </row>
    <row r="2652" spans="1:51" s="15" customFormat="1" ht="12">
      <c r="A2652" s="15"/>
      <c r="B2652" s="255"/>
      <c r="C2652" s="256"/>
      <c r="D2652" s="227" t="s">
        <v>176</v>
      </c>
      <c r="E2652" s="257" t="s">
        <v>19</v>
      </c>
      <c r="F2652" s="258" t="s">
        <v>502</v>
      </c>
      <c r="G2652" s="256"/>
      <c r="H2652" s="259">
        <v>30</v>
      </c>
      <c r="I2652" s="260"/>
      <c r="J2652" s="256"/>
      <c r="K2652" s="256"/>
      <c r="L2652" s="261"/>
      <c r="M2652" s="262"/>
      <c r="N2652" s="263"/>
      <c r="O2652" s="263"/>
      <c r="P2652" s="263"/>
      <c r="Q2652" s="263"/>
      <c r="R2652" s="263"/>
      <c r="S2652" s="263"/>
      <c r="T2652" s="264"/>
      <c r="U2652" s="15"/>
      <c r="V2652" s="15"/>
      <c r="W2652" s="15"/>
      <c r="X2652" s="15"/>
      <c r="Y2652" s="15"/>
      <c r="Z2652" s="15"/>
      <c r="AA2652" s="15"/>
      <c r="AB2652" s="15"/>
      <c r="AC2652" s="15"/>
      <c r="AD2652" s="15"/>
      <c r="AE2652" s="15"/>
      <c r="AT2652" s="265" t="s">
        <v>176</v>
      </c>
      <c r="AU2652" s="265" t="s">
        <v>82</v>
      </c>
      <c r="AV2652" s="15" t="s">
        <v>252</v>
      </c>
      <c r="AW2652" s="15" t="s">
        <v>34</v>
      </c>
      <c r="AX2652" s="15" t="s">
        <v>80</v>
      </c>
      <c r="AY2652" s="265" t="s">
        <v>155</v>
      </c>
    </row>
    <row r="2653" spans="1:65" s="2" customFormat="1" ht="21.75" customHeight="1">
      <c r="A2653" s="41"/>
      <c r="B2653" s="42"/>
      <c r="C2653" s="266" t="s">
        <v>231</v>
      </c>
      <c r="D2653" s="266" t="s">
        <v>560</v>
      </c>
      <c r="E2653" s="267" t="s">
        <v>2328</v>
      </c>
      <c r="F2653" s="268" t="s">
        <v>2329</v>
      </c>
      <c r="G2653" s="269" t="s">
        <v>721</v>
      </c>
      <c r="H2653" s="270">
        <v>30</v>
      </c>
      <c r="I2653" s="271"/>
      <c r="J2653" s="272">
        <f>ROUND(I2653*H2653,2)</f>
        <v>0</v>
      </c>
      <c r="K2653" s="268" t="s">
        <v>166</v>
      </c>
      <c r="L2653" s="273"/>
      <c r="M2653" s="274" t="s">
        <v>19</v>
      </c>
      <c r="N2653" s="275" t="s">
        <v>43</v>
      </c>
      <c r="O2653" s="87"/>
      <c r="P2653" s="216">
        <f>O2653*H2653</f>
        <v>0</v>
      </c>
      <c r="Q2653" s="216">
        <v>0.001</v>
      </c>
      <c r="R2653" s="216">
        <f>Q2653*H2653</f>
        <v>0.03</v>
      </c>
      <c r="S2653" s="216">
        <v>0</v>
      </c>
      <c r="T2653" s="217">
        <f>S2653*H2653</f>
        <v>0</v>
      </c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1"/>
      <c r="AE2653" s="41"/>
      <c r="AR2653" s="218" t="s">
        <v>776</v>
      </c>
      <c r="AT2653" s="218" t="s">
        <v>560</v>
      </c>
      <c r="AU2653" s="218" t="s">
        <v>82</v>
      </c>
      <c r="AY2653" s="20" t="s">
        <v>155</v>
      </c>
      <c r="BE2653" s="219">
        <f>IF(N2653="základní",J2653,0)</f>
        <v>0</v>
      </c>
      <c r="BF2653" s="219">
        <f>IF(N2653="snížená",J2653,0)</f>
        <v>0</v>
      </c>
      <c r="BG2653" s="219">
        <f>IF(N2653="zákl. přenesená",J2653,0)</f>
        <v>0</v>
      </c>
      <c r="BH2653" s="219">
        <f>IF(N2653="sníž. přenesená",J2653,0)</f>
        <v>0</v>
      </c>
      <c r="BI2653" s="219">
        <f>IF(N2653="nulová",J2653,0)</f>
        <v>0</v>
      </c>
      <c r="BJ2653" s="20" t="s">
        <v>80</v>
      </c>
      <c r="BK2653" s="219">
        <f>ROUND(I2653*H2653,2)</f>
        <v>0</v>
      </c>
      <c r="BL2653" s="20" t="s">
        <v>196</v>
      </c>
      <c r="BM2653" s="218" t="s">
        <v>2330</v>
      </c>
    </row>
    <row r="2654" spans="1:65" s="2" customFormat="1" ht="24.15" customHeight="1">
      <c r="A2654" s="41"/>
      <c r="B2654" s="42"/>
      <c r="C2654" s="207" t="s">
        <v>2331</v>
      </c>
      <c r="D2654" s="207" t="s">
        <v>162</v>
      </c>
      <c r="E2654" s="208" t="s">
        <v>2332</v>
      </c>
      <c r="F2654" s="209" t="s">
        <v>2333</v>
      </c>
      <c r="G2654" s="210" t="s">
        <v>518</v>
      </c>
      <c r="H2654" s="211">
        <v>0.03</v>
      </c>
      <c r="I2654" s="212"/>
      <c r="J2654" s="213">
        <f>ROUND(I2654*H2654,2)</f>
        <v>0</v>
      </c>
      <c r="K2654" s="209" t="s">
        <v>166</v>
      </c>
      <c r="L2654" s="47"/>
      <c r="M2654" s="214" t="s">
        <v>19</v>
      </c>
      <c r="N2654" s="215" t="s">
        <v>43</v>
      </c>
      <c r="O2654" s="87"/>
      <c r="P2654" s="216">
        <f>O2654*H2654</f>
        <v>0</v>
      </c>
      <c r="Q2654" s="216">
        <v>0</v>
      </c>
      <c r="R2654" s="216">
        <f>Q2654*H2654</f>
        <v>0</v>
      </c>
      <c r="S2654" s="216">
        <v>0</v>
      </c>
      <c r="T2654" s="217">
        <f>S2654*H2654</f>
        <v>0</v>
      </c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1"/>
      <c r="AE2654" s="41"/>
      <c r="AR2654" s="218" t="s">
        <v>196</v>
      </c>
      <c r="AT2654" s="218" t="s">
        <v>162</v>
      </c>
      <c r="AU2654" s="218" t="s">
        <v>82</v>
      </c>
      <c r="AY2654" s="20" t="s">
        <v>155</v>
      </c>
      <c r="BE2654" s="219">
        <f>IF(N2654="základní",J2654,0)</f>
        <v>0</v>
      </c>
      <c r="BF2654" s="219">
        <f>IF(N2654="snížená",J2654,0)</f>
        <v>0</v>
      </c>
      <c r="BG2654" s="219">
        <f>IF(N2654="zákl. přenesená",J2654,0)</f>
        <v>0</v>
      </c>
      <c r="BH2654" s="219">
        <f>IF(N2654="sníž. přenesená",J2654,0)</f>
        <v>0</v>
      </c>
      <c r="BI2654" s="219">
        <f>IF(N2654="nulová",J2654,0)</f>
        <v>0</v>
      </c>
      <c r="BJ2654" s="20" t="s">
        <v>80</v>
      </c>
      <c r="BK2654" s="219">
        <f>ROUND(I2654*H2654,2)</f>
        <v>0</v>
      </c>
      <c r="BL2654" s="20" t="s">
        <v>196</v>
      </c>
      <c r="BM2654" s="218" t="s">
        <v>2334</v>
      </c>
    </row>
    <row r="2655" spans="1:47" s="2" customFormat="1" ht="12">
      <c r="A2655" s="41"/>
      <c r="B2655" s="42"/>
      <c r="C2655" s="43"/>
      <c r="D2655" s="220" t="s">
        <v>169</v>
      </c>
      <c r="E2655" s="43"/>
      <c r="F2655" s="221" t="s">
        <v>2335</v>
      </c>
      <c r="G2655" s="43"/>
      <c r="H2655" s="43"/>
      <c r="I2655" s="222"/>
      <c r="J2655" s="43"/>
      <c r="K2655" s="43"/>
      <c r="L2655" s="47"/>
      <c r="M2655" s="289"/>
      <c r="N2655" s="290"/>
      <c r="O2655" s="291"/>
      <c r="P2655" s="291"/>
      <c r="Q2655" s="291"/>
      <c r="R2655" s="291"/>
      <c r="S2655" s="291"/>
      <c r="T2655" s="292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1"/>
      <c r="AE2655" s="41"/>
      <c r="AT2655" s="20" t="s">
        <v>169</v>
      </c>
      <c r="AU2655" s="20" t="s">
        <v>82</v>
      </c>
    </row>
    <row r="2656" spans="1:31" s="2" customFormat="1" ht="6.95" customHeight="1">
      <c r="A2656" s="41"/>
      <c r="B2656" s="62"/>
      <c r="C2656" s="63"/>
      <c r="D2656" s="63"/>
      <c r="E2656" s="63"/>
      <c r="F2656" s="63"/>
      <c r="G2656" s="63"/>
      <c r="H2656" s="63"/>
      <c r="I2656" s="63"/>
      <c r="J2656" s="63"/>
      <c r="K2656" s="63"/>
      <c r="L2656" s="47"/>
      <c r="M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</row>
  </sheetData>
  <sheetProtection password="CC35" sheet="1" objects="1" scenarios="1" formatColumns="0" formatRows="0" autoFilter="0"/>
  <autoFilter ref="C100:K2655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4_01/213311141"/>
    <hyperlink ref="F112" r:id="rId2" display="https://podminky.urs.cz/item/CS_URS_2024_01/273321411"/>
    <hyperlink ref="F121" r:id="rId3" display="https://podminky.urs.cz/item/CS_URS_2024_01/273351121"/>
    <hyperlink ref="F125" r:id="rId4" display="https://podminky.urs.cz/item/CS_URS_2024_01/273351122"/>
    <hyperlink ref="F127" r:id="rId5" display="https://podminky.urs.cz/item/CS_URS_2024_01/273362021"/>
    <hyperlink ref="F131" r:id="rId6" display="https://podminky.urs.cz/item/CS_URS_2024_01/622131121"/>
    <hyperlink ref="F133" r:id="rId7" display="https://podminky.urs.cz/item/CS_URS_2024_01/622221023"/>
    <hyperlink ref="F173" r:id="rId8" display="https://podminky.urs.cz/item/CS_URS_2024_01/622142001"/>
    <hyperlink ref="F211" r:id="rId9" display="https://podminky.urs.cz/item/CS_URS_2024_01/622151031"/>
    <hyperlink ref="F213" r:id="rId10" display="https://podminky.urs.cz/item/CS_URS_2024_01/622531012"/>
    <hyperlink ref="F216" r:id="rId11" display="https://podminky.urs.cz/item/CS_URS_2024_01/941221112"/>
    <hyperlink ref="F309" r:id="rId12" display="https://podminky.urs.cz/item/CS_URS_2024_01/941221212"/>
    <hyperlink ref="F311" r:id="rId13" display="https://podminky.urs.cz/item/CS_URS_2024_01/941221812"/>
    <hyperlink ref="F313" r:id="rId14" display="https://podminky.urs.cz/item/CS_URS_2024_01/944511111"/>
    <hyperlink ref="F406" r:id="rId15" display="https://podminky.urs.cz/item/CS_URS_2024_01/944511211"/>
    <hyperlink ref="F409" r:id="rId16" display="https://podminky.urs.cz/item/CS_URS_2024_01/944511811"/>
    <hyperlink ref="F411" r:id="rId17" display="https://podminky.urs.cz/item/CS_URS_2024_01/944711111"/>
    <hyperlink ref="F414" r:id="rId18" display="https://podminky.urs.cz/item/CS_URS_2024_01/944711211"/>
    <hyperlink ref="F419" r:id="rId19" display="https://podminky.urs.cz/item/CS_URS_2024_01/944711811"/>
    <hyperlink ref="F422" r:id="rId20" display="https://podminky.urs.cz/item/CS_URS_2024_01/949101111"/>
    <hyperlink ref="F510" r:id="rId21" display="https://podminky.urs.cz/item/CS_URS_2024_01/952901114"/>
    <hyperlink ref="F582" r:id="rId22" display="https://podminky.urs.cz/item/CS_URS_2024_01/953943212"/>
    <hyperlink ref="F587" r:id="rId23" display="https://podminky.urs.cz/item/CS_URS_2024_01/997002511"/>
    <hyperlink ref="F589" r:id="rId24" display="https://podminky.urs.cz/item/CS_URS_2024_01/997002519"/>
    <hyperlink ref="F592" r:id="rId25" display="https://podminky.urs.cz/item/CS_URS_2024_01/997002611"/>
    <hyperlink ref="F594" r:id="rId26" display="https://podminky.urs.cz/item/CS_URS_2024_01/997013812"/>
    <hyperlink ref="F597" r:id="rId27" display="https://podminky.urs.cz/item/CS_URS_2024_01/998014021"/>
    <hyperlink ref="F601" r:id="rId28" display="https://podminky.urs.cz/item/CS_URS_2024_01/711161222"/>
    <hyperlink ref="F621" r:id="rId29" display="https://podminky.urs.cz/item/CS_URS_2024_01/211971121"/>
    <hyperlink ref="F644" r:id="rId30" display="https://podminky.urs.cz/item/CS_URS_2024_01/711191101"/>
    <hyperlink ref="F652" r:id="rId31" display="https://podminky.urs.cz/item/CS_URS_2024_01/998711102"/>
    <hyperlink ref="F655" r:id="rId32" display="https://podminky.urs.cz/item/CS_URS_2024_01/712361705"/>
    <hyperlink ref="F671" r:id="rId33" display="https://podminky.urs.cz/item/CS_URS_2024_01/712861705"/>
    <hyperlink ref="F679" r:id="rId34" display="https://podminky.urs.cz/item/CS_URS_2024_01/213141111"/>
    <hyperlink ref="F701" r:id="rId35" display="https://podminky.urs.cz/item/CS_URS_2024_01/712363104"/>
    <hyperlink ref="F706" r:id="rId36" display="https://podminky.urs.cz/item/CS_URS_2024_01/712363115"/>
    <hyperlink ref="F711" r:id="rId37" display="https://podminky.urs.cz/item/CS_URS_2024_01/712363119"/>
    <hyperlink ref="F718" r:id="rId38" display="https://podminky.urs.cz/item/CS_URS_2024_01/712363122"/>
    <hyperlink ref="F724" r:id="rId39" display="https://podminky.urs.cz/item/CS_URS_2024_01/998712102"/>
    <hyperlink ref="F727" r:id="rId40" display="https://podminky.urs.cz/item/CS_URS_2024_01/713121111"/>
    <hyperlink ref="F805" r:id="rId41" display="https://podminky.urs.cz/item/CS_URS_2024_01/713123211"/>
    <hyperlink ref="F851" r:id="rId42" display="https://podminky.urs.cz/item/CS_URS_2024_01/713141335"/>
    <hyperlink ref="F879" r:id="rId43" display="https://podminky.urs.cz/item/CS_URS_2024_01/713141396"/>
    <hyperlink ref="F890" r:id="rId44" display="https://podminky.urs.cz/item/CS_URS_2024_01/998713102"/>
    <hyperlink ref="F893" r:id="rId45" display="https://podminky.urs.cz/item/CS_URS_2024_01/714112221"/>
    <hyperlink ref="F906" r:id="rId46" display="https://podminky.urs.cz/item/CS_URS_2024_01/714112311"/>
    <hyperlink ref="F925" r:id="rId47" display="https://podminky.urs.cz/item/CS_URS_2024_01/998714102"/>
    <hyperlink ref="F928" r:id="rId48" display="https://podminky.urs.cz/item/CS_URS_2024_01/725291673"/>
    <hyperlink ref="F932" r:id="rId49" display="https://podminky.urs.cz/item/CS_URS_2024_01/998725102"/>
    <hyperlink ref="F935" r:id="rId50" display="https://podminky.urs.cz/item/CS_URS_2024_01/762083122"/>
    <hyperlink ref="F947" r:id="rId51" display="https://podminky.urs.cz/item/CS_URS_2024_01/762332130"/>
    <hyperlink ref="F955" r:id="rId52" display="https://podminky.urs.cz/item/CS_URS_2024_01/762341270"/>
    <hyperlink ref="F972" r:id="rId53" display="https://podminky.urs.cz/item/CS_URS_2024_01/762341250"/>
    <hyperlink ref="F987" r:id="rId54" display="https://podminky.urs.cz/item/CS_URS_2024_01/762495000"/>
    <hyperlink ref="F1009" r:id="rId55" display="https://podminky.urs.cz/item/CS_URS_2024_01/762511136"/>
    <hyperlink ref="F1086" r:id="rId56" display="https://podminky.urs.cz/item/CS_URS_2024_01/762951004"/>
    <hyperlink ref="F1092" r:id="rId57" display="https://podminky.urs.cz/item/CS_URS_2024_01/762361114"/>
    <hyperlink ref="F1122" r:id="rId58" display="https://podminky.urs.cz/item/CS_URS_2024_01/762395000"/>
    <hyperlink ref="F1124" r:id="rId59" display="https://podminky.urs.cz/item/CS_URS_2024_01/762951013"/>
    <hyperlink ref="F1131" r:id="rId60" display="https://podminky.urs.cz/item/CS_URS_2024_01/762952044"/>
    <hyperlink ref="F1139" r:id="rId61" display="https://podminky.urs.cz/item/CS_URS_2024_01/762952111"/>
    <hyperlink ref="F1146" r:id="rId62" display="https://podminky.urs.cz/item/CS_URS_2024_01/998762102"/>
    <hyperlink ref="F1149" r:id="rId63" display="https://podminky.urs.cz/item/CS_URS_2024_01/763111718"/>
    <hyperlink ref="F1177" r:id="rId64" display="https://podminky.urs.cz/item/CS_URS_2024_01/763111720"/>
    <hyperlink ref="F1188" r:id="rId65" display="https://podminky.urs.cz/item/CS_URS_2024_01/763111723"/>
    <hyperlink ref="F1191" r:id="rId66" display="https://podminky.urs.cz/item/CS_URS_2024_01/763121413"/>
    <hyperlink ref="F1195" r:id="rId67" display="https://podminky.urs.cz/item/CS_URS_2024_01/763121921"/>
    <hyperlink ref="F1198" r:id="rId68" display="https://podminky.urs.cz/item/CS_URS_2024_01/763121922"/>
    <hyperlink ref="F1201" r:id="rId69" display="https://podminky.urs.cz/item/CS_URS_2024_01/763131751"/>
    <hyperlink ref="F1290" r:id="rId70" display="https://podminky.urs.cz/item/CS_URS_2024_01/763131911"/>
    <hyperlink ref="F1293" r:id="rId71" display="https://podminky.urs.cz/item/CS_URS_2024_01/763131912"/>
    <hyperlink ref="F1296" r:id="rId72" display="https://podminky.urs.cz/item/CS_URS_2024_01/763172353"/>
    <hyperlink ref="F1301" r:id="rId73" display="https://podminky.urs.cz/item/CS_URS_2024_01/763172355"/>
    <hyperlink ref="F1311" r:id="rId74" display="https://podminky.urs.cz/item/CS_URS_2024_01/763311114"/>
    <hyperlink ref="F1341" r:id="rId75" display="https://podminky.urs.cz/item/CS_URS_2024_01/763211235"/>
    <hyperlink ref="F1349" r:id="rId76" display="https://podminky.urs.cz/item/CS_URS_2024_01/763211128"/>
    <hyperlink ref="F1371" r:id="rId77" display="https://podminky.urs.cz/item/CS_URS_2024_01/763113314"/>
    <hyperlink ref="F1391" r:id="rId78" display="https://podminky.urs.cz/item/CS_URS_2024_01/763311117"/>
    <hyperlink ref="F1423" r:id="rId79" display="https://podminky.urs.cz/item/CS_URS_2024_01/763121411"/>
    <hyperlink ref="F1429" r:id="rId80" display="https://podminky.urs.cz/item/CS_URS_2024_01/763221672"/>
    <hyperlink ref="F1467" r:id="rId81" display="https://podminky.urs.cz/item/CS_URS_2024_01/763111741"/>
    <hyperlink ref="F1502" r:id="rId82" display="https://podminky.urs.cz/item/CS_URS_2024_01/763231122"/>
    <hyperlink ref="F1590" r:id="rId83" display="https://podminky.urs.cz/item/CS_URS_2024_01/763131452"/>
    <hyperlink ref="F1607" r:id="rId84" display="https://podminky.urs.cz/item/CS_URS_2024_01/763131411"/>
    <hyperlink ref="F1613" r:id="rId85" display="https://podminky.urs.cz/item/CS_URS_2024_01/763131712"/>
    <hyperlink ref="F1617" r:id="rId86" display="https://podminky.urs.cz/item/CS_URS_2024_01/763135102"/>
    <hyperlink ref="F1628" r:id="rId87" display="https://podminky.urs.cz/item/CS_URS_2024_01/763251211"/>
    <hyperlink ref="F1702" r:id="rId88" display="https://podminky.urs.cz/item/CS_URS_2024_01/763158115"/>
    <hyperlink ref="F1704" r:id="rId89" display="https://podminky.urs.cz/item/CS_URS_2024_01/763158118"/>
    <hyperlink ref="F1706" r:id="rId90" display="https://podminky.urs.cz/item/CS_URS_2024_01/763411111"/>
    <hyperlink ref="F1715" r:id="rId91" display="https://podminky.urs.cz/item/CS_URS_2024_01/765191001"/>
    <hyperlink ref="F1790" r:id="rId92" display="https://podminky.urs.cz/item/CS_URS_2024_01/998763322"/>
    <hyperlink ref="F1797" r:id="rId93" display="https://podminky.urs.cz/item/CS_URS_2024_01/764304112"/>
    <hyperlink ref="F1809" r:id="rId94" display="https://podminky.urs.cz/item/CS_URS_2024_01/712363373"/>
    <hyperlink ref="F1814" r:id="rId95" display="https://podminky.urs.cz/item/CS_URS_2024_01/712363355"/>
    <hyperlink ref="F1819" r:id="rId96" display="https://podminky.urs.cz/item/CS_URS_2024_01/712363356"/>
    <hyperlink ref="F1824" r:id="rId97" display="https://podminky.urs.cz/item/CS_URS_2024_01/764541305"/>
    <hyperlink ref="F1829" r:id="rId98" display="https://podminky.urs.cz/item/CS_URS_2024_01/764541302"/>
    <hyperlink ref="F1834" r:id="rId99" display="https://podminky.urs.cz/item/CS_URS_2024_01/764548323"/>
    <hyperlink ref="F1839" r:id="rId100" display="https://podminky.urs.cz/item/CS_URS_2024_01/998764102"/>
    <hyperlink ref="F1842" r:id="rId101" display="https://podminky.urs.cz/item/CS_URS_2024_01/766417523"/>
    <hyperlink ref="F1855" r:id="rId102" display="https://podminky.urs.cz/item/CS_URS_2024_01/766682111"/>
    <hyperlink ref="F1864" r:id="rId103" display="https://podminky.urs.cz/item/CS_URS_2024_01/766682112"/>
    <hyperlink ref="F1872" r:id="rId104" display="https://podminky.urs.cz/item/CS_URS_2024_01/766682113"/>
    <hyperlink ref="F1877" r:id="rId105" display="https://podminky.urs.cz/item/CS_URS_2024_01/766621023"/>
    <hyperlink ref="F1882" r:id="rId106" display="https://podminky.urs.cz/item/CS_URS_2024_01/766641132"/>
    <hyperlink ref="F1896" r:id="rId107" display="https://podminky.urs.cz/item/CS_URS_2024_01/766660171"/>
    <hyperlink ref="F1908" r:id="rId108" display="https://podminky.urs.cz/item/CS_URS_2024_01/766660172"/>
    <hyperlink ref="F1913" r:id="rId109" display="https://podminky.urs.cz/item/CS_URS_2024_01/766660461"/>
    <hyperlink ref="F1945" r:id="rId110" display="https://podminky.urs.cz/item/CS_URS_2024_01/766660720"/>
    <hyperlink ref="F1958" r:id="rId111" display="https://podminky.urs.cz/item/CS_URS_2024_01/766660728"/>
    <hyperlink ref="F1971" r:id="rId112" display="https://podminky.urs.cz/item/CS_URS_2024_01/766660729"/>
    <hyperlink ref="F1983" r:id="rId113" display="https://podminky.urs.cz/item/CS_URS_2024_01/766660730"/>
    <hyperlink ref="F1994" r:id="rId114" display="https://podminky.urs.cz/item/CS_URS_2024_01/998766112"/>
    <hyperlink ref="F2026" r:id="rId115" display="https://podminky.urs.cz/item/CS_URS_2024_01/767531121"/>
    <hyperlink ref="F2032" r:id="rId116" display="https://podminky.urs.cz/item/CS_URS_2024_01/767531215"/>
    <hyperlink ref="F2160" r:id="rId117" display="https://podminky.urs.cz/item/CS_URS_2024_01/998767102"/>
    <hyperlink ref="F2163" r:id="rId118" display="https://podminky.urs.cz/item/CS_URS_2024_01/771111011"/>
    <hyperlink ref="F2198" r:id="rId119" display="https://podminky.urs.cz/item/CS_URS_2024_01/771121011"/>
    <hyperlink ref="F2200" r:id="rId120" display="https://podminky.urs.cz/item/CS_URS_2024_01/771591112"/>
    <hyperlink ref="F2202" r:id="rId121" display="https://podminky.urs.cz/item/CS_URS_2024_01/771151012"/>
    <hyperlink ref="F2204" r:id="rId122" display="https://podminky.urs.cz/item/CS_URS_2024_01/771274113"/>
    <hyperlink ref="F2214" r:id="rId123" display="https://podminky.urs.cz/item/CS_URS_2024_01/771474113"/>
    <hyperlink ref="F2222" r:id="rId124" display="https://podminky.urs.cz/item/CS_URS_2024_01/771474613"/>
    <hyperlink ref="F2228" r:id="rId125" display="https://podminky.urs.cz/item/CS_URS_2024_01/771574414"/>
    <hyperlink ref="F2236" r:id="rId126" display="https://podminky.urs.cz/item/CS_URS_2024_01/771575613"/>
    <hyperlink ref="F2242" r:id="rId127" display="https://podminky.urs.cz/item/CS_URS_2024_01/771575616"/>
    <hyperlink ref="F2281" r:id="rId128" display="https://podminky.urs.cz/item/CS_URS_2024_01/998771112"/>
    <hyperlink ref="F2284" r:id="rId129" display="https://podminky.urs.cz/item/CS_URS_2024_01/776111311"/>
    <hyperlink ref="F2317" r:id="rId130" display="https://podminky.urs.cz/item/CS_URS_2024_01/776121112"/>
    <hyperlink ref="F2351" r:id="rId131" display="https://podminky.urs.cz/item/CS_URS_2024_01/776141111"/>
    <hyperlink ref="F2353" r:id="rId132" display="https://podminky.urs.cz/item/CS_URS_2024_01/776221111"/>
    <hyperlink ref="F2357" r:id="rId133" display="https://podminky.urs.cz/item/CS_URS_2024_01/776411112"/>
    <hyperlink ref="F2383" r:id="rId134" display="https://podminky.urs.cz/item/CS_URS_2024_01/776421311"/>
    <hyperlink ref="F2388" r:id="rId135" display="https://podminky.urs.cz/item/CS_URS_2024_01/998776112"/>
    <hyperlink ref="F2391" r:id="rId136" display="https://podminky.urs.cz/item/CS_URS_2024_01/781111011"/>
    <hyperlink ref="F2424" r:id="rId137" display="https://podminky.urs.cz/item/CS_URS_2024_01/781121011"/>
    <hyperlink ref="F2426" r:id="rId138" display="https://podminky.urs.cz/item/CS_URS_2024_01/781131112"/>
    <hyperlink ref="F2460" r:id="rId139" display="https://podminky.urs.cz/item/CS_URS_2024_01/781161021"/>
    <hyperlink ref="F2469" r:id="rId140" display="https://podminky.urs.cz/item/CS_URS_2024_01/781475415"/>
    <hyperlink ref="F2473" r:id="rId141" display="https://podminky.urs.cz/item/CS_URS_2024_01/781491022"/>
    <hyperlink ref="F2478" r:id="rId142" display="https://podminky.urs.cz/item/CS_URS_2024_01/781495115"/>
    <hyperlink ref="F2481" r:id="rId143" display="https://podminky.urs.cz/item/CS_URS_2024_01/781495142"/>
    <hyperlink ref="F2484" r:id="rId144" display="https://podminky.urs.cz/item/CS_URS_2024_01/998781112"/>
    <hyperlink ref="F2487" r:id="rId145" display="https://podminky.urs.cz/item/CS_URS_2024_01/784111001"/>
    <hyperlink ref="F2552" r:id="rId146" display="https://podminky.urs.cz/item/CS_URS_2024_01/784171101"/>
    <hyperlink ref="F2616" r:id="rId147" display="https://podminky.urs.cz/item/CS_URS_2024_01/784171111"/>
    <hyperlink ref="F2640" r:id="rId148" display="https://podminky.urs.cz/item/CS_URS_2024_01/784181101"/>
    <hyperlink ref="F2642" r:id="rId149" display="https://podminky.urs.cz/item/CS_URS_2024_01/784221101"/>
    <hyperlink ref="F2645" r:id="rId150" display="https://podminky.urs.cz/item/CS_URS_2024_01/786623043"/>
    <hyperlink ref="F2655" r:id="rId151" display="https://podminky.urs.cz/item/CS_URS_2024_01/998786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  <c r="AZ2" s="250" t="s">
        <v>354</v>
      </c>
      <c r="BA2" s="250" t="s">
        <v>355</v>
      </c>
      <c r="BB2" s="250" t="s">
        <v>356</v>
      </c>
      <c r="BC2" s="250" t="s">
        <v>357</v>
      </c>
      <c r="BD2" s="250" t="s">
        <v>186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  <c r="AZ3" s="250" t="s">
        <v>358</v>
      </c>
      <c r="BA3" s="250" t="s">
        <v>359</v>
      </c>
      <c r="BB3" s="250" t="s">
        <v>356</v>
      </c>
      <c r="BC3" s="250" t="s">
        <v>360</v>
      </c>
      <c r="BD3" s="250" t="s">
        <v>186</v>
      </c>
    </row>
    <row r="4" spans="2:5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  <c r="AZ4" s="250" t="s">
        <v>361</v>
      </c>
      <c r="BA4" s="250" t="s">
        <v>362</v>
      </c>
      <c r="BB4" s="250" t="s">
        <v>356</v>
      </c>
      <c r="BC4" s="250" t="s">
        <v>363</v>
      </c>
      <c r="BD4" s="250" t="s">
        <v>186</v>
      </c>
    </row>
    <row r="5" spans="2:56" s="1" customFormat="1" ht="6.95" customHeight="1">
      <c r="B5" s="23"/>
      <c r="L5" s="23"/>
      <c r="AZ5" s="250" t="s">
        <v>364</v>
      </c>
      <c r="BA5" s="250" t="s">
        <v>365</v>
      </c>
      <c r="BB5" s="250" t="s">
        <v>356</v>
      </c>
      <c r="BC5" s="250" t="s">
        <v>366</v>
      </c>
      <c r="BD5" s="250" t="s">
        <v>186</v>
      </c>
    </row>
    <row r="6" spans="2:56" s="1" customFormat="1" ht="12" customHeight="1">
      <c r="B6" s="23"/>
      <c r="D6" s="135" t="s">
        <v>16</v>
      </c>
      <c r="L6" s="23"/>
      <c r="AZ6" s="250" t="s">
        <v>367</v>
      </c>
      <c r="BA6" s="250" t="s">
        <v>368</v>
      </c>
      <c r="BB6" s="250" t="s">
        <v>356</v>
      </c>
      <c r="BC6" s="250" t="s">
        <v>369</v>
      </c>
      <c r="BD6" s="250" t="s">
        <v>186</v>
      </c>
    </row>
    <row r="7" spans="2:56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  <c r="AZ7" s="250" t="s">
        <v>373</v>
      </c>
      <c r="BA7" s="250" t="s">
        <v>374</v>
      </c>
      <c r="BB7" s="250" t="s">
        <v>356</v>
      </c>
      <c r="BC7" s="250" t="s">
        <v>375</v>
      </c>
      <c r="BD7" s="250" t="s">
        <v>186</v>
      </c>
    </row>
    <row r="8" spans="1:56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250" t="s">
        <v>2336</v>
      </c>
      <c r="BA8" s="250" t="s">
        <v>2337</v>
      </c>
      <c r="BB8" s="250" t="s">
        <v>356</v>
      </c>
      <c r="BC8" s="250" t="s">
        <v>2338</v>
      </c>
      <c r="BD8" s="250" t="s">
        <v>186</v>
      </c>
    </row>
    <row r="9" spans="1:56" s="2" customFormat="1" ht="16.5" customHeight="1">
      <c r="A9" s="41"/>
      <c r="B9" s="47"/>
      <c r="C9" s="41"/>
      <c r="D9" s="41"/>
      <c r="E9" s="138" t="s">
        <v>2339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50" t="s">
        <v>392</v>
      </c>
      <c r="BA9" s="250" t="s">
        <v>393</v>
      </c>
      <c r="BB9" s="250" t="s">
        <v>356</v>
      </c>
      <c r="BC9" s="250" t="s">
        <v>2340</v>
      </c>
      <c r="BD9" s="250" t="s">
        <v>186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50" t="s">
        <v>398</v>
      </c>
      <c r="BA10" s="250" t="s">
        <v>399</v>
      </c>
      <c r="BB10" s="250" t="s">
        <v>19</v>
      </c>
      <c r="BC10" s="250" t="s">
        <v>2341</v>
      </c>
      <c r="BD10" s="250" t="s">
        <v>186</v>
      </c>
    </row>
    <row r="11" spans="1:56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50" t="s">
        <v>404</v>
      </c>
      <c r="BA11" s="250" t="s">
        <v>405</v>
      </c>
      <c r="BB11" s="250" t="s">
        <v>356</v>
      </c>
      <c r="BC11" s="250" t="s">
        <v>406</v>
      </c>
      <c r="BD11" s="250" t="s">
        <v>186</v>
      </c>
    </row>
    <row r="12" spans="1:56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50" t="s">
        <v>457</v>
      </c>
      <c r="BA12" s="250" t="s">
        <v>458</v>
      </c>
      <c r="BB12" s="250" t="s">
        <v>19</v>
      </c>
      <c r="BC12" s="250" t="s">
        <v>2342</v>
      </c>
      <c r="BD12" s="250" t="s">
        <v>186</v>
      </c>
    </row>
    <row r="13" spans="1:56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50" t="s">
        <v>386</v>
      </c>
      <c r="BA13" s="250" t="s">
        <v>387</v>
      </c>
      <c r="BB13" s="250" t="s">
        <v>356</v>
      </c>
      <c r="BC13" s="250" t="s">
        <v>388</v>
      </c>
      <c r="BD13" s="250" t="s">
        <v>186</v>
      </c>
    </row>
    <row r="14" spans="1:56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50" t="s">
        <v>389</v>
      </c>
      <c r="BA14" s="250" t="s">
        <v>390</v>
      </c>
      <c r="BB14" s="250" t="s">
        <v>356</v>
      </c>
      <c r="BC14" s="250" t="s">
        <v>391</v>
      </c>
      <c r="BD14" s="250" t="s">
        <v>186</v>
      </c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ROUND((SUM(BE92:BE1183)),2)</f>
        <v>0</v>
      </c>
      <c r="G33" s="41"/>
      <c r="H33" s="41"/>
      <c r="I33" s="151">
        <v>0.21</v>
      </c>
      <c r="J33" s="150">
        <f>ROUND(((SUM(BE92:BE1183))*I33),2)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ROUND((SUM(BF92:BF1183)),2)</f>
        <v>0</v>
      </c>
      <c r="G34" s="41"/>
      <c r="H34" s="41"/>
      <c r="I34" s="151">
        <v>0.12</v>
      </c>
      <c r="J34" s="150">
        <f>ROUND(((SUM(BF92:BF1183))*I34),2)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ROUND((SUM(BG92:BG1183)),2)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ROUND((SUM(BH92:BH1183)),2)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ROUND((SUM(BI92:BI1183)),2)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SO01-1_2 - MODULÁRNÍ STAVBA-SKŘ-REALIZACE MIMO STAVBU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460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463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465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466</v>
      </c>
      <c r="E63" s="171"/>
      <c r="F63" s="171"/>
      <c r="G63" s="171"/>
      <c r="H63" s="171"/>
      <c r="I63" s="171"/>
      <c r="J63" s="172">
        <f>J111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469</v>
      </c>
      <c r="E64" s="177"/>
      <c r="F64" s="177"/>
      <c r="G64" s="177"/>
      <c r="H64" s="177"/>
      <c r="I64" s="177"/>
      <c r="J64" s="178">
        <f>J112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472</v>
      </c>
      <c r="E65" s="177"/>
      <c r="F65" s="177"/>
      <c r="G65" s="177"/>
      <c r="H65" s="177"/>
      <c r="I65" s="177"/>
      <c r="J65" s="178">
        <f>J481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473</v>
      </c>
      <c r="E66" s="177"/>
      <c r="F66" s="177"/>
      <c r="G66" s="177"/>
      <c r="H66" s="177"/>
      <c r="I66" s="177"/>
      <c r="J66" s="178">
        <f>J531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2343</v>
      </c>
      <c r="E67" s="177"/>
      <c r="F67" s="177"/>
      <c r="G67" s="177"/>
      <c r="H67" s="177"/>
      <c r="I67" s="177"/>
      <c r="J67" s="178">
        <f>J587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2344</v>
      </c>
      <c r="E68" s="171"/>
      <c r="F68" s="171"/>
      <c r="G68" s="171"/>
      <c r="H68" s="171"/>
      <c r="I68" s="171"/>
      <c r="J68" s="172">
        <f>J782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2345</v>
      </c>
      <c r="E69" s="171"/>
      <c r="F69" s="171"/>
      <c r="G69" s="171"/>
      <c r="H69" s="171"/>
      <c r="I69" s="171"/>
      <c r="J69" s="172">
        <f>J1174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4"/>
      <c r="C70" s="175"/>
      <c r="D70" s="176" t="s">
        <v>2346</v>
      </c>
      <c r="E70" s="177"/>
      <c r="F70" s="177"/>
      <c r="G70" s="177"/>
      <c r="H70" s="177"/>
      <c r="I70" s="177"/>
      <c r="J70" s="178">
        <f>J1175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133</v>
      </c>
      <c r="E71" s="171"/>
      <c r="F71" s="171"/>
      <c r="G71" s="171"/>
      <c r="H71" s="171"/>
      <c r="I71" s="171"/>
      <c r="J71" s="172">
        <f>J1178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2347</v>
      </c>
      <c r="E72" s="177"/>
      <c r="F72" s="177"/>
      <c r="G72" s="177"/>
      <c r="H72" s="177"/>
      <c r="I72" s="177"/>
      <c r="J72" s="178">
        <f>J1179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140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Novostavba modulární Zš JINOTAJ ZLÍN</v>
      </c>
      <c r="F82" s="35"/>
      <c r="G82" s="35"/>
      <c r="H82" s="35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126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SO01-1_2 - MODULÁRNÍ STAVBA-SKŘ-REALIZACE MIMO STAVBU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F12</f>
        <v xml:space="preserve">Areál filmových ateliérů Kudlov, Filmová 174, 760 </v>
      </c>
      <c r="G86" s="43"/>
      <c r="H86" s="43"/>
      <c r="I86" s="35" t="s">
        <v>23</v>
      </c>
      <c r="J86" s="75" t="str">
        <f>IF(J12="","",J12)</f>
        <v>6. 4. 2024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E15</f>
        <v>Základní škola JINOTAJ Zlín, s.r.o.</v>
      </c>
      <c r="G88" s="43"/>
      <c r="H88" s="43"/>
      <c r="I88" s="35" t="s">
        <v>32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30</v>
      </c>
      <c r="D89" s="43"/>
      <c r="E89" s="43"/>
      <c r="F89" s="30" t="str">
        <f>IF(E18="","",E18)</f>
        <v>Vyplň údaj</v>
      </c>
      <c r="G89" s="43"/>
      <c r="H89" s="43"/>
      <c r="I89" s="35" t="s">
        <v>35</v>
      </c>
      <c r="J89" s="39" t="str">
        <f>E24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141</v>
      </c>
      <c r="D91" s="183" t="s">
        <v>57</v>
      </c>
      <c r="E91" s="183" t="s">
        <v>53</v>
      </c>
      <c r="F91" s="183" t="s">
        <v>54</v>
      </c>
      <c r="G91" s="183" t="s">
        <v>142</v>
      </c>
      <c r="H91" s="183" t="s">
        <v>143</v>
      </c>
      <c r="I91" s="183" t="s">
        <v>144</v>
      </c>
      <c r="J91" s="183" t="s">
        <v>130</v>
      </c>
      <c r="K91" s="184" t="s">
        <v>145</v>
      </c>
      <c r="L91" s="185"/>
      <c r="M91" s="95" t="s">
        <v>19</v>
      </c>
      <c r="N91" s="96" t="s">
        <v>42</v>
      </c>
      <c r="O91" s="96" t="s">
        <v>146</v>
      </c>
      <c r="P91" s="96" t="s">
        <v>147</v>
      </c>
      <c r="Q91" s="96" t="s">
        <v>148</v>
      </c>
      <c r="R91" s="96" t="s">
        <v>149</v>
      </c>
      <c r="S91" s="96" t="s">
        <v>150</v>
      </c>
      <c r="T91" s="97" t="s">
        <v>151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152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P93+P111+P782+P1174+P1178</f>
        <v>0</v>
      </c>
      <c r="Q92" s="99"/>
      <c r="R92" s="188">
        <f>R93+R111+R782+R1174+R1178</f>
        <v>172.19092916000005</v>
      </c>
      <c r="S92" s="99"/>
      <c r="T92" s="189">
        <f>T93+T111+T782+T1174+T1178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71</v>
      </c>
      <c r="AU92" s="20" t="s">
        <v>131</v>
      </c>
      <c r="BK92" s="190">
        <f>BK93+BK111+BK782+BK1174+BK1178</f>
        <v>0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482</v>
      </c>
      <c r="F93" s="194" t="s">
        <v>483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P94+P108</f>
        <v>0</v>
      </c>
      <c r="Q93" s="199"/>
      <c r="R93" s="200">
        <f>R94+R108</f>
        <v>0.46809</v>
      </c>
      <c r="S93" s="199"/>
      <c r="T93" s="201">
        <f>T94+T108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71</v>
      </c>
      <c r="AU93" s="203" t="s">
        <v>72</v>
      </c>
      <c r="AY93" s="202" t="s">
        <v>155</v>
      </c>
      <c r="BK93" s="204">
        <f>BK94+BK108</f>
        <v>0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265</v>
      </c>
      <c r="F94" s="205" t="s">
        <v>581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SUM(P95:P107)</f>
        <v>0</v>
      </c>
      <c r="Q94" s="199"/>
      <c r="R94" s="200">
        <f>SUM(R95:R107)</f>
        <v>0.46809</v>
      </c>
      <c r="S94" s="199"/>
      <c r="T94" s="201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80</v>
      </c>
      <c r="AY94" s="202" t="s">
        <v>155</v>
      </c>
      <c r="BK94" s="204">
        <f>SUM(BK95:BK107)</f>
        <v>0</v>
      </c>
    </row>
    <row r="95" spans="1:65" s="2" customFormat="1" ht="24.15" customHeight="1">
      <c r="A95" s="41"/>
      <c r="B95" s="42"/>
      <c r="C95" s="207" t="s">
        <v>256</v>
      </c>
      <c r="D95" s="207" t="s">
        <v>162</v>
      </c>
      <c r="E95" s="208" t="s">
        <v>2348</v>
      </c>
      <c r="F95" s="209" t="s">
        <v>2349</v>
      </c>
      <c r="G95" s="210" t="s">
        <v>721</v>
      </c>
      <c r="H95" s="211">
        <v>12</v>
      </c>
      <c r="I95" s="212"/>
      <c r="J95" s="213">
        <f>ROUND(I95*H95,2)</f>
        <v>0</v>
      </c>
      <c r="K95" s="209" t="s">
        <v>166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0.02864</v>
      </c>
      <c r="R95" s="216">
        <f>Q95*H95</f>
        <v>0.34368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82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2350</v>
      </c>
    </row>
    <row r="96" spans="1:47" s="2" customFormat="1" ht="12">
      <c r="A96" s="41"/>
      <c r="B96" s="42"/>
      <c r="C96" s="43"/>
      <c r="D96" s="220" t="s">
        <v>169</v>
      </c>
      <c r="E96" s="43"/>
      <c r="F96" s="221" t="s">
        <v>2351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169</v>
      </c>
      <c r="AU96" s="20" t="s">
        <v>82</v>
      </c>
    </row>
    <row r="97" spans="1:65" s="2" customFormat="1" ht="16.5" customHeight="1">
      <c r="A97" s="41"/>
      <c r="B97" s="42"/>
      <c r="C97" s="266" t="s">
        <v>208</v>
      </c>
      <c r="D97" s="266" t="s">
        <v>560</v>
      </c>
      <c r="E97" s="267" t="s">
        <v>2352</v>
      </c>
      <c r="F97" s="268" t="s">
        <v>2353</v>
      </c>
      <c r="G97" s="269" t="s">
        <v>2354</v>
      </c>
      <c r="H97" s="270">
        <v>12</v>
      </c>
      <c r="I97" s="271"/>
      <c r="J97" s="272">
        <f>ROUND(I97*H97,2)</f>
        <v>0</v>
      </c>
      <c r="K97" s="268" t="s">
        <v>19</v>
      </c>
      <c r="L97" s="273"/>
      <c r="M97" s="274" t="s">
        <v>19</v>
      </c>
      <c r="N97" s="275" t="s">
        <v>43</v>
      </c>
      <c r="O97" s="87"/>
      <c r="P97" s="216">
        <f>O97*H97</f>
        <v>0</v>
      </c>
      <c r="Q97" s="216">
        <v>0.01</v>
      </c>
      <c r="R97" s="216">
        <f>Q97*H97</f>
        <v>0.12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563</v>
      </c>
      <c r="AT97" s="218" t="s">
        <v>560</v>
      </c>
      <c r="AU97" s="218" t="s">
        <v>82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2355</v>
      </c>
    </row>
    <row r="98" spans="1:51" s="13" customFormat="1" ht="12">
      <c r="A98" s="13"/>
      <c r="B98" s="225"/>
      <c r="C98" s="226"/>
      <c r="D98" s="227" t="s">
        <v>176</v>
      </c>
      <c r="E98" s="228" t="s">
        <v>19</v>
      </c>
      <c r="F98" s="229" t="s">
        <v>2356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176</v>
      </c>
      <c r="AU98" s="235" t="s">
        <v>82</v>
      </c>
      <c r="AV98" s="13" t="s">
        <v>80</v>
      </c>
      <c r="AW98" s="13" t="s">
        <v>34</v>
      </c>
      <c r="AX98" s="13" t="s">
        <v>72</v>
      </c>
      <c r="AY98" s="235" t="s">
        <v>155</v>
      </c>
    </row>
    <row r="99" spans="1:51" s="13" customFormat="1" ht="12">
      <c r="A99" s="13"/>
      <c r="B99" s="225"/>
      <c r="C99" s="226"/>
      <c r="D99" s="227" t="s">
        <v>176</v>
      </c>
      <c r="E99" s="228" t="s">
        <v>19</v>
      </c>
      <c r="F99" s="229" t="s">
        <v>2357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176</v>
      </c>
      <c r="AU99" s="235" t="s">
        <v>82</v>
      </c>
      <c r="AV99" s="13" t="s">
        <v>80</v>
      </c>
      <c r="AW99" s="13" t="s">
        <v>34</v>
      </c>
      <c r="AX99" s="13" t="s">
        <v>72</v>
      </c>
      <c r="AY99" s="235" t="s">
        <v>155</v>
      </c>
    </row>
    <row r="100" spans="1:51" s="14" customFormat="1" ht="12">
      <c r="A100" s="14"/>
      <c r="B100" s="236"/>
      <c r="C100" s="237"/>
      <c r="D100" s="227" t="s">
        <v>176</v>
      </c>
      <c r="E100" s="238" t="s">
        <v>19</v>
      </c>
      <c r="F100" s="239" t="s">
        <v>8</v>
      </c>
      <c r="G100" s="237"/>
      <c r="H100" s="240">
        <v>12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176</v>
      </c>
      <c r="AU100" s="246" t="s">
        <v>82</v>
      </c>
      <c r="AV100" s="14" t="s">
        <v>82</v>
      </c>
      <c r="AW100" s="14" t="s">
        <v>34</v>
      </c>
      <c r="AX100" s="14" t="s">
        <v>80</v>
      </c>
      <c r="AY100" s="246" t="s">
        <v>155</v>
      </c>
    </row>
    <row r="101" spans="1:65" s="2" customFormat="1" ht="24.15" customHeight="1">
      <c r="A101" s="41"/>
      <c r="B101" s="42"/>
      <c r="C101" s="207" t="s">
        <v>7</v>
      </c>
      <c r="D101" s="207" t="s">
        <v>162</v>
      </c>
      <c r="E101" s="208" t="s">
        <v>2358</v>
      </c>
      <c r="F101" s="209" t="s">
        <v>2359</v>
      </c>
      <c r="G101" s="210" t="s">
        <v>721</v>
      </c>
      <c r="H101" s="211">
        <v>48</v>
      </c>
      <c r="I101" s="212"/>
      <c r="J101" s="213">
        <f>ROUND(I101*H101,2)</f>
        <v>0</v>
      </c>
      <c r="K101" s="209" t="s">
        <v>166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7E-05</v>
      </c>
      <c r="R101" s="216">
        <f>Q101*H101</f>
        <v>0.0033599999999999997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82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2360</v>
      </c>
    </row>
    <row r="102" spans="1:47" s="2" customFormat="1" ht="12">
      <c r="A102" s="41"/>
      <c r="B102" s="42"/>
      <c r="C102" s="43"/>
      <c r="D102" s="220" t="s">
        <v>169</v>
      </c>
      <c r="E102" s="43"/>
      <c r="F102" s="221" t="s">
        <v>2361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169</v>
      </c>
      <c r="AU102" s="20" t="s">
        <v>82</v>
      </c>
    </row>
    <row r="103" spans="1:51" s="13" customFormat="1" ht="12">
      <c r="A103" s="13"/>
      <c r="B103" s="225"/>
      <c r="C103" s="226"/>
      <c r="D103" s="227" t="s">
        <v>176</v>
      </c>
      <c r="E103" s="228" t="s">
        <v>19</v>
      </c>
      <c r="F103" s="229" t="s">
        <v>2362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176</v>
      </c>
      <c r="AU103" s="235" t="s">
        <v>82</v>
      </c>
      <c r="AV103" s="13" t="s">
        <v>80</v>
      </c>
      <c r="AW103" s="13" t="s">
        <v>34</v>
      </c>
      <c r="AX103" s="13" t="s">
        <v>72</v>
      </c>
      <c r="AY103" s="235" t="s">
        <v>155</v>
      </c>
    </row>
    <row r="104" spans="1:51" s="14" customFormat="1" ht="12">
      <c r="A104" s="14"/>
      <c r="B104" s="236"/>
      <c r="C104" s="237"/>
      <c r="D104" s="227" t="s">
        <v>176</v>
      </c>
      <c r="E104" s="238" t="s">
        <v>19</v>
      </c>
      <c r="F104" s="239" t="s">
        <v>1082</v>
      </c>
      <c r="G104" s="237"/>
      <c r="H104" s="240">
        <v>48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176</v>
      </c>
      <c r="AU104" s="246" t="s">
        <v>82</v>
      </c>
      <c r="AV104" s="14" t="s">
        <v>82</v>
      </c>
      <c r="AW104" s="14" t="s">
        <v>34</v>
      </c>
      <c r="AX104" s="14" t="s">
        <v>80</v>
      </c>
      <c r="AY104" s="246" t="s">
        <v>155</v>
      </c>
    </row>
    <row r="105" spans="1:65" s="2" customFormat="1" ht="16.5" customHeight="1">
      <c r="A105" s="41"/>
      <c r="B105" s="42"/>
      <c r="C105" s="207" t="s">
        <v>1104</v>
      </c>
      <c r="D105" s="207" t="s">
        <v>162</v>
      </c>
      <c r="E105" s="208" t="s">
        <v>2363</v>
      </c>
      <c r="F105" s="209" t="s">
        <v>2364</v>
      </c>
      <c r="G105" s="210" t="s">
        <v>165</v>
      </c>
      <c r="H105" s="211">
        <v>15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7E-05</v>
      </c>
      <c r="R105" s="216">
        <f>Q105*H105</f>
        <v>0.00105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82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2365</v>
      </c>
    </row>
    <row r="106" spans="1:51" s="13" customFormat="1" ht="12">
      <c r="A106" s="13"/>
      <c r="B106" s="225"/>
      <c r="C106" s="226"/>
      <c r="D106" s="227" t="s">
        <v>176</v>
      </c>
      <c r="E106" s="228" t="s">
        <v>19</v>
      </c>
      <c r="F106" s="229" t="s">
        <v>2366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176</v>
      </c>
      <c r="AU106" s="235" t="s">
        <v>82</v>
      </c>
      <c r="AV106" s="13" t="s">
        <v>80</v>
      </c>
      <c r="AW106" s="13" t="s">
        <v>34</v>
      </c>
      <c r="AX106" s="13" t="s">
        <v>72</v>
      </c>
      <c r="AY106" s="235" t="s">
        <v>155</v>
      </c>
    </row>
    <row r="107" spans="1:51" s="14" customFormat="1" ht="12">
      <c r="A107" s="14"/>
      <c r="B107" s="236"/>
      <c r="C107" s="237"/>
      <c r="D107" s="227" t="s">
        <v>176</v>
      </c>
      <c r="E107" s="238" t="s">
        <v>19</v>
      </c>
      <c r="F107" s="239" t="s">
        <v>190</v>
      </c>
      <c r="G107" s="237"/>
      <c r="H107" s="240">
        <v>15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176</v>
      </c>
      <c r="AU107" s="246" t="s">
        <v>82</v>
      </c>
      <c r="AV107" s="14" t="s">
        <v>82</v>
      </c>
      <c r="AW107" s="14" t="s">
        <v>34</v>
      </c>
      <c r="AX107" s="14" t="s">
        <v>80</v>
      </c>
      <c r="AY107" s="246" t="s">
        <v>155</v>
      </c>
    </row>
    <row r="108" spans="1:63" s="12" customFormat="1" ht="22.8" customHeight="1">
      <c r="A108" s="12"/>
      <c r="B108" s="191"/>
      <c r="C108" s="192"/>
      <c r="D108" s="193" t="s">
        <v>71</v>
      </c>
      <c r="E108" s="205" t="s">
        <v>751</v>
      </c>
      <c r="F108" s="205" t="s">
        <v>752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SUM(P109:P110)</f>
        <v>0</v>
      </c>
      <c r="Q108" s="199"/>
      <c r="R108" s="200">
        <f>SUM(R109:R110)</f>
        <v>0</v>
      </c>
      <c r="S108" s="199"/>
      <c r="T108" s="201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80</v>
      </c>
      <c r="AT108" s="203" t="s">
        <v>71</v>
      </c>
      <c r="AU108" s="203" t="s">
        <v>80</v>
      </c>
      <c r="AY108" s="202" t="s">
        <v>155</v>
      </c>
      <c r="BK108" s="204">
        <f>SUM(BK109:BK110)</f>
        <v>0</v>
      </c>
    </row>
    <row r="109" spans="1:65" s="2" customFormat="1" ht="44.25" customHeight="1">
      <c r="A109" s="41"/>
      <c r="B109" s="42"/>
      <c r="C109" s="207" t="s">
        <v>350</v>
      </c>
      <c r="D109" s="207" t="s">
        <v>162</v>
      </c>
      <c r="E109" s="208" t="s">
        <v>754</v>
      </c>
      <c r="F109" s="209" t="s">
        <v>755</v>
      </c>
      <c r="G109" s="210" t="s">
        <v>518</v>
      </c>
      <c r="H109" s="211">
        <v>0.468</v>
      </c>
      <c r="I109" s="212"/>
      <c r="J109" s="213">
        <f>ROUND(I109*H109,2)</f>
        <v>0</v>
      </c>
      <c r="K109" s="209" t="s">
        <v>166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82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2367</v>
      </c>
    </row>
    <row r="110" spans="1:47" s="2" customFormat="1" ht="12">
      <c r="A110" s="41"/>
      <c r="B110" s="42"/>
      <c r="C110" s="43"/>
      <c r="D110" s="220" t="s">
        <v>169</v>
      </c>
      <c r="E110" s="43"/>
      <c r="F110" s="221" t="s">
        <v>757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169</v>
      </c>
      <c r="AU110" s="20" t="s">
        <v>82</v>
      </c>
    </row>
    <row r="111" spans="1:63" s="12" customFormat="1" ht="25.9" customHeight="1">
      <c r="A111" s="12"/>
      <c r="B111" s="191"/>
      <c r="C111" s="192"/>
      <c r="D111" s="193" t="s">
        <v>71</v>
      </c>
      <c r="E111" s="194" t="s">
        <v>758</v>
      </c>
      <c r="F111" s="194" t="s">
        <v>759</v>
      </c>
      <c r="G111" s="192"/>
      <c r="H111" s="192"/>
      <c r="I111" s="195"/>
      <c r="J111" s="196">
        <f>BK111</f>
        <v>0</v>
      </c>
      <c r="K111" s="192"/>
      <c r="L111" s="197"/>
      <c r="M111" s="198"/>
      <c r="N111" s="199"/>
      <c r="O111" s="199"/>
      <c r="P111" s="200">
        <f>P112+P481+P531+P587</f>
        <v>0</v>
      </c>
      <c r="Q111" s="199"/>
      <c r="R111" s="200">
        <f>R112+R481+R531+R587</f>
        <v>54.74718980000001</v>
      </c>
      <c r="S111" s="199"/>
      <c r="T111" s="201">
        <f>T112+T481+T531+T587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82</v>
      </c>
      <c r="AT111" s="203" t="s">
        <v>71</v>
      </c>
      <c r="AU111" s="203" t="s">
        <v>72</v>
      </c>
      <c r="AY111" s="202" t="s">
        <v>155</v>
      </c>
      <c r="BK111" s="204">
        <f>BK112+BK481+BK531+BK587</f>
        <v>0</v>
      </c>
    </row>
    <row r="112" spans="1:63" s="12" customFormat="1" ht="22.8" customHeight="1">
      <c r="A112" s="12"/>
      <c r="B112" s="191"/>
      <c r="C112" s="192"/>
      <c r="D112" s="193" t="s">
        <v>71</v>
      </c>
      <c r="E112" s="205" t="s">
        <v>888</v>
      </c>
      <c r="F112" s="205" t="s">
        <v>889</v>
      </c>
      <c r="G112" s="192"/>
      <c r="H112" s="192"/>
      <c r="I112" s="195"/>
      <c r="J112" s="206">
        <f>BK112</f>
        <v>0</v>
      </c>
      <c r="K112" s="192"/>
      <c r="L112" s="197"/>
      <c r="M112" s="198"/>
      <c r="N112" s="199"/>
      <c r="O112" s="199"/>
      <c r="P112" s="200">
        <f>SUM(P113:P480)</f>
        <v>0</v>
      </c>
      <c r="Q112" s="199"/>
      <c r="R112" s="200">
        <f>SUM(R113:R480)</f>
        <v>26.305553540000002</v>
      </c>
      <c r="S112" s="199"/>
      <c r="T112" s="201">
        <f>SUM(T113:T480)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82</v>
      </c>
      <c r="AT112" s="203" t="s">
        <v>71</v>
      </c>
      <c r="AU112" s="203" t="s">
        <v>80</v>
      </c>
      <c r="AY112" s="202" t="s">
        <v>155</v>
      </c>
      <c r="BK112" s="204">
        <f>SUM(BK113:BK480)</f>
        <v>0</v>
      </c>
    </row>
    <row r="113" spans="1:65" s="2" customFormat="1" ht="24.15" customHeight="1">
      <c r="A113" s="41"/>
      <c r="B113" s="42"/>
      <c r="C113" s="207" t="s">
        <v>272</v>
      </c>
      <c r="D113" s="207" t="s">
        <v>162</v>
      </c>
      <c r="E113" s="208" t="s">
        <v>2368</v>
      </c>
      <c r="F113" s="209" t="s">
        <v>2369</v>
      </c>
      <c r="G113" s="210" t="s">
        <v>356</v>
      </c>
      <c r="H113" s="211">
        <v>371.01</v>
      </c>
      <c r="I113" s="212"/>
      <c r="J113" s="213">
        <f>ROUND(I113*H113,2)</f>
        <v>0</v>
      </c>
      <c r="K113" s="209" t="s">
        <v>166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196</v>
      </c>
      <c r="AT113" s="218" t="s">
        <v>162</v>
      </c>
      <c r="AU113" s="218" t="s">
        <v>82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196</v>
      </c>
      <c r="BM113" s="218" t="s">
        <v>2370</v>
      </c>
    </row>
    <row r="114" spans="1:47" s="2" customFormat="1" ht="12">
      <c r="A114" s="41"/>
      <c r="B114" s="42"/>
      <c r="C114" s="43"/>
      <c r="D114" s="220" t="s">
        <v>169</v>
      </c>
      <c r="E114" s="43"/>
      <c r="F114" s="221" t="s">
        <v>2371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169</v>
      </c>
      <c r="AU114" s="20" t="s">
        <v>82</v>
      </c>
    </row>
    <row r="115" spans="1:51" s="13" customFormat="1" ht="12">
      <c r="A115" s="13"/>
      <c r="B115" s="225"/>
      <c r="C115" s="226"/>
      <c r="D115" s="227" t="s">
        <v>176</v>
      </c>
      <c r="E115" s="228" t="s">
        <v>19</v>
      </c>
      <c r="F115" s="229" t="s">
        <v>2372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176</v>
      </c>
      <c r="AU115" s="235" t="s">
        <v>82</v>
      </c>
      <c r="AV115" s="13" t="s">
        <v>80</v>
      </c>
      <c r="AW115" s="13" t="s">
        <v>34</v>
      </c>
      <c r="AX115" s="13" t="s">
        <v>72</v>
      </c>
      <c r="AY115" s="235" t="s">
        <v>155</v>
      </c>
    </row>
    <row r="116" spans="1:51" s="14" customFormat="1" ht="12">
      <c r="A116" s="14"/>
      <c r="B116" s="236"/>
      <c r="C116" s="237"/>
      <c r="D116" s="227" t="s">
        <v>176</v>
      </c>
      <c r="E116" s="238" t="s">
        <v>19</v>
      </c>
      <c r="F116" s="239" t="s">
        <v>354</v>
      </c>
      <c r="G116" s="237"/>
      <c r="H116" s="240">
        <v>58.13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176</v>
      </c>
      <c r="AU116" s="246" t="s">
        <v>82</v>
      </c>
      <c r="AV116" s="14" t="s">
        <v>82</v>
      </c>
      <c r="AW116" s="14" t="s">
        <v>34</v>
      </c>
      <c r="AX116" s="14" t="s">
        <v>72</v>
      </c>
      <c r="AY116" s="246" t="s">
        <v>155</v>
      </c>
    </row>
    <row r="117" spans="1:51" s="14" customFormat="1" ht="12">
      <c r="A117" s="14"/>
      <c r="B117" s="236"/>
      <c r="C117" s="237"/>
      <c r="D117" s="227" t="s">
        <v>176</v>
      </c>
      <c r="E117" s="238" t="s">
        <v>19</v>
      </c>
      <c r="F117" s="239" t="s">
        <v>358</v>
      </c>
      <c r="G117" s="237"/>
      <c r="H117" s="240">
        <v>237.21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176</v>
      </c>
      <c r="AU117" s="246" t="s">
        <v>82</v>
      </c>
      <c r="AV117" s="14" t="s">
        <v>82</v>
      </c>
      <c r="AW117" s="14" t="s">
        <v>34</v>
      </c>
      <c r="AX117" s="14" t="s">
        <v>72</v>
      </c>
      <c r="AY117" s="246" t="s">
        <v>155</v>
      </c>
    </row>
    <row r="118" spans="1:51" s="14" customFormat="1" ht="12">
      <c r="A118" s="14"/>
      <c r="B118" s="236"/>
      <c r="C118" s="237"/>
      <c r="D118" s="227" t="s">
        <v>176</v>
      </c>
      <c r="E118" s="238" t="s">
        <v>19</v>
      </c>
      <c r="F118" s="239" t="s">
        <v>367</v>
      </c>
      <c r="G118" s="237"/>
      <c r="H118" s="240">
        <v>60.67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176</v>
      </c>
      <c r="AU118" s="246" t="s">
        <v>82</v>
      </c>
      <c r="AV118" s="14" t="s">
        <v>82</v>
      </c>
      <c r="AW118" s="14" t="s">
        <v>34</v>
      </c>
      <c r="AX118" s="14" t="s">
        <v>72</v>
      </c>
      <c r="AY118" s="246" t="s">
        <v>155</v>
      </c>
    </row>
    <row r="119" spans="1:51" s="13" customFormat="1" ht="12">
      <c r="A119" s="13"/>
      <c r="B119" s="225"/>
      <c r="C119" s="226"/>
      <c r="D119" s="227" t="s">
        <v>176</v>
      </c>
      <c r="E119" s="228" t="s">
        <v>19</v>
      </c>
      <c r="F119" s="229" t="s">
        <v>717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176</v>
      </c>
      <c r="AU119" s="235" t="s">
        <v>82</v>
      </c>
      <c r="AV119" s="13" t="s">
        <v>80</v>
      </c>
      <c r="AW119" s="13" t="s">
        <v>34</v>
      </c>
      <c r="AX119" s="13" t="s">
        <v>72</v>
      </c>
      <c r="AY119" s="235" t="s">
        <v>155</v>
      </c>
    </row>
    <row r="120" spans="1:51" s="14" customFormat="1" ht="12">
      <c r="A120" s="14"/>
      <c r="B120" s="236"/>
      <c r="C120" s="237"/>
      <c r="D120" s="227" t="s">
        <v>176</v>
      </c>
      <c r="E120" s="238" t="s">
        <v>19</v>
      </c>
      <c r="F120" s="239" t="s">
        <v>190</v>
      </c>
      <c r="G120" s="237"/>
      <c r="H120" s="240">
        <v>15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176</v>
      </c>
      <c r="AU120" s="246" t="s">
        <v>82</v>
      </c>
      <c r="AV120" s="14" t="s">
        <v>82</v>
      </c>
      <c r="AW120" s="14" t="s">
        <v>34</v>
      </c>
      <c r="AX120" s="14" t="s">
        <v>72</v>
      </c>
      <c r="AY120" s="246" t="s">
        <v>155</v>
      </c>
    </row>
    <row r="121" spans="1:51" s="15" customFormat="1" ht="12">
      <c r="A121" s="15"/>
      <c r="B121" s="255"/>
      <c r="C121" s="256"/>
      <c r="D121" s="227" t="s">
        <v>176</v>
      </c>
      <c r="E121" s="257" t="s">
        <v>19</v>
      </c>
      <c r="F121" s="258" t="s">
        <v>502</v>
      </c>
      <c r="G121" s="256"/>
      <c r="H121" s="259">
        <v>371.01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176</v>
      </c>
      <c r="AU121" s="265" t="s">
        <v>82</v>
      </c>
      <c r="AV121" s="15" t="s">
        <v>252</v>
      </c>
      <c r="AW121" s="15" t="s">
        <v>34</v>
      </c>
      <c r="AX121" s="15" t="s">
        <v>80</v>
      </c>
      <c r="AY121" s="265" t="s">
        <v>155</v>
      </c>
    </row>
    <row r="122" spans="1:47" s="2" customFormat="1" ht="12">
      <c r="A122" s="41"/>
      <c r="B122" s="42"/>
      <c r="C122" s="43"/>
      <c r="D122" s="227" t="s">
        <v>493</v>
      </c>
      <c r="E122" s="43"/>
      <c r="F122" s="252" t="s">
        <v>678</v>
      </c>
      <c r="G122" s="43"/>
      <c r="H122" s="43"/>
      <c r="I122" s="43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U122" s="20" t="s">
        <v>82</v>
      </c>
    </row>
    <row r="123" spans="1:47" s="2" customFormat="1" ht="12">
      <c r="A123" s="41"/>
      <c r="B123" s="42"/>
      <c r="C123" s="43"/>
      <c r="D123" s="227" t="s">
        <v>493</v>
      </c>
      <c r="E123" s="43"/>
      <c r="F123" s="253" t="s">
        <v>679</v>
      </c>
      <c r="G123" s="43"/>
      <c r="H123" s="254">
        <v>0</v>
      </c>
      <c r="I123" s="43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U123" s="20" t="s">
        <v>82</v>
      </c>
    </row>
    <row r="124" spans="1:47" s="2" customFormat="1" ht="12">
      <c r="A124" s="41"/>
      <c r="B124" s="42"/>
      <c r="C124" s="43"/>
      <c r="D124" s="227" t="s">
        <v>493</v>
      </c>
      <c r="E124" s="43"/>
      <c r="F124" s="253" t="s">
        <v>680</v>
      </c>
      <c r="G124" s="43"/>
      <c r="H124" s="254">
        <v>31.29</v>
      </c>
      <c r="I124" s="43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U124" s="20" t="s">
        <v>82</v>
      </c>
    </row>
    <row r="125" spans="1:47" s="2" customFormat="1" ht="12">
      <c r="A125" s="41"/>
      <c r="B125" s="42"/>
      <c r="C125" s="43"/>
      <c r="D125" s="227" t="s">
        <v>493</v>
      </c>
      <c r="E125" s="43"/>
      <c r="F125" s="253" t="s">
        <v>681</v>
      </c>
      <c r="G125" s="43"/>
      <c r="H125" s="254">
        <v>4.06</v>
      </c>
      <c r="I125" s="43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U125" s="20" t="s">
        <v>82</v>
      </c>
    </row>
    <row r="126" spans="1:47" s="2" customFormat="1" ht="12">
      <c r="A126" s="41"/>
      <c r="B126" s="42"/>
      <c r="C126" s="43"/>
      <c r="D126" s="227" t="s">
        <v>493</v>
      </c>
      <c r="E126" s="43"/>
      <c r="F126" s="253" t="s">
        <v>682</v>
      </c>
      <c r="G126" s="43"/>
      <c r="H126" s="254">
        <v>1.14</v>
      </c>
      <c r="I126" s="43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U126" s="20" t="s">
        <v>82</v>
      </c>
    </row>
    <row r="127" spans="1:47" s="2" customFormat="1" ht="12">
      <c r="A127" s="41"/>
      <c r="B127" s="42"/>
      <c r="C127" s="43"/>
      <c r="D127" s="227" t="s">
        <v>493</v>
      </c>
      <c r="E127" s="43"/>
      <c r="F127" s="253" t="s">
        <v>682</v>
      </c>
      <c r="G127" s="43"/>
      <c r="H127" s="254">
        <v>1.14</v>
      </c>
      <c r="I127" s="43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U127" s="20" t="s">
        <v>82</v>
      </c>
    </row>
    <row r="128" spans="1:47" s="2" customFormat="1" ht="12">
      <c r="A128" s="41"/>
      <c r="B128" s="42"/>
      <c r="C128" s="43"/>
      <c r="D128" s="227" t="s">
        <v>493</v>
      </c>
      <c r="E128" s="43"/>
      <c r="F128" s="253" t="s">
        <v>682</v>
      </c>
      <c r="G128" s="43"/>
      <c r="H128" s="254">
        <v>1.14</v>
      </c>
      <c r="I128" s="43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U128" s="20" t="s">
        <v>82</v>
      </c>
    </row>
    <row r="129" spans="1:47" s="2" customFormat="1" ht="12">
      <c r="A129" s="41"/>
      <c r="B129" s="42"/>
      <c r="C129" s="43"/>
      <c r="D129" s="227" t="s">
        <v>493</v>
      </c>
      <c r="E129" s="43"/>
      <c r="F129" s="253" t="s">
        <v>683</v>
      </c>
      <c r="G129" s="43"/>
      <c r="H129" s="254">
        <v>5.7</v>
      </c>
      <c r="I129" s="43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U129" s="20" t="s">
        <v>82</v>
      </c>
    </row>
    <row r="130" spans="1:47" s="2" customFormat="1" ht="12">
      <c r="A130" s="41"/>
      <c r="B130" s="42"/>
      <c r="C130" s="43"/>
      <c r="D130" s="227" t="s">
        <v>493</v>
      </c>
      <c r="E130" s="43"/>
      <c r="F130" s="253" t="s">
        <v>684</v>
      </c>
      <c r="G130" s="43"/>
      <c r="H130" s="254">
        <v>3.73</v>
      </c>
      <c r="I130" s="43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U130" s="20" t="s">
        <v>82</v>
      </c>
    </row>
    <row r="131" spans="1:47" s="2" customFormat="1" ht="12">
      <c r="A131" s="41"/>
      <c r="B131" s="42"/>
      <c r="C131" s="43"/>
      <c r="D131" s="227" t="s">
        <v>493</v>
      </c>
      <c r="E131" s="43"/>
      <c r="F131" s="253" t="s">
        <v>685</v>
      </c>
      <c r="G131" s="43"/>
      <c r="H131" s="254">
        <v>1.2</v>
      </c>
      <c r="I131" s="43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U131" s="20" t="s">
        <v>82</v>
      </c>
    </row>
    <row r="132" spans="1:47" s="2" customFormat="1" ht="12">
      <c r="A132" s="41"/>
      <c r="B132" s="42"/>
      <c r="C132" s="43"/>
      <c r="D132" s="227" t="s">
        <v>493</v>
      </c>
      <c r="E132" s="43"/>
      <c r="F132" s="253" t="s">
        <v>686</v>
      </c>
      <c r="G132" s="43"/>
      <c r="H132" s="254">
        <v>1.25</v>
      </c>
      <c r="I132" s="43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U132" s="20" t="s">
        <v>82</v>
      </c>
    </row>
    <row r="133" spans="1:47" s="2" customFormat="1" ht="12">
      <c r="A133" s="41"/>
      <c r="B133" s="42"/>
      <c r="C133" s="43"/>
      <c r="D133" s="227" t="s">
        <v>493</v>
      </c>
      <c r="E133" s="43"/>
      <c r="F133" s="253" t="s">
        <v>681</v>
      </c>
      <c r="G133" s="43"/>
      <c r="H133" s="254">
        <v>4.06</v>
      </c>
      <c r="I133" s="43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U133" s="20" t="s">
        <v>82</v>
      </c>
    </row>
    <row r="134" spans="1:47" s="2" customFormat="1" ht="12">
      <c r="A134" s="41"/>
      <c r="B134" s="42"/>
      <c r="C134" s="43"/>
      <c r="D134" s="227" t="s">
        <v>493</v>
      </c>
      <c r="E134" s="43"/>
      <c r="F134" s="253" t="s">
        <v>687</v>
      </c>
      <c r="G134" s="43"/>
      <c r="H134" s="254">
        <v>2.28</v>
      </c>
      <c r="I134" s="43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U134" s="20" t="s">
        <v>82</v>
      </c>
    </row>
    <row r="135" spans="1:47" s="2" customFormat="1" ht="12">
      <c r="A135" s="41"/>
      <c r="B135" s="42"/>
      <c r="C135" s="43"/>
      <c r="D135" s="227" t="s">
        <v>493</v>
      </c>
      <c r="E135" s="43"/>
      <c r="F135" s="253" t="s">
        <v>682</v>
      </c>
      <c r="G135" s="43"/>
      <c r="H135" s="254">
        <v>1.14</v>
      </c>
      <c r="I135" s="43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U135" s="20" t="s">
        <v>82</v>
      </c>
    </row>
    <row r="136" spans="1:47" s="2" customFormat="1" ht="12">
      <c r="A136" s="41"/>
      <c r="B136" s="42"/>
      <c r="C136" s="43"/>
      <c r="D136" s="227" t="s">
        <v>493</v>
      </c>
      <c r="E136" s="43"/>
      <c r="F136" s="253" t="s">
        <v>502</v>
      </c>
      <c r="G136" s="43"/>
      <c r="H136" s="254">
        <v>58.13</v>
      </c>
      <c r="I136" s="43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U136" s="20" t="s">
        <v>82</v>
      </c>
    </row>
    <row r="137" spans="1:47" s="2" customFormat="1" ht="12">
      <c r="A137" s="41"/>
      <c r="B137" s="42"/>
      <c r="C137" s="43"/>
      <c r="D137" s="227" t="s">
        <v>493</v>
      </c>
      <c r="E137" s="43"/>
      <c r="F137" s="252" t="s">
        <v>688</v>
      </c>
      <c r="G137" s="43"/>
      <c r="H137" s="43"/>
      <c r="I137" s="43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U137" s="20" t="s">
        <v>82</v>
      </c>
    </row>
    <row r="138" spans="1:47" s="2" customFormat="1" ht="12">
      <c r="A138" s="41"/>
      <c r="B138" s="42"/>
      <c r="C138" s="43"/>
      <c r="D138" s="227" t="s">
        <v>493</v>
      </c>
      <c r="E138" s="43"/>
      <c r="F138" s="253" t="s">
        <v>679</v>
      </c>
      <c r="G138" s="43"/>
      <c r="H138" s="254">
        <v>0</v>
      </c>
      <c r="I138" s="43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U138" s="20" t="s">
        <v>82</v>
      </c>
    </row>
    <row r="139" spans="1:47" s="2" customFormat="1" ht="12">
      <c r="A139" s="41"/>
      <c r="B139" s="42"/>
      <c r="C139" s="43"/>
      <c r="D139" s="227" t="s">
        <v>493</v>
      </c>
      <c r="E139" s="43"/>
      <c r="F139" s="253" t="s">
        <v>689</v>
      </c>
      <c r="G139" s="43"/>
      <c r="H139" s="254">
        <v>81.7</v>
      </c>
      <c r="I139" s="43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U139" s="20" t="s">
        <v>82</v>
      </c>
    </row>
    <row r="140" spans="1:47" s="2" customFormat="1" ht="12">
      <c r="A140" s="41"/>
      <c r="B140" s="42"/>
      <c r="C140" s="43"/>
      <c r="D140" s="227" t="s">
        <v>493</v>
      </c>
      <c r="E140" s="43"/>
      <c r="F140" s="253" t="s">
        <v>690</v>
      </c>
      <c r="G140" s="43"/>
      <c r="H140" s="254">
        <v>10.64</v>
      </c>
      <c r="I140" s="43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U140" s="20" t="s">
        <v>82</v>
      </c>
    </row>
    <row r="141" spans="1:47" s="2" customFormat="1" ht="12">
      <c r="A141" s="41"/>
      <c r="B141" s="42"/>
      <c r="C141" s="43"/>
      <c r="D141" s="227" t="s">
        <v>493</v>
      </c>
      <c r="E141" s="43"/>
      <c r="F141" s="253" t="s">
        <v>685</v>
      </c>
      <c r="G141" s="43"/>
      <c r="H141" s="254">
        <v>1.2</v>
      </c>
      <c r="I141" s="43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U141" s="20" t="s">
        <v>82</v>
      </c>
    </row>
    <row r="142" spans="1:47" s="2" customFormat="1" ht="12">
      <c r="A142" s="41"/>
      <c r="B142" s="42"/>
      <c r="C142" s="43"/>
      <c r="D142" s="227" t="s">
        <v>493</v>
      </c>
      <c r="E142" s="43"/>
      <c r="F142" s="253" t="s">
        <v>691</v>
      </c>
      <c r="G142" s="43"/>
      <c r="H142" s="254">
        <v>33.2</v>
      </c>
      <c r="I142" s="43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U142" s="20" t="s">
        <v>82</v>
      </c>
    </row>
    <row r="143" spans="1:47" s="2" customFormat="1" ht="12">
      <c r="A143" s="41"/>
      <c r="B143" s="42"/>
      <c r="C143" s="43"/>
      <c r="D143" s="227" t="s">
        <v>493</v>
      </c>
      <c r="E143" s="43"/>
      <c r="F143" s="253" t="s">
        <v>692</v>
      </c>
      <c r="G143" s="43"/>
      <c r="H143" s="254">
        <v>33.38</v>
      </c>
      <c r="I143" s="43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U143" s="20" t="s">
        <v>82</v>
      </c>
    </row>
    <row r="144" spans="1:47" s="2" customFormat="1" ht="12">
      <c r="A144" s="41"/>
      <c r="B144" s="42"/>
      <c r="C144" s="43"/>
      <c r="D144" s="227" t="s">
        <v>493</v>
      </c>
      <c r="E144" s="43"/>
      <c r="F144" s="253" t="s">
        <v>693</v>
      </c>
      <c r="G144" s="43"/>
      <c r="H144" s="254">
        <v>33.2</v>
      </c>
      <c r="I144" s="43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U144" s="20" t="s">
        <v>82</v>
      </c>
    </row>
    <row r="145" spans="1:47" s="2" customFormat="1" ht="12">
      <c r="A145" s="41"/>
      <c r="B145" s="42"/>
      <c r="C145" s="43"/>
      <c r="D145" s="227" t="s">
        <v>493</v>
      </c>
      <c r="E145" s="43"/>
      <c r="F145" s="253" t="s">
        <v>694</v>
      </c>
      <c r="G145" s="43"/>
      <c r="H145" s="254">
        <v>32.84</v>
      </c>
      <c r="I145" s="43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U145" s="20" t="s">
        <v>82</v>
      </c>
    </row>
    <row r="146" spans="1:47" s="2" customFormat="1" ht="12">
      <c r="A146" s="41"/>
      <c r="B146" s="42"/>
      <c r="C146" s="43"/>
      <c r="D146" s="227" t="s">
        <v>493</v>
      </c>
      <c r="E146" s="43"/>
      <c r="F146" s="253" t="s">
        <v>695</v>
      </c>
      <c r="G146" s="43"/>
      <c r="H146" s="254">
        <v>11.05</v>
      </c>
      <c r="I146" s="43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U146" s="20" t="s">
        <v>82</v>
      </c>
    </row>
    <row r="147" spans="1:47" s="2" customFormat="1" ht="12">
      <c r="A147" s="41"/>
      <c r="B147" s="42"/>
      <c r="C147" s="43"/>
      <c r="D147" s="227" t="s">
        <v>493</v>
      </c>
      <c r="E147" s="43"/>
      <c r="F147" s="253" t="s">
        <v>502</v>
      </c>
      <c r="G147" s="43"/>
      <c r="H147" s="254">
        <v>237.21</v>
      </c>
      <c r="I147" s="43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U147" s="20" t="s">
        <v>82</v>
      </c>
    </row>
    <row r="148" spans="1:47" s="2" customFormat="1" ht="12">
      <c r="A148" s="41"/>
      <c r="B148" s="42"/>
      <c r="C148" s="43"/>
      <c r="D148" s="227" t="s">
        <v>493</v>
      </c>
      <c r="E148" s="43"/>
      <c r="F148" s="252" t="s">
        <v>701</v>
      </c>
      <c r="G148" s="43"/>
      <c r="H148" s="43"/>
      <c r="I148" s="43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U148" s="20" t="s">
        <v>82</v>
      </c>
    </row>
    <row r="149" spans="1:47" s="2" customFormat="1" ht="12">
      <c r="A149" s="41"/>
      <c r="B149" s="42"/>
      <c r="C149" s="43"/>
      <c r="D149" s="227" t="s">
        <v>493</v>
      </c>
      <c r="E149" s="43"/>
      <c r="F149" s="253" t="s">
        <v>697</v>
      </c>
      <c r="G149" s="43"/>
      <c r="H149" s="254">
        <v>0</v>
      </c>
      <c r="I149" s="43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U149" s="20" t="s">
        <v>82</v>
      </c>
    </row>
    <row r="150" spans="1:47" s="2" customFormat="1" ht="12">
      <c r="A150" s="41"/>
      <c r="B150" s="42"/>
      <c r="C150" s="43"/>
      <c r="D150" s="227" t="s">
        <v>493</v>
      </c>
      <c r="E150" s="43"/>
      <c r="F150" s="253" t="s">
        <v>369</v>
      </c>
      <c r="G150" s="43"/>
      <c r="H150" s="254">
        <v>60.67</v>
      </c>
      <c r="I150" s="43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U150" s="20" t="s">
        <v>82</v>
      </c>
    </row>
    <row r="151" spans="1:65" s="2" customFormat="1" ht="16.5" customHeight="1">
      <c r="A151" s="41"/>
      <c r="B151" s="42"/>
      <c r="C151" s="266" t="s">
        <v>305</v>
      </c>
      <c r="D151" s="266" t="s">
        <v>560</v>
      </c>
      <c r="E151" s="267" t="s">
        <v>2373</v>
      </c>
      <c r="F151" s="268" t="s">
        <v>2374</v>
      </c>
      <c r="G151" s="269" t="s">
        <v>356</v>
      </c>
      <c r="H151" s="270">
        <v>389.561</v>
      </c>
      <c r="I151" s="271"/>
      <c r="J151" s="272">
        <f>ROUND(I151*H151,2)</f>
        <v>0</v>
      </c>
      <c r="K151" s="268" t="s">
        <v>166</v>
      </c>
      <c r="L151" s="273"/>
      <c r="M151" s="274" t="s">
        <v>19</v>
      </c>
      <c r="N151" s="275" t="s">
        <v>43</v>
      </c>
      <c r="O151" s="87"/>
      <c r="P151" s="216">
        <f>O151*H151</f>
        <v>0</v>
      </c>
      <c r="Q151" s="216">
        <v>0.0009</v>
      </c>
      <c r="R151" s="216">
        <f>Q151*H151</f>
        <v>0.3506049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776</v>
      </c>
      <c r="AT151" s="218" t="s">
        <v>560</v>
      </c>
      <c r="AU151" s="218" t="s">
        <v>82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196</v>
      </c>
      <c r="BM151" s="218" t="s">
        <v>2375</v>
      </c>
    </row>
    <row r="152" spans="1:51" s="14" customFormat="1" ht="12">
      <c r="A152" s="14"/>
      <c r="B152" s="236"/>
      <c r="C152" s="237"/>
      <c r="D152" s="227" t="s">
        <v>176</v>
      </c>
      <c r="E152" s="237"/>
      <c r="F152" s="239" t="s">
        <v>2376</v>
      </c>
      <c r="G152" s="237"/>
      <c r="H152" s="240">
        <v>389.561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176</v>
      </c>
      <c r="AU152" s="246" t="s">
        <v>82</v>
      </c>
      <c r="AV152" s="14" t="s">
        <v>82</v>
      </c>
      <c r="AW152" s="14" t="s">
        <v>4</v>
      </c>
      <c r="AX152" s="14" t="s">
        <v>80</v>
      </c>
      <c r="AY152" s="246" t="s">
        <v>155</v>
      </c>
    </row>
    <row r="153" spans="1:65" s="2" customFormat="1" ht="24.15" customHeight="1">
      <c r="A153" s="41"/>
      <c r="B153" s="42"/>
      <c r="C153" s="207" t="s">
        <v>1097</v>
      </c>
      <c r="D153" s="207" t="s">
        <v>162</v>
      </c>
      <c r="E153" s="208" t="s">
        <v>2377</v>
      </c>
      <c r="F153" s="209" t="s">
        <v>2378</v>
      </c>
      <c r="G153" s="210" t="s">
        <v>356</v>
      </c>
      <c r="H153" s="211">
        <v>684.78</v>
      </c>
      <c r="I153" s="212"/>
      <c r="J153" s="213">
        <f>ROUND(I153*H153,2)</f>
        <v>0</v>
      </c>
      <c r="K153" s="209" t="s">
        <v>166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0.0003</v>
      </c>
      <c r="R153" s="216">
        <f>Q153*H153</f>
        <v>0.20543399999999998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196</v>
      </c>
      <c r="AT153" s="218" t="s">
        <v>162</v>
      </c>
      <c r="AU153" s="218" t="s">
        <v>82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196</v>
      </c>
      <c r="BM153" s="218" t="s">
        <v>2379</v>
      </c>
    </row>
    <row r="154" spans="1:47" s="2" customFormat="1" ht="12">
      <c r="A154" s="41"/>
      <c r="B154" s="42"/>
      <c r="C154" s="43"/>
      <c r="D154" s="220" t="s">
        <v>169</v>
      </c>
      <c r="E154" s="43"/>
      <c r="F154" s="221" t="s">
        <v>2380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169</v>
      </c>
      <c r="AU154" s="20" t="s">
        <v>82</v>
      </c>
    </row>
    <row r="155" spans="1:51" s="13" customFormat="1" ht="12">
      <c r="A155" s="13"/>
      <c r="B155" s="225"/>
      <c r="C155" s="226"/>
      <c r="D155" s="227" t="s">
        <v>176</v>
      </c>
      <c r="E155" s="228" t="s">
        <v>19</v>
      </c>
      <c r="F155" s="229" t="s">
        <v>2381</v>
      </c>
      <c r="G155" s="226"/>
      <c r="H155" s="228" t="s">
        <v>19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176</v>
      </c>
      <c r="AU155" s="235" t="s">
        <v>82</v>
      </c>
      <c r="AV155" s="13" t="s">
        <v>80</v>
      </c>
      <c r="AW155" s="13" t="s">
        <v>34</v>
      </c>
      <c r="AX155" s="13" t="s">
        <v>72</v>
      </c>
      <c r="AY155" s="235" t="s">
        <v>155</v>
      </c>
    </row>
    <row r="156" spans="1:51" s="14" customFormat="1" ht="12">
      <c r="A156" s="14"/>
      <c r="B156" s="236"/>
      <c r="C156" s="237"/>
      <c r="D156" s="227" t="s">
        <v>176</v>
      </c>
      <c r="E156" s="238" t="s">
        <v>19</v>
      </c>
      <c r="F156" s="239" t="s">
        <v>389</v>
      </c>
      <c r="G156" s="237"/>
      <c r="H156" s="240">
        <v>102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176</v>
      </c>
      <c r="AU156" s="246" t="s">
        <v>82</v>
      </c>
      <c r="AV156" s="14" t="s">
        <v>82</v>
      </c>
      <c r="AW156" s="14" t="s">
        <v>34</v>
      </c>
      <c r="AX156" s="14" t="s">
        <v>72</v>
      </c>
      <c r="AY156" s="246" t="s">
        <v>155</v>
      </c>
    </row>
    <row r="157" spans="1:51" s="14" customFormat="1" ht="12">
      <c r="A157" s="14"/>
      <c r="B157" s="236"/>
      <c r="C157" s="237"/>
      <c r="D157" s="227" t="s">
        <v>176</v>
      </c>
      <c r="E157" s="238" t="s">
        <v>19</v>
      </c>
      <c r="F157" s="239" t="s">
        <v>386</v>
      </c>
      <c r="G157" s="237"/>
      <c r="H157" s="240">
        <v>582.78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176</v>
      </c>
      <c r="AU157" s="246" t="s">
        <v>82</v>
      </c>
      <c r="AV157" s="14" t="s">
        <v>82</v>
      </c>
      <c r="AW157" s="14" t="s">
        <v>34</v>
      </c>
      <c r="AX157" s="14" t="s">
        <v>72</v>
      </c>
      <c r="AY157" s="246" t="s">
        <v>155</v>
      </c>
    </row>
    <row r="158" spans="1:51" s="15" customFormat="1" ht="12">
      <c r="A158" s="15"/>
      <c r="B158" s="255"/>
      <c r="C158" s="256"/>
      <c r="D158" s="227" t="s">
        <v>176</v>
      </c>
      <c r="E158" s="257" t="s">
        <v>19</v>
      </c>
      <c r="F158" s="258" t="s">
        <v>502</v>
      </c>
      <c r="G158" s="256"/>
      <c r="H158" s="259">
        <v>684.78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176</v>
      </c>
      <c r="AU158" s="265" t="s">
        <v>82</v>
      </c>
      <c r="AV158" s="15" t="s">
        <v>252</v>
      </c>
      <c r="AW158" s="15" t="s">
        <v>34</v>
      </c>
      <c r="AX158" s="15" t="s">
        <v>80</v>
      </c>
      <c r="AY158" s="265" t="s">
        <v>155</v>
      </c>
    </row>
    <row r="159" spans="1:47" s="2" customFormat="1" ht="12">
      <c r="A159" s="41"/>
      <c r="B159" s="42"/>
      <c r="C159" s="43"/>
      <c r="D159" s="227" t="s">
        <v>493</v>
      </c>
      <c r="E159" s="43"/>
      <c r="F159" s="252" t="s">
        <v>708</v>
      </c>
      <c r="G159" s="43"/>
      <c r="H159" s="43"/>
      <c r="I159" s="43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U159" s="20" t="s">
        <v>82</v>
      </c>
    </row>
    <row r="160" spans="1:47" s="2" customFormat="1" ht="12">
      <c r="A160" s="41"/>
      <c r="B160" s="42"/>
      <c r="C160" s="43"/>
      <c r="D160" s="227" t="s">
        <v>493</v>
      </c>
      <c r="E160" s="43"/>
      <c r="F160" s="253" t="s">
        <v>709</v>
      </c>
      <c r="G160" s="43"/>
      <c r="H160" s="254">
        <v>0</v>
      </c>
      <c r="I160" s="43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U160" s="20" t="s">
        <v>82</v>
      </c>
    </row>
    <row r="161" spans="1:47" s="2" customFormat="1" ht="12">
      <c r="A161" s="41"/>
      <c r="B161" s="42"/>
      <c r="C161" s="43"/>
      <c r="D161" s="227" t="s">
        <v>493</v>
      </c>
      <c r="E161" s="43"/>
      <c r="F161" s="253" t="s">
        <v>710</v>
      </c>
      <c r="G161" s="43"/>
      <c r="H161" s="254">
        <v>51</v>
      </c>
      <c r="I161" s="43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U161" s="20" t="s">
        <v>82</v>
      </c>
    </row>
    <row r="162" spans="1:47" s="2" customFormat="1" ht="12">
      <c r="A162" s="41"/>
      <c r="B162" s="42"/>
      <c r="C162" s="43"/>
      <c r="D162" s="227" t="s">
        <v>493</v>
      </c>
      <c r="E162" s="43"/>
      <c r="F162" s="253" t="s">
        <v>711</v>
      </c>
      <c r="G162" s="43"/>
      <c r="H162" s="254">
        <v>0</v>
      </c>
      <c r="I162" s="43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U162" s="20" t="s">
        <v>82</v>
      </c>
    </row>
    <row r="163" spans="1:47" s="2" customFormat="1" ht="12">
      <c r="A163" s="41"/>
      <c r="B163" s="42"/>
      <c r="C163" s="43"/>
      <c r="D163" s="227" t="s">
        <v>493</v>
      </c>
      <c r="E163" s="43"/>
      <c r="F163" s="253" t="s">
        <v>710</v>
      </c>
      <c r="G163" s="43"/>
      <c r="H163" s="254">
        <v>51</v>
      </c>
      <c r="I163" s="43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U163" s="20" t="s">
        <v>82</v>
      </c>
    </row>
    <row r="164" spans="1:47" s="2" customFormat="1" ht="12">
      <c r="A164" s="41"/>
      <c r="B164" s="42"/>
      <c r="C164" s="43"/>
      <c r="D164" s="227" t="s">
        <v>493</v>
      </c>
      <c r="E164" s="43"/>
      <c r="F164" s="253" t="s">
        <v>502</v>
      </c>
      <c r="G164" s="43"/>
      <c r="H164" s="254">
        <v>102</v>
      </c>
      <c r="I164" s="43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U164" s="20" t="s">
        <v>82</v>
      </c>
    </row>
    <row r="165" spans="1:47" s="2" customFormat="1" ht="12">
      <c r="A165" s="41"/>
      <c r="B165" s="42"/>
      <c r="C165" s="43"/>
      <c r="D165" s="227" t="s">
        <v>493</v>
      </c>
      <c r="E165" s="43"/>
      <c r="F165" s="252" t="s">
        <v>674</v>
      </c>
      <c r="G165" s="43"/>
      <c r="H165" s="43"/>
      <c r="I165" s="43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U165" s="20" t="s">
        <v>82</v>
      </c>
    </row>
    <row r="166" spans="1:47" s="2" customFormat="1" ht="12">
      <c r="A166" s="41"/>
      <c r="B166" s="42"/>
      <c r="C166" s="43"/>
      <c r="D166" s="227" t="s">
        <v>493</v>
      </c>
      <c r="E166" s="43"/>
      <c r="F166" s="253" t="s">
        <v>675</v>
      </c>
      <c r="G166" s="43"/>
      <c r="H166" s="254">
        <v>0</v>
      </c>
      <c r="I166" s="43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U166" s="20" t="s">
        <v>82</v>
      </c>
    </row>
    <row r="167" spans="1:47" s="2" customFormat="1" ht="12">
      <c r="A167" s="41"/>
      <c r="B167" s="42"/>
      <c r="C167" s="43"/>
      <c r="D167" s="227" t="s">
        <v>493</v>
      </c>
      <c r="E167" s="43"/>
      <c r="F167" s="253" t="s">
        <v>354</v>
      </c>
      <c r="G167" s="43"/>
      <c r="H167" s="254">
        <v>58.13</v>
      </c>
      <c r="I167" s="43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U167" s="20" t="s">
        <v>82</v>
      </c>
    </row>
    <row r="168" spans="1:47" s="2" customFormat="1" ht="12">
      <c r="A168" s="41"/>
      <c r="B168" s="42"/>
      <c r="C168" s="43"/>
      <c r="D168" s="227" t="s">
        <v>493</v>
      </c>
      <c r="E168" s="43"/>
      <c r="F168" s="253" t="s">
        <v>358</v>
      </c>
      <c r="G168" s="43"/>
      <c r="H168" s="254">
        <v>237.21</v>
      </c>
      <c r="I168" s="43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U168" s="20" t="s">
        <v>82</v>
      </c>
    </row>
    <row r="169" spans="1:47" s="2" customFormat="1" ht="12">
      <c r="A169" s="41"/>
      <c r="B169" s="42"/>
      <c r="C169" s="43"/>
      <c r="D169" s="227" t="s">
        <v>493</v>
      </c>
      <c r="E169" s="43"/>
      <c r="F169" s="253" t="s">
        <v>361</v>
      </c>
      <c r="G169" s="43"/>
      <c r="H169" s="254">
        <v>238.47</v>
      </c>
      <c r="I169" s="43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U169" s="20" t="s">
        <v>82</v>
      </c>
    </row>
    <row r="170" spans="1:47" s="2" customFormat="1" ht="12">
      <c r="A170" s="41"/>
      <c r="B170" s="42"/>
      <c r="C170" s="43"/>
      <c r="D170" s="227" t="s">
        <v>493</v>
      </c>
      <c r="E170" s="43"/>
      <c r="F170" s="253" t="s">
        <v>364</v>
      </c>
      <c r="G170" s="43"/>
      <c r="H170" s="254">
        <v>45.44</v>
      </c>
      <c r="I170" s="43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U170" s="20" t="s">
        <v>82</v>
      </c>
    </row>
    <row r="171" spans="1:47" s="2" customFormat="1" ht="12">
      <c r="A171" s="41"/>
      <c r="B171" s="42"/>
      <c r="C171" s="43"/>
      <c r="D171" s="227" t="s">
        <v>493</v>
      </c>
      <c r="E171" s="43"/>
      <c r="F171" s="253" t="s">
        <v>367</v>
      </c>
      <c r="G171" s="43"/>
      <c r="H171" s="254">
        <v>60.67</v>
      </c>
      <c r="I171" s="43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U171" s="20" t="s">
        <v>82</v>
      </c>
    </row>
    <row r="172" spans="1:47" s="2" customFormat="1" ht="12">
      <c r="A172" s="41"/>
      <c r="B172" s="42"/>
      <c r="C172" s="43"/>
      <c r="D172" s="227" t="s">
        <v>493</v>
      </c>
      <c r="E172" s="43"/>
      <c r="F172" s="253" t="s">
        <v>370</v>
      </c>
      <c r="G172" s="43"/>
      <c r="H172" s="254">
        <v>10.14</v>
      </c>
      <c r="I172" s="43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U172" s="20" t="s">
        <v>82</v>
      </c>
    </row>
    <row r="173" spans="1:47" s="2" customFormat="1" ht="12">
      <c r="A173" s="41"/>
      <c r="B173" s="42"/>
      <c r="C173" s="43"/>
      <c r="D173" s="227" t="s">
        <v>493</v>
      </c>
      <c r="E173" s="43"/>
      <c r="F173" s="253" t="s">
        <v>373</v>
      </c>
      <c r="G173" s="43"/>
      <c r="H173" s="254">
        <v>34.72</v>
      </c>
      <c r="I173" s="43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U173" s="20" t="s">
        <v>82</v>
      </c>
    </row>
    <row r="174" spans="1:47" s="2" customFormat="1" ht="12">
      <c r="A174" s="41"/>
      <c r="B174" s="42"/>
      <c r="C174" s="43"/>
      <c r="D174" s="227" t="s">
        <v>493</v>
      </c>
      <c r="E174" s="43"/>
      <c r="F174" s="253" t="s">
        <v>676</v>
      </c>
      <c r="G174" s="43"/>
      <c r="H174" s="254">
        <v>0</v>
      </c>
      <c r="I174" s="43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U174" s="20" t="s">
        <v>82</v>
      </c>
    </row>
    <row r="175" spans="1:47" s="2" customFormat="1" ht="12">
      <c r="A175" s="41"/>
      <c r="B175" s="42"/>
      <c r="C175" s="43"/>
      <c r="D175" s="227" t="s">
        <v>493</v>
      </c>
      <c r="E175" s="43"/>
      <c r="F175" s="253" t="s">
        <v>677</v>
      </c>
      <c r="G175" s="43"/>
      <c r="H175" s="254">
        <v>-102</v>
      </c>
      <c r="I175" s="43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U175" s="20" t="s">
        <v>82</v>
      </c>
    </row>
    <row r="176" spans="1:47" s="2" customFormat="1" ht="12">
      <c r="A176" s="41"/>
      <c r="B176" s="42"/>
      <c r="C176" s="43"/>
      <c r="D176" s="227" t="s">
        <v>493</v>
      </c>
      <c r="E176" s="43"/>
      <c r="F176" s="253" t="s">
        <v>502</v>
      </c>
      <c r="G176" s="43"/>
      <c r="H176" s="254">
        <v>582.78</v>
      </c>
      <c r="I176" s="43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U176" s="20" t="s">
        <v>82</v>
      </c>
    </row>
    <row r="177" spans="1:47" s="2" customFormat="1" ht="12">
      <c r="A177" s="41"/>
      <c r="B177" s="42"/>
      <c r="C177" s="43"/>
      <c r="D177" s="227" t="s">
        <v>493</v>
      </c>
      <c r="E177" s="43"/>
      <c r="F177" s="276" t="s">
        <v>678</v>
      </c>
      <c r="G177" s="43"/>
      <c r="H177" s="43"/>
      <c r="I177" s="43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U177" s="20" t="s">
        <v>82</v>
      </c>
    </row>
    <row r="178" spans="1:47" s="2" customFormat="1" ht="12">
      <c r="A178" s="41"/>
      <c r="B178" s="42"/>
      <c r="C178" s="43"/>
      <c r="D178" s="227" t="s">
        <v>493</v>
      </c>
      <c r="E178" s="43"/>
      <c r="F178" s="277" t="s">
        <v>679</v>
      </c>
      <c r="G178" s="43"/>
      <c r="H178" s="254">
        <v>0</v>
      </c>
      <c r="I178" s="43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U178" s="20" t="s">
        <v>82</v>
      </c>
    </row>
    <row r="179" spans="1:47" s="2" customFormat="1" ht="12">
      <c r="A179" s="41"/>
      <c r="B179" s="42"/>
      <c r="C179" s="43"/>
      <c r="D179" s="227" t="s">
        <v>493</v>
      </c>
      <c r="E179" s="43"/>
      <c r="F179" s="277" t="s">
        <v>680</v>
      </c>
      <c r="G179" s="43"/>
      <c r="H179" s="254">
        <v>31.29</v>
      </c>
      <c r="I179" s="43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U179" s="20" t="s">
        <v>82</v>
      </c>
    </row>
    <row r="180" spans="1:47" s="2" customFormat="1" ht="12">
      <c r="A180" s="41"/>
      <c r="B180" s="42"/>
      <c r="C180" s="43"/>
      <c r="D180" s="227" t="s">
        <v>493</v>
      </c>
      <c r="E180" s="43"/>
      <c r="F180" s="277" t="s">
        <v>681</v>
      </c>
      <c r="G180" s="43"/>
      <c r="H180" s="254">
        <v>4.06</v>
      </c>
      <c r="I180" s="43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U180" s="20" t="s">
        <v>82</v>
      </c>
    </row>
    <row r="181" spans="1:47" s="2" customFormat="1" ht="12">
      <c r="A181" s="41"/>
      <c r="B181" s="42"/>
      <c r="C181" s="43"/>
      <c r="D181" s="227" t="s">
        <v>493</v>
      </c>
      <c r="E181" s="43"/>
      <c r="F181" s="277" t="s">
        <v>682</v>
      </c>
      <c r="G181" s="43"/>
      <c r="H181" s="254">
        <v>1.14</v>
      </c>
      <c r="I181" s="43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U181" s="20" t="s">
        <v>82</v>
      </c>
    </row>
    <row r="182" spans="1:47" s="2" customFormat="1" ht="12">
      <c r="A182" s="41"/>
      <c r="B182" s="42"/>
      <c r="C182" s="43"/>
      <c r="D182" s="227" t="s">
        <v>493</v>
      </c>
      <c r="E182" s="43"/>
      <c r="F182" s="277" t="s">
        <v>682</v>
      </c>
      <c r="G182" s="43"/>
      <c r="H182" s="254">
        <v>1.14</v>
      </c>
      <c r="I182" s="43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U182" s="20" t="s">
        <v>82</v>
      </c>
    </row>
    <row r="183" spans="1:47" s="2" customFormat="1" ht="12">
      <c r="A183" s="41"/>
      <c r="B183" s="42"/>
      <c r="C183" s="43"/>
      <c r="D183" s="227" t="s">
        <v>493</v>
      </c>
      <c r="E183" s="43"/>
      <c r="F183" s="277" t="s">
        <v>682</v>
      </c>
      <c r="G183" s="43"/>
      <c r="H183" s="254">
        <v>1.14</v>
      </c>
      <c r="I183" s="43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U183" s="20" t="s">
        <v>82</v>
      </c>
    </row>
    <row r="184" spans="1:47" s="2" customFormat="1" ht="12">
      <c r="A184" s="41"/>
      <c r="B184" s="42"/>
      <c r="C184" s="43"/>
      <c r="D184" s="227" t="s">
        <v>493</v>
      </c>
      <c r="E184" s="43"/>
      <c r="F184" s="277" t="s">
        <v>683</v>
      </c>
      <c r="G184" s="43"/>
      <c r="H184" s="254">
        <v>5.7</v>
      </c>
      <c r="I184" s="43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U184" s="20" t="s">
        <v>82</v>
      </c>
    </row>
    <row r="185" spans="1:47" s="2" customFormat="1" ht="12">
      <c r="A185" s="41"/>
      <c r="B185" s="42"/>
      <c r="C185" s="43"/>
      <c r="D185" s="227" t="s">
        <v>493</v>
      </c>
      <c r="E185" s="43"/>
      <c r="F185" s="277" t="s">
        <v>684</v>
      </c>
      <c r="G185" s="43"/>
      <c r="H185" s="254">
        <v>3.73</v>
      </c>
      <c r="I185" s="43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U185" s="20" t="s">
        <v>82</v>
      </c>
    </row>
    <row r="186" spans="1:47" s="2" customFormat="1" ht="12">
      <c r="A186" s="41"/>
      <c r="B186" s="42"/>
      <c r="C186" s="43"/>
      <c r="D186" s="227" t="s">
        <v>493</v>
      </c>
      <c r="E186" s="43"/>
      <c r="F186" s="277" t="s">
        <v>685</v>
      </c>
      <c r="G186" s="43"/>
      <c r="H186" s="254">
        <v>1.2</v>
      </c>
      <c r="I186" s="43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U186" s="20" t="s">
        <v>82</v>
      </c>
    </row>
    <row r="187" spans="1:47" s="2" customFormat="1" ht="12">
      <c r="A187" s="41"/>
      <c r="B187" s="42"/>
      <c r="C187" s="43"/>
      <c r="D187" s="227" t="s">
        <v>493</v>
      </c>
      <c r="E187" s="43"/>
      <c r="F187" s="277" t="s">
        <v>686</v>
      </c>
      <c r="G187" s="43"/>
      <c r="H187" s="254">
        <v>1.25</v>
      </c>
      <c r="I187" s="43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U187" s="20" t="s">
        <v>82</v>
      </c>
    </row>
    <row r="188" spans="1:47" s="2" customFormat="1" ht="12">
      <c r="A188" s="41"/>
      <c r="B188" s="42"/>
      <c r="C188" s="43"/>
      <c r="D188" s="227" t="s">
        <v>493</v>
      </c>
      <c r="E188" s="43"/>
      <c r="F188" s="277" t="s">
        <v>681</v>
      </c>
      <c r="G188" s="43"/>
      <c r="H188" s="254">
        <v>4.06</v>
      </c>
      <c r="I188" s="43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U188" s="20" t="s">
        <v>82</v>
      </c>
    </row>
    <row r="189" spans="1:47" s="2" customFormat="1" ht="12">
      <c r="A189" s="41"/>
      <c r="B189" s="42"/>
      <c r="C189" s="43"/>
      <c r="D189" s="227" t="s">
        <v>493</v>
      </c>
      <c r="E189" s="43"/>
      <c r="F189" s="277" t="s">
        <v>687</v>
      </c>
      <c r="G189" s="43"/>
      <c r="H189" s="254">
        <v>2.28</v>
      </c>
      <c r="I189" s="43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U189" s="20" t="s">
        <v>82</v>
      </c>
    </row>
    <row r="190" spans="1:47" s="2" customFormat="1" ht="12">
      <c r="A190" s="41"/>
      <c r="B190" s="42"/>
      <c r="C190" s="43"/>
      <c r="D190" s="227" t="s">
        <v>493</v>
      </c>
      <c r="E190" s="43"/>
      <c r="F190" s="277" t="s">
        <v>682</v>
      </c>
      <c r="G190" s="43"/>
      <c r="H190" s="254">
        <v>1.14</v>
      </c>
      <c r="I190" s="43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U190" s="20" t="s">
        <v>82</v>
      </c>
    </row>
    <row r="191" spans="1:47" s="2" customFormat="1" ht="12">
      <c r="A191" s="41"/>
      <c r="B191" s="42"/>
      <c r="C191" s="43"/>
      <c r="D191" s="227" t="s">
        <v>493</v>
      </c>
      <c r="E191" s="43"/>
      <c r="F191" s="277" t="s">
        <v>502</v>
      </c>
      <c r="G191" s="43"/>
      <c r="H191" s="254">
        <v>58.13</v>
      </c>
      <c r="I191" s="43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U191" s="20" t="s">
        <v>82</v>
      </c>
    </row>
    <row r="192" spans="1:47" s="2" customFormat="1" ht="12">
      <c r="A192" s="41"/>
      <c r="B192" s="42"/>
      <c r="C192" s="43"/>
      <c r="D192" s="227" t="s">
        <v>493</v>
      </c>
      <c r="E192" s="43"/>
      <c r="F192" s="276" t="s">
        <v>688</v>
      </c>
      <c r="G192" s="43"/>
      <c r="H192" s="43"/>
      <c r="I192" s="43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U192" s="20" t="s">
        <v>82</v>
      </c>
    </row>
    <row r="193" spans="1:47" s="2" customFormat="1" ht="12">
      <c r="A193" s="41"/>
      <c r="B193" s="42"/>
      <c r="C193" s="43"/>
      <c r="D193" s="227" t="s">
        <v>493</v>
      </c>
      <c r="E193" s="43"/>
      <c r="F193" s="277" t="s">
        <v>679</v>
      </c>
      <c r="G193" s="43"/>
      <c r="H193" s="254">
        <v>0</v>
      </c>
      <c r="I193" s="43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U193" s="20" t="s">
        <v>82</v>
      </c>
    </row>
    <row r="194" spans="1:47" s="2" customFormat="1" ht="12">
      <c r="A194" s="41"/>
      <c r="B194" s="42"/>
      <c r="C194" s="43"/>
      <c r="D194" s="227" t="s">
        <v>493</v>
      </c>
      <c r="E194" s="43"/>
      <c r="F194" s="277" t="s">
        <v>689</v>
      </c>
      <c r="G194" s="43"/>
      <c r="H194" s="254">
        <v>81.7</v>
      </c>
      <c r="I194" s="43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U194" s="20" t="s">
        <v>82</v>
      </c>
    </row>
    <row r="195" spans="1:47" s="2" customFormat="1" ht="12">
      <c r="A195" s="41"/>
      <c r="B195" s="42"/>
      <c r="C195" s="43"/>
      <c r="D195" s="227" t="s">
        <v>493</v>
      </c>
      <c r="E195" s="43"/>
      <c r="F195" s="277" t="s">
        <v>690</v>
      </c>
      <c r="G195" s="43"/>
      <c r="H195" s="254">
        <v>10.64</v>
      </c>
      <c r="I195" s="43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U195" s="20" t="s">
        <v>82</v>
      </c>
    </row>
    <row r="196" spans="1:47" s="2" customFormat="1" ht="12">
      <c r="A196" s="41"/>
      <c r="B196" s="42"/>
      <c r="C196" s="43"/>
      <c r="D196" s="227" t="s">
        <v>493</v>
      </c>
      <c r="E196" s="43"/>
      <c r="F196" s="277" t="s">
        <v>685</v>
      </c>
      <c r="G196" s="43"/>
      <c r="H196" s="254">
        <v>1.2</v>
      </c>
      <c r="I196" s="43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U196" s="20" t="s">
        <v>82</v>
      </c>
    </row>
    <row r="197" spans="1:47" s="2" customFormat="1" ht="12">
      <c r="A197" s="41"/>
      <c r="B197" s="42"/>
      <c r="C197" s="43"/>
      <c r="D197" s="227" t="s">
        <v>493</v>
      </c>
      <c r="E197" s="43"/>
      <c r="F197" s="277" t="s">
        <v>691</v>
      </c>
      <c r="G197" s="43"/>
      <c r="H197" s="254">
        <v>33.2</v>
      </c>
      <c r="I197" s="43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U197" s="20" t="s">
        <v>82</v>
      </c>
    </row>
    <row r="198" spans="1:47" s="2" customFormat="1" ht="12">
      <c r="A198" s="41"/>
      <c r="B198" s="42"/>
      <c r="C198" s="43"/>
      <c r="D198" s="227" t="s">
        <v>493</v>
      </c>
      <c r="E198" s="43"/>
      <c r="F198" s="277" t="s">
        <v>692</v>
      </c>
      <c r="G198" s="43"/>
      <c r="H198" s="254">
        <v>33.38</v>
      </c>
      <c r="I198" s="43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U198" s="20" t="s">
        <v>82</v>
      </c>
    </row>
    <row r="199" spans="1:47" s="2" customFormat="1" ht="12">
      <c r="A199" s="41"/>
      <c r="B199" s="42"/>
      <c r="C199" s="43"/>
      <c r="D199" s="227" t="s">
        <v>493</v>
      </c>
      <c r="E199" s="43"/>
      <c r="F199" s="277" t="s">
        <v>693</v>
      </c>
      <c r="G199" s="43"/>
      <c r="H199" s="254">
        <v>33.2</v>
      </c>
      <c r="I199" s="43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U199" s="20" t="s">
        <v>82</v>
      </c>
    </row>
    <row r="200" spans="1:47" s="2" customFormat="1" ht="12">
      <c r="A200" s="41"/>
      <c r="B200" s="42"/>
      <c r="C200" s="43"/>
      <c r="D200" s="227" t="s">
        <v>493</v>
      </c>
      <c r="E200" s="43"/>
      <c r="F200" s="277" t="s">
        <v>694</v>
      </c>
      <c r="G200" s="43"/>
      <c r="H200" s="254">
        <v>32.84</v>
      </c>
      <c r="I200" s="43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U200" s="20" t="s">
        <v>82</v>
      </c>
    </row>
    <row r="201" spans="1:47" s="2" customFormat="1" ht="12">
      <c r="A201" s="41"/>
      <c r="B201" s="42"/>
      <c r="C201" s="43"/>
      <c r="D201" s="227" t="s">
        <v>493</v>
      </c>
      <c r="E201" s="43"/>
      <c r="F201" s="277" t="s">
        <v>695</v>
      </c>
      <c r="G201" s="43"/>
      <c r="H201" s="254">
        <v>11.05</v>
      </c>
      <c r="I201" s="43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U201" s="20" t="s">
        <v>82</v>
      </c>
    </row>
    <row r="202" spans="1:47" s="2" customFormat="1" ht="12">
      <c r="A202" s="41"/>
      <c r="B202" s="42"/>
      <c r="C202" s="43"/>
      <c r="D202" s="227" t="s">
        <v>493</v>
      </c>
      <c r="E202" s="43"/>
      <c r="F202" s="277" t="s">
        <v>502</v>
      </c>
      <c r="G202" s="43"/>
      <c r="H202" s="254">
        <v>237.21</v>
      </c>
      <c r="I202" s="43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U202" s="20" t="s">
        <v>82</v>
      </c>
    </row>
    <row r="203" spans="1:47" s="2" customFormat="1" ht="12">
      <c r="A203" s="41"/>
      <c r="B203" s="42"/>
      <c r="C203" s="43"/>
      <c r="D203" s="227" t="s">
        <v>493</v>
      </c>
      <c r="E203" s="43"/>
      <c r="F203" s="276" t="s">
        <v>696</v>
      </c>
      <c r="G203" s="43"/>
      <c r="H203" s="43"/>
      <c r="I203" s="43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U203" s="20" t="s">
        <v>82</v>
      </c>
    </row>
    <row r="204" spans="1:47" s="2" customFormat="1" ht="12">
      <c r="A204" s="41"/>
      <c r="B204" s="42"/>
      <c r="C204" s="43"/>
      <c r="D204" s="227" t="s">
        <v>493</v>
      </c>
      <c r="E204" s="43"/>
      <c r="F204" s="277" t="s">
        <v>697</v>
      </c>
      <c r="G204" s="43"/>
      <c r="H204" s="254">
        <v>0</v>
      </c>
      <c r="I204" s="43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U204" s="20" t="s">
        <v>82</v>
      </c>
    </row>
    <row r="205" spans="1:47" s="2" customFormat="1" ht="12">
      <c r="A205" s="41"/>
      <c r="B205" s="42"/>
      <c r="C205" s="43"/>
      <c r="D205" s="227" t="s">
        <v>493</v>
      </c>
      <c r="E205" s="43"/>
      <c r="F205" s="277" t="s">
        <v>698</v>
      </c>
      <c r="G205" s="43"/>
      <c r="H205" s="254">
        <v>82.96</v>
      </c>
      <c r="I205" s="43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U205" s="20" t="s">
        <v>82</v>
      </c>
    </row>
    <row r="206" spans="1:47" s="2" customFormat="1" ht="12">
      <c r="A206" s="41"/>
      <c r="B206" s="42"/>
      <c r="C206" s="43"/>
      <c r="D206" s="227" t="s">
        <v>493</v>
      </c>
      <c r="E206" s="43"/>
      <c r="F206" s="277" t="s">
        <v>690</v>
      </c>
      <c r="G206" s="43"/>
      <c r="H206" s="254">
        <v>10.64</v>
      </c>
      <c r="I206" s="43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U206" s="20" t="s">
        <v>82</v>
      </c>
    </row>
    <row r="207" spans="1:47" s="2" customFormat="1" ht="12">
      <c r="A207" s="41"/>
      <c r="B207" s="42"/>
      <c r="C207" s="43"/>
      <c r="D207" s="227" t="s">
        <v>493</v>
      </c>
      <c r="E207" s="43"/>
      <c r="F207" s="277" t="s">
        <v>685</v>
      </c>
      <c r="G207" s="43"/>
      <c r="H207" s="254">
        <v>1.2</v>
      </c>
      <c r="I207" s="43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U207" s="20" t="s">
        <v>82</v>
      </c>
    </row>
    <row r="208" spans="1:47" s="2" customFormat="1" ht="12">
      <c r="A208" s="41"/>
      <c r="B208" s="42"/>
      <c r="C208" s="43"/>
      <c r="D208" s="227" t="s">
        <v>493</v>
      </c>
      <c r="E208" s="43"/>
      <c r="F208" s="277" t="s">
        <v>691</v>
      </c>
      <c r="G208" s="43"/>
      <c r="H208" s="254">
        <v>33.2</v>
      </c>
      <c r="I208" s="43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U208" s="20" t="s">
        <v>82</v>
      </c>
    </row>
    <row r="209" spans="1:47" s="2" customFormat="1" ht="12">
      <c r="A209" s="41"/>
      <c r="B209" s="42"/>
      <c r="C209" s="43"/>
      <c r="D209" s="227" t="s">
        <v>493</v>
      </c>
      <c r="E209" s="43"/>
      <c r="F209" s="277" t="s">
        <v>692</v>
      </c>
      <c r="G209" s="43"/>
      <c r="H209" s="254">
        <v>33.38</v>
      </c>
      <c r="I209" s="43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U209" s="20" t="s">
        <v>82</v>
      </c>
    </row>
    <row r="210" spans="1:47" s="2" customFormat="1" ht="12">
      <c r="A210" s="41"/>
      <c r="B210" s="42"/>
      <c r="C210" s="43"/>
      <c r="D210" s="227" t="s">
        <v>493</v>
      </c>
      <c r="E210" s="43"/>
      <c r="F210" s="277" t="s">
        <v>693</v>
      </c>
      <c r="G210" s="43"/>
      <c r="H210" s="254">
        <v>33.2</v>
      </c>
      <c r="I210" s="43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U210" s="20" t="s">
        <v>82</v>
      </c>
    </row>
    <row r="211" spans="1:47" s="2" customFormat="1" ht="12">
      <c r="A211" s="41"/>
      <c r="B211" s="42"/>
      <c r="C211" s="43"/>
      <c r="D211" s="227" t="s">
        <v>493</v>
      </c>
      <c r="E211" s="43"/>
      <c r="F211" s="277" t="s">
        <v>694</v>
      </c>
      <c r="G211" s="43"/>
      <c r="H211" s="254">
        <v>32.84</v>
      </c>
      <c r="I211" s="43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U211" s="20" t="s">
        <v>82</v>
      </c>
    </row>
    <row r="212" spans="1:47" s="2" customFormat="1" ht="12">
      <c r="A212" s="41"/>
      <c r="B212" s="42"/>
      <c r="C212" s="43"/>
      <c r="D212" s="227" t="s">
        <v>493</v>
      </c>
      <c r="E212" s="43"/>
      <c r="F212" s="277" t="s">
        <v>695</v>
      </c>
      <c r="G212" s="43"/>
      <c r="H212" s="254">
        <v>11.05</v>
      </c>
      <c r="I212" s="43"/>
      <c r="J212" s="43"/>
      <c r="K212" s="43"/>
      <c r="L212" s="47"/>
      <c r="M212" s="223"/>
      <c r="N212" s="22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U212" s="20" t="s">
        <v>82</v>
      </c>
    </row>
    <row r="213" spans="1:47" s="2" customFormat="1" ht="12">
      <c r="A213" s="41"/>
      <c r="B213" s="42"/>
      <c r="C213" s="43"/>
      <c r="D213" s="227" t="s">
        <v>493</v>
      </c>
      <c r="E213" s="43"/>
      <c r="F213" s="277" t="s">
        <v>502</v>
      </c>
      <c r="G213" s="43"/>
      <c r="H213" s="254">
        <v>238.47</v>
      </c>
      <c r="I213" s="43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U213" s="20" t="s">
        <v>82</v>
      </c>
    </row>
    <row r="214" spans="1:47" s="2" customFormat="1" ht="12">
      <c r="A214" s="41"/>
      <c r="B214" s="42"/>
      <c r="C214" s="43"/>
      <c r="D214" s="227" t="s">
        <v>493</v>
      </c>
      <c r="E214" s="43"/>
      <c r="F214" s="276" t="s">
        <v>699</v>
      </c>
      <c r="G214" s="43"/>
      <c r="H214" s="43"/>
      <c r="I214" s="43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U214" s="20" t="s">
        <v>82</v>
      </c>
    </row>
    <row r="215" spans="1:47" s="2" customFormat="1" ht="12">
      <c r="A215" s="41"/>
      <c r="B215" s="42"/>
      <c r="C215" s="43"/>
      <c r="D215" s="227" t="s">
        <v>493</v>
      </c>
      <c r="E215" s="43"/>
      <c r="F215" s="277" t="s">
        <v>697</v>
      </c>
      <c r="G215" s="43"/>
      <c r="H215" s="254">
        <v>0</v>
      </c>
      <c r="I215" s="43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U215" s="20" t="s">
        <v>82</v>
      </c>
    </row>
    <row r="216" spans="1:47" s="2" customFormat="1" ht="12">
      <c r="A216" s="41"/>
      <c r="B216" s="42"/>
      <c r="C216" s="43"/>
      <c r="D216" s="227" t="s">
        <v>493</v>
      </c>
      <c r="E216" s="43"/>
      <c r="F216" s="277" t="s">
        <v>681</v>
      </c>
      <c r="G216" s="43"/>
      <c r="H216" s="254">
        <v>4.06</v>
      </c>
      <c r="I216" s="43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U216" s="20" t="s">
        <v>82</v>
      </c>
    </row>
    <row r="217" spans="1:47" s="2" customFormat="1" ht="12">
      <c r="A217" s="41"/>
      <c r="B217" s="42"/>
      <c r="C217" s="43"/>
      <c r="D217" s="227" t="s">
        <v>493</v>
      </c>
      <c r="E217" s="43"/>
      <c r="F217" s="277" t="s">
        <v>682</v>
      </c>
      <c r="G217" s="43"/>
      <c r="H217" s="254">
        <v>1.14</v>
      </c>
      <c r="I217" s="43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U217" s="20" t="s">
        <v>82</v>
      </c>
    </row>
    <row r="218" spans="1:47" s="2" customFormat="1" ht="12">
      <c r="A218" s="41"/>
      <c r="B218" s="42"/>
      <c r="C218" s="43"/>
      <c r="D218" s="227" t="s">
        <v>493</v>
      </c>
      <c r="E218" s="43"/>
      <c r="F218" s="277" t="s">
        <v>682</v>
      </c>
      <c r="G218" s="43"/>
      <c r="H218" s="254">
        <v>1.14</v>
      </c>
      <c r="I218" s="43"/>
      <c r="J218" s="43"/>
      <c r="K218" s="43"/>
      <c r="L218" s="47"/>
      <c r="M218" s="223"/>
      <c r="N218" s="22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U218" s="20" t="s">
        <v>82</v>
      </c>
    </row>
    <row r="219" spans="1:47" s="2" customFormat="1" ht="12">
      <c r="A219" s="41"/>
      <c r="B219" s="42"/>
      <c r="C219" s="43"/>
      <c r="D219" s="227" t="s">
        <v>493</v>
      </c>
      <c r="E219" s="43"/>
      <c r="F219" s="277" t="s">
        <v>682</v>
      </c>
      <c r="G219" s="43"/>
      <c r="H219" s="254">
        <v>1.14</v>
      </c>
      <c r="I219" s="43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U219" s="20" t="s">
        <v>82</v>
      </c>
    </row>
    <row r="220" spans="1:47" s="2" customFormat="1" ht="12">
      <c r="A220" s="41"/>
      <c r="B220" s="42"/>
      <c r="C220" s="43"/>
      <c r="D220" s="227" t="s">
        <v>493</v>
      </c>
      <c r="E220" s="43"/>
      <c r="F220" s="277" t="s">
        <v>683</v>
      </c>
      <c r="G220" s="43"/>
      <c r="H220" s="254">
        <v>5.7</v>
      </c>
      <c r="I220" s="43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U220" s="20" t="s">
        <v>82</v>
      </c>
    </row>
    <row r="221" spans="1:47" s="2" customFormat="1" ht="12">
      <c r="A221" s="41"/>
      <c r="B221" s="42"/>
      <c r="C221" s="43"/>
      <c r="D221" s="227" t="s">
        <v>493</v>
      </c>
      <c r="E221" s="43"/>
      <c r="F221" s="277" t="s">
        <v>684</v>
      </c>
      <c r="G221" s="43"/>
      <c r="H221" s="254">
        <v>3.73</v>
      </c>
      <c r="I221" s="43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U221" s="20" t="s">
        <v>82</v>
      </c>
    </row>
    <row r="222" spans="1:47" s="2" customFormat="1" ht="12">
      <c r="A222" s="41"/>
      <c r="B222" s="42"/>
      <c r="C222" s="43"/>
      <c r="D222" s="227" t="s">
        <v>493</v>
      </c>
      <c r="E222" s="43"/>
      <c r="F222" s="277" t="s">
        <v>685</v>
      </c>
      <c r="G222" s="43"/>
      <c r="H222" s="254">
        <v>1.2</v>
      </c>
      <c r="I222" s="43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U222" s="20" t="s">
        <v>82</v>
      </c>
    </row>
    <row r="223" spans="1:47" s="2" customFormat="1" ht="12">
      <c r="A223" s="41"/>
      <c r="B223" s="42"/>
      <c r="C223" s="43"/>
      <c r="D223" s="227" t="s">
        <v>493</v>
      </c>
      <c r="E223" s="43"/>
      <c r="F223" s="277" t="s">
        <v>686</v>
      </c>
      <c r="G223" s="43"/>
      <c r="H223" s="254">
        <v>1.25</v>
      </c>
      <c r="I223" s="43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U223" s="20" t="s">
        <v>82</v>
      </c>
    </row>
    <row r="224" spans="1:47" s="2" customFormat="1" ht="12">
      <c r="A224" s="41"/>
      <c r="B224" s="42"/>
      <c r="C224" s="43"/>
      <c r="D224" s="227" t="s">
        <v>493</v>
      </c>
      <c r="E224" s="43"/>
      <c r="F224" s="277" t="s">
        <v>681</v>
      </c>
      <c r="G224" s="43"/>
      <c r="H224" s="254">
        <v>4.06</v>
      </c>
      <c r="I224" s="43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U224" s="20" t="s">
        <v>82</v>
      </c>
    </row>
    <row r="225" spans="1:47" s="2" customFormat="1" ht="12">
      <c r="A225" s="41"/>
      <c r="B225" s="42"/>
      <c r="C225" s="43"/>
      <c r="D225" s="227" t="s">
        <v>493</v>
      </c>
      <c r="E225" s="43"/>
      <c r="F225" s="277" t="s">
        <v>687</v>
      </c>
      <c r="G225" s="43"/>
      <c r="H225" s="254">
        <v>2.28</v>
      </c>
      <c r="I225" s="43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U225" s="20" t="s">
        <v>82</v>
      </c>
    </row>
    <row r="226" spans="1:47" s="2" customFormat="1" ht="12">
      <c r="A226" s="41"/>
      <c r="B226" s="42"/>
      <c r="C226" s="43"/>
      <c r="D226" s="227" t="s">
        <v>493</v>
      </c>
      <c r="E226" s="43"/>
      <c r="F226" s="277" t="s">
        <v>682</v>
      </c>
      <c r="G226" s="43"/>
      <c r="H226" s="254">
        <v>1.14</v>
      </c>
      <c r="I226" s="43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U226" s="20" t="s">
        <v>82</v>
      </c>
    </row>
    <row r="227" spans="1:47" s="2" customFormat="1" ht="12">
      <c r="A227" s="41"/>
      <c r="B227" s="42"/>
      <c r="C227" s="43"/>
      <c r="D227" s="227" t="s">
        <v>493</v>
      </c>
      <c r="E227" s="43"/>
      <c r="F227" s="277" t="s">
        <v>700</v>
      </c>
      <c r="G227" s="43"/>
      <c r="H227" s="254">
        <v>18.6</v>
      </c>
      <c r="I227" s="43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U227" s="20" t="s">
        <v>82</v>
      </c>
    </row>
    <row r="228" spans="1:47" s="2" customFormat="1" ht="12">
      <c r="A228" s="41"/>
      <c r="B228" s="42"/>
      <c r="C228" s="43"/>
      <c r="D228" s="227" t="s">
        <v>493</v>
      </c>
      <c r="E228" s="43"/>
      <c r="F228" s="277" t="s">
        <v>502</v>
      </c>
      <c r="G228" s="43"/>
      <c r="H228" s="254">
        <v>45.44</v>
      </c>
      <c r="I228" s="43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U228" s="20" t="s">
        <v>82</v>
      </c>
    </row>
    <row r="229" spans="1:47" s="2" customFormat="1" ht="12">
      <c r="A229" s="41"/>
      <c r="B229" s="42"/>
      <c r="C229" s="43"/>
      <c r="D229" s="227" t="s">
        <v>493</v>
      </c>
      <c r="E229" s="43"/>
      <c r="F229" s="276" t="s">
        <v>701</v>
      </c>
      <c r="G229" s="43"/>
      <c r="H229" s="43"/>
      <c r="I229" s="43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U229" s="20" t="s">
        <v>82</v>
      </c>
    </row>
    <row r="230" spans="1:47" s="2" customFormat="1" ht="12">
      <c r="A230" s="41"/>
      <c r="B230" s="42"/>
      <c r="C230" s="43"/>
      <c r="D230" s="227" t="s">
        <v>493</v>
      </c>
      <c r="E230" s="43"/>
      <c r="F230" s="277" t="s">
        <v>697</v>
      </c>
      <c r="G230" s="43"/>
      <c r="H230" s="254">
        <v>0</v>
      </c>
      <c r="I230" s="43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U230" s="20" t="s">
        <v>82</v>
      </c>
    </row>
    <row r="231" spans="1:47" s="2" customFormat="1" ht="12">
      <c r="A231" s="41"/>
      <c r="B231" s="42"/>
      <c r="C231" s="43"/>
      <c r="D231" s="227" t="s">
        <v>493</v>
      </c>
      <c r="E231" s="43"/>
      <c r="F231" s="277" t="s">
        <v>369</v>
      </c>
      <c r="G231" s="43"/>
      <c r="H231" s="254">
        <v>60.67</v>
      </c>
      <c r="I231" s="43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U231" s="20" t="s">
        <v>82</v>
      </c>
    </row>
    <row r="232" spans="1:47" s="2" customFormat="1" ht="12">
      <c r="A232" s="41"/>
      <c r="B232" s="42"/>
      <c r="C232" s="43"/>
      <c r="D232" s="227" t="s">
        <v>493</v>
      </c>
      <c r="E232" s="43"/>
      <c r="F232" s="276" t="s">
        <v>702</v>
      </c>
      <c r="G232" s="43"/>
      <c r="H232" s="43"/>
      <c r="I232" s="43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U232" s="20" t="s">
        <v>82</v>
      </c>
    </row>
    <row r="233" spans="1:47" s="2" customFormat="1" ht="12">
      <c r="A233" s="41"/>
      <c r="B233" s="42"/>
      <c r="C233" s="43"/>
      <c r="D233" s="227" t="s">
        <v>493</v>
      </c>
      <c r="E233" s="43"/>
      <c r="F233" s="277" t="s">
        <v>697</v>
      </c>
      <c r="G233" s="43"/>
      <c r="H233" s="254">
        <v>0</v>
      </c>
      <c r="I233" s="43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U233" s="20" t="s">
        <v>82</v>
      </c>
    </row>
    <row r="234" spans="1:47" s="2" customFormat="1" ht="12">
      <c r="A234" s="41"/>
      <c r="B234" s="42"/>
      <c r="C234" s="43"/>
      <c r="D234" s="227" t="s">
        <v>493</v>
      </c>
      <c r="E234" s="43"/>
      <c r="F234" s="277" t="s">
        <v>372</v>
      </c>
      <c r="G234" s="43"/>
      <c r="H234" s="254">
        <v>10.14</v>
      </c>
      <c r="I234" s="43"/>
      <c r="J234" s="43"/>
      <c r="K234" s="43"/>
      <c r="L234" s="47"/>
      <c r="M234" s="223"/>
      <c r="N234" s="22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U234" s="20" t="s">
        <v>82</v>
      </c>
    </row>
    <row r="235" spans="1:47" s="2" customFormat="1" ht="12">
      <c r="A235" s="41"/>
      <c r="B235" s="42"/>
      <c r="C235" s="43"/>
      <c r="D235" s="227" t="s">
        <v>493</v>
      </c>
      <c r="E235" s="43"/>
      <c r="F235" s="276" t="s">
        <v>703</v>
      </c>
      <c r="G235" s="43"/>
      <c r="H235" s="43"/>
      <c r="I235" s="43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U235" s="20" t="s">
        <v>82</v>
      </c>
    </row>
    <row r="236" spans="1:47" s="2" customFormat="1" ht="12">
      <c r="A236" s="41"/>
      <c r="B236" s="42"/>
      <c r="C236" s="43"/>
      <c r="D236" s="227" t="s">
        <v>493</v>
      </c>
      <c r="E236" s="43"/>
      <c r="F236" s="277" t="s">
        <v>704</v>
      </c>
      <c r="G236" s="43"/>
      <c r="H236" s="254">
        <v>0</v>
      </c>
      <c r="I236" s="43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U236" s="20" t="s">
        <v>82</v>
      </c>
    </row>
    <row r="237" spans="1:47" s="2" customFormat="1" ht="12">
      <c r="A237" s="41"/>
      <c r="B237" s="42"/>
      <c r="C237" s="43"/>
      <c r="D237" s="227" t="s">
        <v>493</v>
      </c>
      <c r="E237" s="43"/>
      <c r="F237" s="277" t="s">
        <v>705</v>
      </c>
      <c r="G237" s="43"/>
      <c r="H237" s="254">
        <v>4.36</v>
      </c>
      <c r="I237" s="43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U237" s="20" t="s">
        <v>82</v>
      </c>
    </row>
    <row r="238" spans="1:47" s="2" customFormat="1" ht="12">
      <c r="A238" s="41"/>
      <c r="B238" s="42"/>
      <c r="C238" s="43"/>
      <c r="D238" s="227" t="s">
        <v>493</v>
      </c>
      <c r="E238" s="43"/>
      <c r="F238" s="277" t="s">
        <v>706</v>
      </c>
      <c r="G238" s="43"/>
      <c r="H238" s="254">
        <v>16.66</v>
      </c>
      <c r="I238" s="43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U238" s="20" t="s">
        <v>82</v>
      </c>
    </row>
    <row r="239" spans="1:47" s="2" customFormat="1" ht="12">
      <c r="A239" s="41"/>
      <c r="B239" s="42"/>
      <c r="C239" s="43"/>
      <c r="D239" s="227" t="s">
        <v>493</v>
      </c>
      <c r="E239" s="43"/>
      <c r="F239" s="277" t="s">
        <v>707</v>
      </c>
      <c r="G239" s="43"/>
      <c r="H239" s="254">
        <v>13.7</v>
      </c>
      <c r="I239" s="43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U239" s="20" t="s">
        <v>82</v>
      </c>
    </row>
    <row r="240" spans="1:47" s="2" customFormat="1" ht="12">
      <c r="A240" s="41"/>
      <c r="B240" s="42"/>
      <c r="C240" s="43"/>
      <c r="D240" s="227" t="s">
        <v>493</v>
      </c>
      <c r="E240" s="43"/>
      <c r="F240" s="277" t="s">
        <v>502</v>
      </c>
      <c r="G240" s="43"/>
      <c r="H240" s="254">
        <v>34.72</v>
      </c>
      <c r="I240" s="43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U240" s="20" t="s">
        <v>82</v>
      </c>
    </row>
    <row r="241" spans="1:65" s="2" customFormat="1" ht="16.5" customHeight="1">
      <c r="A241" s="41"/>
      <c r="B241" s="42"/>
      <c r="C241" s="266" t="s">
        <v>2382</v>
      </c>
      <c r="D241" s="266" t="s">
        <v>560</v>
      </c>
      <c r="E241" s="267" t="s">
        <v>2383</v>
      </c>
      <c r="F241" s="268" t="s">
        <v>2384</v>
      </c>
      <c r="G241" s="269" t="s">
        <v>356</v>
      </c>
      <c r="H241" s="270">
        <v>1438.038</v>
      </c>
      <c r="I241" s="271"/>
      <c r="J241" s="272">
        <f>ROUND(I241*H241,2)</f>
        <v>0</v>
      </c>
      <c r="K241" s="268" t="s">
        <v>166</v>
      </c>
      <c r="L241" s="273"/>
      <c r="M241" s="274" t="s">
        <v>19</v>
      </c>
      <c r="N241" s="275" t="s">
        <v>43</v>
      </c>
      <c r="O241" s="87"/>
      <c r="P241" s="216">
        <f>O241*H241</f>
        <v>0</v>
      </c>
      <c r="Q241" s="216">
        <v>0.00224</v>
      </c>
      <c r="R241" s="216">
        <f>Q241*H241</f>
        <v>3.2212051199999996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776</v>
      </c>
      <c r="AT241" s="218" t="s">
        <v>560</v>
      </c>
      <c r="AU241" s="218" t="s">
        <v>82</v>
      </c>
      <c r="AY241" s="20" t="s">
        <v>155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196</v>
      </c>
      <c r="BM241" s="218" t="s">
        <v>2385</v>
      </c>
    </row>
    <row r="242" spans="1:51" s="13" customFormat="1" ht="12">
      <c r="A242" s="13"/>
      <c r="B242" s="225"/>
      <c r="C242" s="226"/>
      <c r="D242" s="227" t="s">
        <v>176</v>
      </c>
      <c r="E242" s="228" t="s">
        <v>19</v>
      </c>
      <c r="F242" s="229" t="s">
        <v>2386</v>
      </c>
      <c r="G242" s="226"/>
      <c r="H242" s="228" t="s">
        <v>19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176</v>
      </c>
      <c r="AU242" s="235" t="s">
        <v>82</v>
      </c>
      <c r="AV242" s="13" t="s">
        <v>80</v>
      </c>
      <c r="AW242" s="13" t="s">
        <v>34</v>
      </c>
      <c r="AX242" s="13" t="s">
        <v>72</v>
      </c>
      <c r="AY242" s="235" t="s">
        <v>155</v>
      </c>
    </row>
    <row r="243" spans="1:51" s="14" customFormat="1" ht="12">
      <c r="A243" s="14"/>
      <c r="B243" s="236"/>
      <c r="C243" s="237"/>
      <c r="D243" s="227" t="s">
        <v>176</v>
      </c>
      <c r="E243" s="238" t="s">
        <v>19</v>
      </c>
      <c r="F243" s="239" t="s">
        <v>389</v>
      </c>
      <c r="G243" s="237"/>
      <c r="H243" s="240">
        <v>102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176</v>
      </c>
      <c r="AU243" s="246" t="s">
        <v>82</v>
      </c>
      <c r="AV243" s="14" t="s">
        <v>82</v>
      </c>
      <c r="AW243" s="14" t="s">
        <v>34</v>
      </c>
      <c r="AX243" s="14" t="s">
        <v>72</v>
      </c>
      <c r="AY243" s="246" t="s">
        <v>155</v>
      </c>
    </row>
    <row r="244" spans="1:51" s="14" customFormat="1" ht="12">
      <c r="A244" s="14"/>
      <c r="B244" s="236"/>
      <c r="C244" s="237"/>
      <c r="D244" s="227" t="s">
        <v>176</v>
      </c>
      <c r="E244" s="238" t="s">
        <v>19</v>
      </c>
      <c r="F244" s="239" t="s">
        <v>386</v>
      </c>
      <c r="G244" s="237"/>
      <c r="H244" s="240">
        <v>582.78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176</v>
      </c>
      <c r="AU244" s="246" t="s">
        <v>82</v>
      </c>
      <c r="AV244" s="14" t="s">
        <v>82</v>
      </c>
      <c r="AW244" s="14" t="s">
        <v>34</v>
      </c>
      <c r="AX244" s="14" t="s">
        <v>72</v>
      </c>
      <c r="AY244" s="246" t="s">
        <v>155</v>
      </c>
    </row>
    <row r="245" spans="1:51" s="16" customFormat="1" ht="12">
      <c r="A245" s="16"/>
      <c r="B245" s="278"/>
      <c r="C245" s="279"/>
      <c r="D245" s="227" t="s">
        <v>176</v>
      </c>
      <c r="E245" s="280" t="s">
        <v>19</v>
      </c>
      <c r="F245" s="281" t="s">
        <v>545</v>
      </c>
      <c r="G245" s="279"/>
      <c r="H245" s="282">
        <v>684.78</v>
      </c>
      <c r="I245" s="283"/>
      <c r="J245" s="279"/>
      <c r="K245" s="279"/>
      <c r="L245" s="284"/>
      <c r="M245" s="285"/>
      <c r="N245" s="286"/>
      <c r="O245" s="286"/>
      <c r="P245" s="286"/>
      <c r="Q245" s="286"/>
      <c r="R245" s="286"/>
      <c r="S245" s="286"/>
      <c r="T245" s="28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88" t="s">
        <v>176</v>
      </c>
      <c r="AU245" s="288" t="s">
        <v>82</v>
      </c>
      <c r="AV245" s="16" t="s">
        <v>186</v>
      </c>
      <c r="AW245" s="16" t="s">
        <v>34</v>
      </c>
      <c r="AX245" s="16" t="s">
        <v>72</v>
      </c>
      <c r="AY245" s="288" t="s">
        <v>155</v>
      </c>
    </row>
    <row r="246" spans="1:51" s="14" customFormat="1" ht="12">
      <c r="A246" s="14"/>
      <c r="B246" s="236"/>
      <c r="C246" s="237"/>
      <c r="D246" s="227" t="s">
        <v>176</v>
      </c>
      <c r="E246" s="238" t="s">
        <v>19</v>
      </c>
      <c r="F246" s="239" t="s">
        <v>2387</v>
      </c>
      <c r="G246" s="237"/>
      <c r="H246" s="240">
        <v>1369.56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176</v>
      </c>
      <c r="AU246" s="246" t="s">
        <v>82</v>
      </c>
      <c r="AV246" s="14" t="s">
        <v>82</v>
      </c>
      <c r="AW246" s="14" t="s">
        <v>34</v>
      </c>
      <c r="AX246" s="14" t="s">
        <v>80</v>
      </c>
      <c r="AY246" s="246" t="s">
        <v>155</v>
      </c>
    </row>
    <row r="247" spans="1:47" s="2" customFormat="1" ht="12">
      <c r="A247" s="41"/>
      <c r="B247" s="42"/>
      <c r="C247" s="43"/>
      <c r="D247" s="227" t="s">
        <v>493</v>
      </c>
      <c r="E247" s="43"/>
      <c r="F247" s="252" t="s">
        <v>708</v>
      </c>
      <c r="G247" s="43"/>
      <c r="H247" s="43"/>
      <c r="I247" s="43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U247" s="20" t="s">
        <v>82</v>
      </c>
    </row>
    <row r="248" spans="1:47" s="2" customFormat="1" ht="12">
      <c r="A248" s="41"/>
      <c r="B248" s="42"/>
      <c r="C248" s="43"/>
      <c r="D248" s="227" t="s">
        <v>493</v>
      </c>
      <c r="E248" s="43"/>
      <c r="F248" s="253" t="s">
        <v>709</v>
      </c>
      <c r="G248" s="43"/>
      <c r="H248" s="254">
        <v>0</v>
      </c>
      <c r="I248" s="43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U248" s="20" t="s">
        <v>82</v>
      </c>
    </row>
    <row r="249" spans="1:47" s="2" customFormat="1" ht="12">
      <c r="A249" s="41"/>
      <c r="B249" s="42"/>
      <c r="C249" s="43"/>
      <c r="D249" s="227" t="s">
        <v>493</v>
      </c>
      <c r="E249" s="43"/>
      <c r="F249" s="253" t="s">
        <v>710</v>
      </c>
      <c r="G249" s="43"/>
      <c r="H249" s="254">
        <v>51</v>
      </c>
      <c r="I249" s="43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U249" s="20" t="s">
        <v>82</v>
      </c>
    </row>
    <row r="250" spans="1:47" s="2" customFormat="1" ht="12">
      <c r="A250" s="41"/>
      <c r="B250" s="42"/>
      <c r="C250" s="43"/>
      <c r="D250" s="227" t="s">
        <v>493</v>
      </c>
      <c r="E250" s="43"/>
      <c r="F250" s="253" t="s">
        <v>711</v>
      </c>
      <c r="G250" s="43"/>
      <c r="H250" s="254">
        <v>0</v>
      </c>
      <c r="I250" s="43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U250" s="20" t="s">
        <v>82</v>
      </c>
    </row>
    <row r="251" spans="1:47" s="2" customFormat="1" ht="12">
      <c r="A251" s="41"/>
      <c r="B251" s="42"/>
      <c r="C251" s="43"/>
      <c r="D251" s="227" t="s">
        <v>493</v>
      </c>
      <c r="E251" s="43"/>
      <c r="F251" s="253" t="s">
        <v>710</v>
      </c>
      <c r="G251" s="43"/>
      <c r="H251" s="254">
        <v>51</v>
      </c>
      <c r="I251" s="43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U251" s="20" t="s">
        <v>82</v>
      </c>
    </row>
    <row r="252" spans="1:47" s="2" customFormat="1" ht="12">
      <c r="A252" s="41"/>
      <c r="B252" s="42"/>
      <c r="C252" s="43"/>
      <c r="D252" s="227" t="s">
        <v>493</v>
      </c>
      <c r="E252" s="43"/>
      <c r="F252" s="253" t="s">
        <v>502</v>
      </c>
      <c r="G252" s="43"/>
      <c r="H252" s="254">
        <v>102</v>
      </c>
      <c r="I252" s="43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U252" s="20" t="s">
        <v>82</v>
      </c>
    </row>
    <row r="253" spans="1:47" s="2" customFormat="1" ht="12">
      <c r="A253" s="41"/>
      <c r="B253" s="42"/>
      <c r="C253" s="43"/>
      <c r="D253" s="227" t="s">
        <v>493</v>
      </c>
      <c r="E253" s="43"/>
      <c r="F253" s="252" t="s">
        <v>674</v>
      </c>
      <c r="G253" s="43"/>
      <c r="H253" s="43"/>
      <c r="I253" s="43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U253" s="20" t="s">
        <v>82</v>
      </c>
    </row>
    <row r="254" spans="1:47" s="2" customFormat="1" ht="12">
      <c r="A254" s="41"/>
      <c r="B254" s="42"/>
      <c r="C254" s="43"/>
      <c r="D254" s="227" t="s">
        <v>493</v>
      </c>
      <c r="E254" s="43"/>
      <c r="F254" s="253" t="s">
        <v>675</v>
      </c>
      <c r="G254" s="43"/>
      <c r="H254" s="254">
        <v>0</v>
      </c>
      <c r="I254" s="43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U254" s="20" t="s">
        <v>82</v>
      </c>
    </row>
    <row r="255" spans="1:47" s="2" customFormat="1" ht="12">
      <c r="A255" s="41"/>
      <c r="B255" s="42"/>
      <c r="C255" s="43"/>
      <c r="D255" s="227" t="s">
        <v>493</v>
      </c>
      <c r="E255" s="43"/>
      <c r="F255" s="253" t="s">
        <v>354</v>
      </c>
      <c r="G255" s="43"/>
      <c r="H255" s="254">
        <v>58.13</v>
      </c>
      <c r="I255" s="43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U255" s="20" t="s">
        <v>82</v>
      </c>
    </row>
    <row r="256" spans="1:47" s="2" customFormat="1" ht="12">
      <c r="A256" s="41"/>
      <c r="B256" s="42"/>
      <c r="C256" s="43"/>
      <c r="D256" s="227" t="s">
        <v>493</v>
      </c>
      <c r="E256" s="43"/>
      <c r="F256" s="253" t="s">
        <v>358</v>
      </c>
      <c r="G256" s="43"/>
      <c r="H256" s="254">
        <v>237.21</v>
      </c>
      <c r="I256" s="43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U256" s="20" t="s">
        <v>82</v>
      </c>
    </row>
    <row r="257" spans="1:47" s="2" customFormat="1" ht="12">
      <c r="A257" s="41"/>
      <c r="B257" s="42"/>
      <c r="C257" s="43"/>
      <c r="D257" s="227" t="s">
        <v>493</v>
      </c>
      <c r="E257" s="43"/>
      <c r="F257" s="253" t="s">
        <v>361</v>
      </c>
      <c r="G257" s="43"/>
      <c r="H257" s="254">
        <v>238.47</v>
      </c>
      <c r="I257" s="43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U257" s="20" t="s">
        <v>82</v>
      </c>
    </row>
    <row r="258" spans="1:47" s="2" customFormat="1" ht="12">
      <c r="A258" s="41"/>
      <c r="B258" s="42"/>
      <c r="C258" s="43"/>
      <c r="D258" s="227" t="s">
        <v>493</v>
      </c>
      <c r="E258" s="43"/>
      <c r="F258" s="253" t="s">
        <v>364</v>
      </c>
      <c r="G258" s="43"/>
      <c r="H258" s="254">
        <v>45.44</v>
      </c>
      <c r="I258" s="43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U258" s="20" t="s">
        <v>82</v>
      </c>
    </row>
    <row r="259" spans="1:47" s="2" customFormat="1" ht="12">
      <c r="A259" s="41"/>
      <c r="B259" s="42"/>
      <c r="C259" s="43"/>
      <c r="D259" s="227" t="s">
        <v>493</v>
      </c>
      <c r="E259" s="43"/>
      <c r="F259" s="253" t="s">
        <v>367</v>
      </c>
      <c r="G259" s="43"/>
      <c r="H259" s="254">
        <v>60.67</v>
      </c>
      <c r="I259" s="43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U259" s="20" t="s">
        <v>82</v>
      </c>
    </row>
    <row r="260" spans="1:47" s="2" customFormat="1" ht="12">
      <c r="A260" s="41"/>
      <c r="B260" s="42"/>
      <c r="C260" s="43"/>
      <c r="D260" s="227" t="s">
        <v>493</v>
      </c>
      <c r="E260" s="43"/>
      <c r="F260" s="253" t="s">
        <v>370</v>
      </c>
      <c r="G260" s="43"/>
      <c r="H260" s="254">
        <v>10.14</v>
      </c>
      <c r="I260" s="43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U260" s="20" t="s">
        <v>82</v>
      </c>
    </row>
    <row r="261" spans="1:47" s="2" customFormat="1" ht="12">
      <c r="A261" s="41"/>
      <c r="B261" s="42"/>
      <c r="C261" s="43"/>
      <c r="D261" s="227" t="s">
        <v>493</v>
      </c>
      <c r="E261" s="43"/>
      <c r="F261" s="253" t="s">
        <v>373</v>
      </c>
      <c r="G261" s="43"/>
      <c r="H261" s="254">
        <v>34.72</v>
      </c>
      <c r="I261" s="43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U261" s="20" t="s">
        <v>82</v>
      </c>
    </row>
    <row r="262" spans="1:47" s="2" customFormat="1" ht="12">
      <c r="A262" s="41"/>
      <c r="B262" s="42"/>
      <c r="C262" s="43"/>
      <c r="D262" s="227" t="s">
        <v>493</v>
      </c>
      <c r="E262" s="43"/>
      <c r="F262" s="253" t="s">
        <v>676</v>
      </c>
      <c r="G262" s="43"/>
      <c r="H262" s="254">
        <v>0</v>
      </c>
      <c r="I262" s="43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U262" s="20" t="s">
        <v>82</v>
      </c>
    </row>
    <row r="263" spans="1:47" s="2" customFormat="1" ht="12">
      <c r="A263" s="41"/>
      <c r="B263" s="42"/>
      <c r="C263" s="43"/>
      <c r="D263" s="227" t="s">
        <v>493</v>
      </c>
      <c r="E263" s="43"/>
      <c r="F263" s="253" t="s">
        <v>677</v>
      </c>
      <c r="G263" s="43"/>
      <c r="H263" s="254">
        <v>-102</v>
      </c>
      <c r="I263" s="43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U263" s="20" t="s">
        <v>82</v>
      </c>
    </row>
    <row r="264" spans="1:47" s="2" customFormat="1" ht="12">
      <c r="A264" s="41"/>
      <c r="B264" s="42"/>
      <c r="C264" s="43"/>
      <c r="D264" s="227" t="s">
        <v>493</v>
      </c>
      <c r="E264" s="43"/>
      <c r="F264" s="253" t="s">
        <v>502</v>
      </c>
      <c r="G264" s="43"/>
      <c r="H264" s="254">
        <v>582.78</v>
      </c>
      <c r="I264" s="43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U264" s="20" t="s">
        <v>82</v>
      </c>
    </row>
    <row r="265" spans="1:47" s="2" customFormat="1" ht="12">
      <c r="A265" s="41"/>
      <c r="B265" s="42"/>
      <c r="C265" s="43"/>
      <c r="D265" s="227" t="s">
        <v>493</v>
      </c>
      <c r="E265" s="43"/>
      <c r="F265" s="276" t="s">
        <v>678</v>
      </c>
      <c r="G265" s="43"/>
      <c r="H265" s="43"/>
      <c r="I265" s="43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U265" s="20" t="s">
        <v>82</v>
      </c>
    </row>
    <row r="266" spans="1:47" s="2" customFormat="1" ht="12">
      <c r="A266" s="41"/>
      <c r="B266" s="42"/>
      <c r="C266" s="43"/>
      <c r="D266" s="227" t="s">
        <v>493</v>
      </c>
      <c r="E266" s="43"/>
      <c r="F266" s="277" t="s">
        <v>679</v>
      </c>
      <c r="G266" s="43"/>
      <c r="H266" s="254">
        <v>0</v>
      </c>
      <c r="I266" s="43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U266" s="20" t="s">
        <v>82</v>
      </c>
    </row>
    <row r="267" spans="1:47" s="2" customFormat="1" ht="12">
      <c r="A267" s="41"/>
      <c r="B267" s="42"/>
      <c r="C267" s="43"/>
      <c r="D267" s="227" t="s">
        <v>493</v>
      </c>
      <c r="E267" s="43"/>
      <c r="F267" s="277" t="s">
        <v>680</v>
      </c>
      <c r="G267" s="43"/>
      <c r="H267" s="254">
        <v>31.29</v>
      </c>
      <c r="I267" s="43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U267" s="20" t="s">
        <v>82</v>
      </c>
    </row>
    <row r="268" spans="1:47" s="2" customFormat="1" ht="12">
      <c r="A268" s="41"/>
      <c r="B268" s="42"/>
      <c r="C268" s="43"/>
      <c r="D268" s="227" t="s">
        <v>493</v>
      </c>
      <c r="E268" s="43"/>
      <c r="F268" s="277" t="s">
        <v>681</v>
      </c>
      <c r="G268" s="43"/>
      <c r="H268" s="254">
        <v>4.06</v>
      </c>
      <c r="I268" s="43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U268" s="20" t="s">
        <v>82</v>
      </c>
    </row>
    <row r="269" spans="1:47" s="2" customFormat="1" ht="12">
      <c r="A269" s="41"/>
      <c r="B269" s="42"/>
      <c r="C269" s="43"/>
      <c r="D269" s="227" t="s">
        <v>493</v>
      </c>
      <c r="E269" s="43"/>
      <c r="F269" s="277" t="s">
        <v>682</v>
      </c>
      <c r="G269" s="43"/>
      <c r="H269" s="254">
        <v>1.14</v>
      </c>
      <c r="I269" s="43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U269" s="20" t="s">
        <v>82</v>
      </c>
    </row>
    <row r="270" spans="1:47" s="2" customFormat="1" ht="12">
      <c r="A270" s="41"/>
      <c r="B270" s="42"/>
      <c r="C270" s="43"/>
      <c r="D270" s="227" t="s">
        <v>493</v>
      </c>
      <c r="E270" s="43"/>
      <c r="F270" s="277" t="s">
        <v>682</v>
      </c>
      <c r="G270" s="43"/>
      <c r="H270" s="254">
        <v>1.14</v>
      </c>
      <c r="I270" s="43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U270" s="20" t="s">
        <v>82</v>
      </c>
    </row>
    <row r="271" spans="1:47" s="2" customFormat="1" ht="12">
      <c r="A271" s="41"/>
      <c r="B271" s="42"/>
      <c r="C271" s="43"/>
      <c r="D271" s="227" t="s">
        <v>493</v>
      </c>
      <c r="E271" s="43"/>
      <c r="F271" s="277" t="s">
        <v>682</v>
      </c>
      <c r="G271" s="43"/>
      <c r="H271" s="254">
        <v>1.14</v>
      </c>
      <c r="I271" s="43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U271" s="20" t="s">
        <v>82</v>
      </c>
    </row>
    <row r="272" spans="1:47" s="2" customFormat="1" ht="12">
      <c r="A272" s="41"/>
      <c r="B272" s="42"/>
      <c r="C272" s="43"/>
      <c r="D272" s="227" t="s">
        <v>493</v>
      </c>
      <c r="E272" s="43"/>
      <c r="F272" s="277" t="s">
        <v>683</v>
      </c>
      <c r="G272" s="43"/>
      <c r="H272" s="254">
        <v>5.7</v>
      </c>
      <c r="I272" s="43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U272" s="20" t="s">
        <v>82</v>
      </c>
    </row>
    <row r="273" spans="1:47" s="2" customFormat="1" ht="12">
      <c r="A273" s="41"/>
      <c r="B273" s="42"/>
      <c r="C273" s="43"/>
      <c r="D273" s="227" t="s">
        <v>493</v>
      </c>
      <c r="E273" s="43"/>
      <c r="F273" s="277" t="s">
        <v>684</v>
      </c>
      <c r="G273" s="43"/>
      <c r="H273" s="254">
        <v>3.73</v>
      </c>
      <c r="I273" s="43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U273" s="20" t="s">
        <v>82</v>
      </c>
    </row>
    <row r="274" spans="1:47" s="2" customFormat="1" ht="12">
      <c r="A274" s="41"/>
      <c r="B274" s="42"/>
      <c r="C274" s="43"/>
      <c r="D274" s="227" t="s">
        <v>493</v>
      </c>
      <c r="E274" s="43"/>
      <c r="F274" s="277" t="s">
        <v>685</v>
      </c>
      <c r="G274" s="43"/>
      <c r="H274" s="254">
        <v>1.2</v>
      </c>
      <c r="I274" s="43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U274" s="20" t="s">
        <v>82</v>
      </c>
    </row>
    <row r="275" spans="1:47" s="2" customFormat="1" ht="12">
      <c r="A275" s="41"/>
      <c r="B275" s="42"/>
      <c r="C275" s="43"/>
      <c r="D275" s="227" t="s">
        <v>493</v>
      </c>
      <c r="E275" s="43"/>
      <c r="F275" s="277" t="s">
        <v>686</v>
      </c>
      <c r="G275" s="43"/>
      <c r="H275" s="254">
        <v>1.25</v>
      </c>
      <c r="I275" s="43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U275" s="20" t="s">
        <v>82</v>
      </c>
    </row>
    <row r="276" spans="1:47" s="2" customFormat="1" ht="12">
      <c r="A276" s="41"/>
      <c r="B276" s="42"/>
      <c r="C276" s="43"/>
      <c r="D276" s="227" t="s">
        <v>493</v>
      </c>
      <c r="E276" s="43"/>
      <c r="F276" s="277" t="s">
        <v>681</v>
      </c>
      <c r="G276" s="43"/>
      <c r="H276" s="254">
        <v>4.06</v>
      </c>
      <c r="I276" s="43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U276" s="20" t="s">
        <v>82</v>
      </c>
    </row>
    <row r="277" spans="1:47" s="2" customFormat="1" ht="12">
      <c r="A277" s="41"/>
      <c r="B277" s="42"/>
      <c r="C277" s="43"/>
      <c r="D277" s="227" t="s">
        <v>493</v>
      </c>
      <c r="E277" s="43"/>
      <c r="F277" s="277" t="s">
        <v>687</v>
      </c>
      <c r="G277" s="43"/>
      <c r="H277" s="254">
        <v>2.28</v>
      </c>
      <c r="I277" s="43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U277" s="20" t="s">
        <v>82</v>
      </c>
    </row>
    <row r="278" spans="1:47" s="2" customFormat="1" ht="12">
      <c r="A278" s="41"/>
      <c r="B278" s="42"/>
      <c r="C278" s="43"/>
      <c r="D278" s="227" t="s">
        <v>493</v>
      </c>
      <c r="E278" s="43"/>
      <c r="F278" s="277" t="s">
        <v>682</v>
      </c>
      <c r="G278" s="43"/>
      <c r="H278" s="254">
        <v>1.14</v>
      </c>
      <c r="I278" s="43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U278" s="20" t="s">
        <v>82</v>
      </c>
    </row>
    <row r="279" spans="1:47" s="2" customFormat="1" ht="12">
      <c r="A279" s="41"/>
      <c r="B279" s="42"/>
      <c r="C279" s="43"/>
      <c r="D279" s="227" t="s">
        <v>493</v>
      </c>
      <c r="E279" s="43"/>
      <c r="F279" s="277" t="s">
        <v>502</v>
      </c>
      <c r="G279" s="43"/>
      <c r="H279" s="254">
        <v>58.13</v>
      </c>
      <c r="I279" s="43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U279" s="20" t="s">
        <v>82</v>
      </c>
    </row>
    <row r="280" spans="1:47" s="2" customFormat="1" ht="12">
      <c r="A280" s="41"/>
      <c r="B280" s="42"/>
      <c r="C280" s="43"/>
      <c r="D280" s="227" t="s">
        <v>493</v>
      </c>
      <c r="E280" s="43"/>
      <c r="F280" s="276" t="s">
        <v>688</v>
      </c>
      <c r="G280" s="43"/>
      <c r="H280" s="43"/>
      <c r="I280" s="43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U280" s="20" t="s">
        <v>82</v>
      </c>
    </row>
    <row r="281" spans="1:47" s="2" customFormat="1" ht="12">
      <c r="A281" s="41"/>
      <c r="B281" s="42"/>
      <c r="C281" s="43"/>
      <c r="D281" s="227" t="s">
        <v>493</v>
      </c>
      <c r="E281" s="43"/>
      <c r="F281" s="277" t="s">
        <v>679</v>
      </c>
      <c r="G281" s="43"/>
      <c r="H281" s="254">
        <v>0</v>
      </c>
      <c r="I281" s="43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U281" s="20" t="s">
        <v>82</v>
      </c>
    </row>
    <row r="282" spans="1:47" s="2" customFormat="1" ht="12">
      <c r="A282" s="41"/>
      <c r="B282" s="42"/>
      <c r="C282" s="43"/>
      <c r="D282" s="227" t="s">
        <v>493</v>
      </c>
      <c r="E282" s="43"/>
      <c r="F282" s="277" t="s">
        <v>689</v>
      </c>
      <c r="G282" s="43"/>
      <c r="H282" s="254">
        <v>81.7</v>
      </c>
      <c r="I282" s="43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U282" s="20" t="s">
        <v>82</v>
      </c>
    </row>
    <row r="283" spans="1:47" s="2" customFormat="1" ht="12">
      <c r="A283" s="41"/>
      <c r="B283" s="42"/>
      <c r="C283" s="43"/>
      <c r="D283" s="227" t="s">
        <v>493</v>
      </c>
      <c r="E283" s="43"/>
      <c r="F283" s="277" t="s">
        <v>690</v>
      </c>
      <c r="G283" s="43"/>
      <c r="H283" s="254">
        <v>10.64</v>
      </c>
      <c r="I283" s="43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U283" s="20" t="s">
        <v>82</v>
      </c>
    </row>
    <row r="284" spans="1:47" s="2" customFormat="1" ht="12">
      <c r="A284" s="41"/>
      <c r="B284" s="42"/>
      <c r="C284" s="43"/>
      <c r="D284" s="227" t="s">
        <v>493</v>
      </c>
      <c r="E284" s="43"/>
      <c r="F284" s="277" t="s">
        <v>685</v>
      </c>
      <c r="G284" s="43"/>
      <c r="H284" s="254">
        <v>1.2</v>
      </c>
      <c r="I284" s="43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U284" s="20" t="s">
        <v>82</v>
      </c>
    </row>
    <row r="285" spans="1:47" s="2" customFormat="1" ht="12">
      <c r="A285" s="41"/>
      <c r="B285" s="42"/>
      <c r="C285" s="43"/>
      <c r="D285" s="227" t="s">
        <v>493</v>
      </c>
      <c r="E285" s="43"/>
      <c r="F285" s="277" t="s">
        <v>691</v>
      </c>
      <c r="G285" s="43"/>
      <c r="H285" s="254">
        <v>33.2</v>
      </c>
      <c r="I285" s="43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U285" s="20" t="s">
        <v>82</v>
      </c>
    </row>
    <row r="286" spans="1:47" s="2" customFormat="1" ht="12">
      <c r="A286" s="41"/>
      <c r="B286" s="42"/>
      <c r="C286" s="43"/>
      <c r="D286" s="227" t="s">
        <v>493</v>
      </c>
      <c r="E286" s="43"/>
      <c r="F286" s="277" t="s">
        <v>692</v>
      </c>
      <c r="G286" s="43"/>
      <c r="H286" s="254">
        <v>33.38</v>
      </c>
      <c r="I286" s="43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U286" s="20" t="s">
        <v>82</v>
      </c>
    </row>
    <row r="287" spans="1:47" s="2" customFormat="1" ht="12">
      <c r="A287" s="41"/>
      <c r="B287" s="42"/>
      <c r="C287" s="43"/>
      <c r="D287" s="227" t="s">
        <v>493</v>
      </c>
      <c r="E287" s="43"/>
      <c r="F287" s="277" t="s">
        <v>693</v>
      </c>
      <c r="G287" s="43"/>
      <c r="H287" s="254">
        <v>33.2</v>
      </c>
      <c r="I287" s="43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U287" s="20" t="s">
        <v>82</v>
      </c>
    </row>
    <row r="288" spans="1:47" s="2" customFormat="1" ht="12">
      <c r="A288" s="41"/>
      <c r="B288" s="42"/>
      <c r="C288" s="43"/>
      <c r="D288" s="227" t="s">
        <v>493</v>
      </c>
      <c r="E288" s="43"/>
      <c r="F288" s="277" t="s">
        <v>694</v>
      </c>
      <c r="G288" s="43"/>
      <c r="H288" s="254">
        <v>32.84</v>
      </c>
      <c r="I288" s="43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U288" s="20" t="s">
        <v>82</v>
      </c>
    </row>
    <row r="289" spans="1:47" s="2" customFormat="1" ht="12">
      <c r="A289" s="41"/>
      <c r="B289" s="42"/>
      <c r="C289" s="43"/>
      <c r="D289" s="227" t="s">
        <v>493</v>
      </c>
      <c r="E289" s="43"/>
      <c r="F289" s="277" t="s">
        <v>695</v>
      </c>
      <c r="G289" s="43"/>
      <c r="H289" s="254">
        <v>11.05</v>
      </c>
      <c r="I289" s="43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U289" s="20" t="s">
        <v>82</v>
      </c>
    </row>
    <row r="290" spans="1:47" s="2" customFormat="1" ht="12">
      <c r="A290" s="41"/>
      <c r="B290" s="42"/>
      <c r="C290" s="43"/>
      <c r="D290" s="227" t="s">
        <v>493</v>
      </c>
      <c r="E290" s="43"/>
      <c r="F290" s="277" t="s">
        <v>502</v>
      </c>
      <c r="G290" s="43"/>
      <c r="H290" s="254">
        <v>237.21</v>
      </c>
      <c r="I290" s="43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U290" s="20" t="s">
        <v>82</v>
      </c>
    </row>
    <row r="291" spans="1:47" s="2" customFormat="1" ht="12">
      <c r="A291" s="41"/>
      <c r="B291" s="42"/>
      <c r="C291" s="43"/>
      <c r="D291" s="227" t="s">
        <v>493</v>
      </c>
      <c r="E291" s="43"/>
      <c r="F291" s="276" t="s">
        <v>696</v>
      </c>
      <c r="G291" s="43"/>
      <c r="H291" s="43"/>
      <c r="I291" s="43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U291" s="20" t="s">
        <v>82</v>
      </c>
    </row>
    <row r="292" spans="1:47" s="2" customFormat="1" ht="12">
      <c r="A292" s="41"/>
      <c r="B292" s="42"/>
      <c r="C292" s="43"/>
      <c r="D292" s="227" t="s">
        <v>493</v>
      </c>
      <c r="E292" s="43"/>
      <c r="F292" s="277" t="s">
        <v>697</v>
      </c>
      <c r="G292" s="43"/>
      <c r="H292" s="254">
        <v>0</v>
      </c>
      <c r="I292" s="43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U292" s="20" t="s">
        <v>82</v>
      </c>
    </row>
    <row r="293" spans="1:47" s="2" customFormat="1" ht="12">
      <c r="A293" s="41"/>
      <c r="B293" s="42"/>
      <c r="C293" s="43"/>
      <c r="D293" s="227" t="s">
        <v>493</v>
      </c>
      <c r="E293" s="43"/>
      <c r="F293" s="277" t="s">
        <v>698</v>
      </c>
      <c r="G293" s="43"/>
      <c r="H293" s="254">
        <v>82.96</v>
      </c>
      <c r="I293" s="43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U293" s="20" t="s">
        <v>82</v>
      </c>
    </row>
    <row r="294" spans="1:47" s="2" customFormat="1" ht="12">
      <c r="A294" s="41"/>
      <c r="B294" s="42"/>
      <c r="C294" s="43"/>
      <c r="D294" s="227" t="s">
        <v>493</v>
      </c>
      <c r="E294" s="43"/>
      <c r="F294" s="277" t="s">
        <v>690</v>
      </c>
      <c r="G294" s="43"/>
      <c r="H294" s="254">
        <v>10.64</v>
      </c>
      <c r="I294" s="43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U294" s="20" t="s">
        <v>82</v>
      </c>
    </row>
    <row r="295" spans="1:47" s="2" customFormat="1" ht="12">
      <c r="A295" s="41"/>
      <c r="B295" s="42"/>
      <c r="C295" s="43"/>
      <c r="D295" s="227" t="s">
        <v>493</v>
      </c>
      <c r="E295" s="43"/>
      <c r="F295" s="277" t="s">
        <v>685</v>
      </c>
      <c r="G295" s="43"/>
      <c r="H295" s="254">
        <v>1.2</v>
      </c>
      <c r="I295" s="43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U295" s="20" t="s">
        <v>82</v>
      </c>
    </row>
    <row r="296" spans="1:47" s="2" customFormat="1" ht="12">
      <c r="A296" s="41"/>
      <c r="B296" s="42"/>
      <c r="C296" s="43"/>
      <c r="D296" s="227" t="s">
        <v>493</v>
      </c>
      <c r="E296" s="43"/>
      <c r="F296" s="277" t="s">
        <v>691</v>
      </c>
      <c r="G296" s="43"/>
      <c r="H296" s="254">
        <v>33.2</v>
      </c>
      <c r="I296" s="43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U296" s="20" t="s">
        <v>82</v>
      </c>
    </row>
    <row r="297" spans="1:47" s="2" customFormat="1" ht="12">
      <c r="A297" s="41"/>
      <c r="B297" s="42"/>
      <c r="C297" s="43"/>
      <c r="D297" s="227" t="s">
        <v>493</v>
      </c>
      <c r="E297" s="43"/>
      <c r="F297" s="277" t="s">
        <v>692</v>
      </c>
      <c r="G297" s="43"/>
      <c r="H297" s="254">
        <v>33.38</v>
      </c>
      <c r="I297" s="43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U297" s="20" t="s">
        <v>82</v>
      </c>
    </row>
    <row r="298" spans="1:47" s="2" customFormat="1" ht="12">
      <c r="A298" s="41"/>
      <c r="B298" s="42"/>
      <c r="C298" s="43"/>
      <c r="D298" s="227" t="s">
        <v>493</v>
      </c>
      <c r="E298" s="43"/>
      <c r="F298" s="277" t="s">
        <v>693</v>
      </c>
      <c r="G298" s="43"/>
      <c r="H298" s="254">
        <v>33.2</v>
      </c>
      <c r="I298" s="43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U298" s="20" t="s">
        <v>82</v>
      </c>
    </row>
    <row r="299" spans="1:47" s="2" customFormat="1" ht="12">
      <c r="A299" s="41"/>
      <c r="B299" s="42"/>
      <c r="C299" s="43"/>
      <c r="D299" s="227" t="s">
        <v>493</v>
      </c>
      <c r="E299" s="43"/>
      <c r="F299" s="277" t="s">
        <v>694</v>
      </c>
      <c r="G299" s="43"/>
      <c r="H299" s="254">
        <v>32.84</v>
      </c>
      <c r="I299" s="43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U299" s="20" t="s">
        <v>82</v>
      </c>
    </row>
    <row r="300" spans="1:47" s="2" customFormat="1" ht="12">
      <c r="A300" s="41"/>
      <c r="B300" s="42"/>
      <c r="C300" s="43"/>
      <c r="D300" s="227" t="s">
        <v>493</v>
      </c>
      <c r="E300" s="43"/>
      <c r="F300" s="277" t="s">
        <v>695</v>
      </c>
      <c r="G300" s="43"/>
      <c r="H300" s="254">
        <v>11.05</v>
      </c>
      <c r="I300" s="43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U300" s="20" t="s">
        <v>82</v>
      </c>
    </row>
    <row r="301" spans="1:47" s="2" customFormat="1" ht="12">
      <c r="A301" s="41"/>
      <c r="B301" s="42"/>
      <c r="C301" s="43"/>
      <c r="D301" s="227" t="s">
        <v>493</v>
      </c>
      <c r="E301" s="43"/>
      <c r="F301" s="277" t="s">
        <v>502</v>
      </c>
      <c r="G301" s="43"/>
      <c r="H301" s="254">
        <v>238.47</v>
      </c>
      <c r="I301" s="43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U301" s="20" t="s">
        <v>82</v>
      </c>
    </row>
    <row r="302" spans="1:47" s="2" customFormat="1" ht="12">
      <c r="A302" s="41"/>
      <c r="B302" s="42"/>
      <c r="C302" s="43"/>
      <c r="D302" s="227" t="s">
        <v>493</v>
      </c>
      <c r="E302" s="43"/>
      <c r="F302" s="276" t="s">
        <v>699</v>
      </c>
      <c r="G302" s="43"/>
      <c r="H302" s="43"/>
      <c r="I302" s="43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U302" s="20" t="s">
        <v>82</v>
      </c>
    </row>
    <row r="303" spans="1:47" s="2" customFormat="1" ht="12">
      <c r="A303" s="41"/>
      <c r="B303" s="42"/>
      <c r="C303" s="43"/>
      <c r="D303" s="227" t="s">
        <v>493</v>
      </c>
      <c r="E303" s="43"/>
      <c r="F303" s="277" t="s">
        <v>697</v>
      </c>
      <c r="G303" s="43"/>
      <c r="H303" s="254">
        <v>0</v>
      </c>
      <c r="I303" s="43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U303" s="20" t="s">
        <v>82</v>
      </c>
    </row>
    <row r="304" spans="1:47" s="2" customFormat="1" ht="12">
      <c r="A304" s="41"/>
      <c r="B304" s="42"/>
      <c r="C304" s="43"/>
      <c r="D304" s="227" t="s">
        <v>493</v>
      </c>
      <c r="E304" s="43"/>
      <c r="F304" s="277" t="s">
        <v>681</v>
      </c>
      <c r="G304" s="43"/>
      <c r="H304" s="254">
        <v>4.06</v>
      </c>
      <c r="I304" s="43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U304" s="20" t="s">
        <v>82</v>
      </c>
    </row>
    <row r="305" spans="1:47" s="2" customFormat="1" ht="12">
      <c r="A305" s="41"/>
      <c r="B305" s="42"/>
      <c r="C305" s="43"/>
      <c r="D305" s="227" t="s">
        <v>493</v>
      </c>
      <c r="E305" s="43"/>
      <c r="F305" s="277" t="s">
        <v>682</v>
      </c>
      <c r="G305" s="43"/>
      <c r="H305" s="254">
        <v>1.14</v>
      </c>
      <c r="I305" s="43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U305" s="20" t="s">
        <v>82</v>
      </c>
    </row>
    <row r="306" spans="1:47" s="2" customFormat="1" ht="12">
      <c r="A306" s="41"/>
      <c r="B306" s="42"/>
      <c r="C306" s="43"/>
      <c r="D306" s="227" t="s">
        <v>493</v>
      </c>
      <c r="E306" s="43"/>
      <c r="F306" s="277" t="s">
        <v>682</v>
      </c>
      <c r="G306" s="43"/>
      <c r="H306" s="254">
        <v>1.14</v>
      </c>
      <c r="I306" s="43"/>
      <c r="J306" s="43"/>
      <c r="K306" s="43"/>
      <c r="L306" s="47"/>
      <c r="M306" s="223"/>
      <c r="N306" s="22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U306" s="20" t="s">
        <v>82</v>
      </c>
    </row>
    <row r="307" spans="1:47" s="2" customFormat="1" ht="12">
      <c r="A307" s="41"/>
      <c r="B307" s="42"/>
      <c r="C307" s="43"/>
      <c r="D307" s="227" t="s">
        <v>493</v>
      </c>
      <c r="E307" s="43"/>
      <c r="F307" s="277" t="s">
        <v>682</v>
      </c>
      <c r="G307" s="43"/>
      <c r="H307" s="254">
        <v>1.14</v>
      </c>
      <c r="I307" s="43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U307" s="20" t="s">
        <v>82</v>
      </c>
    </row>
    <row r="308" spans="1:47" s="2" customFormat="1" ht="12">
      <c r="A308" s="41"/>
      <c r="B308" s="42"/>
      <c r="C308" s="43"/>
      <c r="D308" s="227" t="s">
        <v>493</v>
      </c>
      <c r="E308" s="43"/>
      <c r="F308" s="277" t="s">
        <v>683</v>
      </c>
      <c r="G308" s="43"/>
      <c r="H308" s="254">
        <v>5.7</v>
      </c>
      <c r="I308" s="43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U308" s="20" t="s">
        <v>82</v>
      </c>
    </row>
    <row r="309" spans="1:47" s="2" customFormat="1" ht="12">
      <c r="A309" s="41"/>
      <c r="B309" s="42"/>
      <c r="C309" s="43"/>
      <c r="D309" s="227" t="s">
        <v>493</v>
      </c>
      <c r="E309" s="43"/>
      <c r="F309" s="277" t="s">
        <v>684</v>
      </c>
      <c r="G309" s="43"/>
      <c r="H309" s="254">
        <v>3.73</v>
      </c>
      <c r="I309" s="43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U309" s="20" t="s">
        <v>82</v>
      </c>
    </row>
    <row r="310" spans="1:47" s="2" customFormat="1" ht="12">
      <c r="A310" s="41"/>
      <c r="B310" s="42"/>
      <c r="C310" s="43"/>
      <c r="D310" s="227" t="s">
        <v>493</v>
      </c>
      <c r="E310" s="43"/>
      <c r="F310" s="277" t="s">
        <v>685</v>
      </c>
      <c r="G310" s="43"/>
      <c r="H310" s="254">
        <v>1.2</v>
      </c>
      <c r="I310" s="43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U310" s="20" t="s">
        <v>82</v>
      </c>
    </row>
    <row r="311" spans="1:47" s="2" customFormat="1" ht="12">
      <c r="A311" s="41"/>
      <c r="B311" s="42"/>
      <c r="C311" s="43"/>
      <c r="D311" s="227" t="s">
        <v>493</v>
      </c>
      <c r="E311" s="43"/>
      <c r="F311" s="277" t="s">
        <v>686</v>
      </c>
      <c r="G311" s="43"/>
      <c r="H311" s="254">
        <v>1.25</v>
      </c>
      <c r="I311" s="43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U311" s="20" t="s">
        <v>82</v>
      </c>
    </row>
    <row r="312" spans="1:47" s="2" customFormat="1" ht="12">
      <c r="A312" s="41"/>
      <c r="B312" s="42"/>
      <c r="C312" s="43"/>
      <c r="D312" s="227" t="s">
        <v>493</v>
      </c>
      <c r="E312" s="43"/>
      <c r="F312" s="277" t="s">
        <v>681</v>
      </c>
      <c r="G312" s="43"/>
      <c r="H312" s="254">
        <v>4.06</v>
      </c>
      <c r="I312" s="43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U312" s="20" t="s">
        <v>82</v>
      </c>
    </row>
    <row r="313" spans="1:47" s="2" customFormat="1" ht="12">
      <c r="A313" s="41"/>
      <c r="B313" s="42"/>
      <c r="C313" s="43"/>
      <c r="D313" s="227" t="s">
        <v>493</v>
      </c>
      <c r="E313" s="43"/>
      <c r="F313" s="277" t="s">
        <v>687</v>
      </c>
      <c r="G313" s="43"/>
      <c r="H313" s="254">
        <v>2.28</v>
      </c>
      <c r="I313" s="43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U313" s="20" t="s">
        <v>82</v>
      </c>
    </row>
    <row r="314" spans="1:47" s="2" customFormat="1" ht="12">
      <c r="A314" s="41"/>
      <c r="B314" s="42"/>
      <c r="C314" s="43"/>
      <c r="D314" s="227" t="s">
        <v>493</v>
      </c>
      <c r="E314" s="43"/>
      <c r="F314" s="277" t="s">
        <v>682</v>
      </c>
      <c r="G314" s="43"/>
      <c r="H314" s="254">
        <v>1.14</v>
      </c>
      <c r="I314" s="43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U314" s="20" t="s">
        <v>82</v>
      </c>
    </row>
    <row r="315" spans="1:47" s="2" customFormat="1" ht="12">
      <c r="A315" s="41"/>
      <c r="B315" s="42"/>
      <c r="C315" s="43"/>
      <c r="D315" s="227" t="s">
        <v>493</v>
      </c>
      <c r="E315" s="43"/>
      <c r="F315" s="277" t="s">
        <v>700</v>
      </c>
      <c r="G315" s="43"/>
      <c r="H315" s="254">
        <v>18.6</v>
      </c>
      <c r="I315" s="43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U315" s="20" t="s">
        <v>82</v>
      </c>
    </row>
    <row r="316" spans="1:47" s="2" customFormat="1" ht="12">
      <c r="A316" s="41"/>
      <c r="B316" s="42"/>
      <c r="C316" s="43"/>
      <c r="D316" s="227" t="s">
        <v>493</v>
      </c>
      <c r="E316" s="43"/>
      <c r="F316" s="277" t="s">
        <v>502</v>
      </c>
      <c r="G316" s="43"/>
      <c r="H316" s="254">
        <v>45.44</v>
      </c>
      <c r="I316" s="43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U316" s="20" t="s">
        <v>82</v>
      </c>
    </row>
    <row r="317" spans="1:47" s="2" customFormat="1" ht="12">
      <c r="A317" s="41"/>
      <c r="B317" s="42"/>
      <c r="C317" s="43"/>
      <c r="D317" s="227" t="s">
        <v>493</v>
      </c>
      <c r="E317" s="43"/>
      <c r="F317" s="276" t="s">
        <v>701</v>
      </c>
      <c r="G317" s="43"/>
      <c r="H317" s="43"/>
      <c r="I317" s="43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U317" s="20" t="s">
        <v>82</v>
      </c>
    </row>
    <row r="318" spans="1:47" s="2" customFormat="1" ht="12">
      <c r="A318" s="41"/>
      <c r="B318" s="42"/>
      <c r="C318" s="43"/>
      <c r="D318" s="227" t="s">
        <v>493</v>
      </c>
      <c r="E318" s="43"/>
      <c r="F318" s="277" t="s">
        <v>697</v>
      </c>
      <c r="G318" s="43"/>
      <c r="H318" s="254">
        <v>0</v>
      </c>
      <c r="I318" s="43"/>
      <c r="J318" s="43"/>
      <c r="K318" s="43"/>
      <c r="L318" s="47"/>
      <c r="M318" s="223"/>
      <c r="N318" s="22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U318" s="20" t="s">
        <v>82</v>
      </c>
    </row>
    <row r="319" spans="1:47" s="2" customFormat="1" ht="12">
      <c r="A319" s="41"/>
      <c r="B319" s="42"/>
      <c r="C319" s="43"/>
      <c r="D319" s="227" t="s">
        <v>493</v>
      </c>
      <c r="E319" s="43"/>
      <c r="F319" s="277" t="s">
        <v>369</v>
      </c>
      <c r="G319" s="43"/>
      <c r="H319" s="254">
        <v>60.67</v>
      </c>
      <c r="I319" s="43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U319" s="20" t="s">
        <v>82</v>
      </c>
    </row>
    <row r="320" spans="1:47" s="2" customFormat="1" ht="12">
      <c r="A320" s="41"/>
      <c r="B320" s="42"/>
      <c r="C320" s="43"/>
      <c r="D320" s="227" t="s">
        <v>493</v>
      </c>
      <c r="E320" s="43"/>
      <c r="F320" s="276" t="s">
        <v>702</v>
      </c>
      <c r="G320" s="43"/>
      <c r="H320" s="43"/>
      <c r="I320" s="43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U320" s="20" t="s">
        <v>82</v>
      </c>
    </row>
    <row r="321" spans="1:47" s="2" customFormat="1" ht="12">
      <c r="A321" s="41"/>
      <c r="B321" s="42"/>
      <c r="C321" s="43"/>
      <c r="D321" s="227" t="s">
        <v>493</v>
      </c>
      <c r="E321" s="43"/>
      <c r="F321" s="277" t="s">
        <v>697</v>
      </c>
      <c r="G321" s="43"/>
      <c r="H321" s="254">
        <v>0</v>
      </c>
      <c r="I321" s="43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U321" s="20" t="s">
        <v>82</v>
      </c>
    </row>
    <row r="322" spans="1:47" s="2" customFormat="1" ht="12">
      <c r="A322" s="41"/>
      <c r="B322" s="42"/>
      <c r="C322" s="43"/>
      <c r="D322" s="227" t="s">
        <v>493</v>
      </c>
      <c r="E322" s="43"/>
      <c r="F322" s="277" t="s">
        <v>372</v>
      </c>
      <c r="G322" s="43"/>
      <c r="H322" s="254">
        <v>10.14</v>
      </c>
      <c r="I322" s="43"/>
      <c r="J322" s="43"/>
      <c r="K322" s="43"/>
      <c r="L322" s="47"/>
      <c r="M322" s="223"/>
      <c r="N322" s="22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U322" s="20" t="s">
        <v>82</v>
      </c>
    </row>
    <row r="323" spans="1:47" s="2" customFormat="1" ht="12">
      <c r="A323" s="41"/>
      <c r="B323" s="42"/>
      <c r="C323" s="43"/>
      <c r="D323" s="227" t="s">
        <v>493</v>
      </c>
      <c r="E323" s="43"/>
      <c r="F323" s="276" t="s">
        <v>703</v>
      </c>
      <c r="G323" s="43"/>
      <c r="H323" s="43"/>
      <c r="I323" s="43"/>
      <c r="J323" s="43"/>
      <c r="K323" s="43"/>
      <c r="L323" s="47"/>
      <c r="M323" s="223"/>
      <c r="N323" s="224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U323" s="20" t="s">
        <v>82</v>
      </c>
    </row>
    <row r="324" spans="1:47" s="2" customFormat="1" ht="12">
      <c r="A324" s="41"/>
      <c r="B324" s="42"/>
      <c r="C324" s="43"/>
      <c r="D324" s="227" t="s">
        <v>493</v>
      </c>
      <c r="E324" s="43"/>
      <c r="F324" s="277" t="s">
        <v>704</v>
      </c>
      <c r="G324" s="43"/>
      <c r="H324" s="254">
        <v>0</v>
      </c>
      <c r="I324" s="43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U324" s="20" t="s">
        <v>82</v>
      </c>
    </row>
    <row r="325" spans="1:47" s="2" customFormat="1" ht="12">
      <c r="A325" s="41"/>
      <c r="B325" s="42"/>
      <c r="C325" s="43"/>
      <c r="D325" s="227" t="s">
        <v>493</v>
      </c>
      <c r="E325" s="43"/>
      <c r="F325" s="277" t="s">
        <v>705</v>
      </c>
      <c r="G325" s="43"/>
      <c r="H325" s="254">
        <v>4.36</v>
      </c>
      <c r="I325" s="43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U325" s="20" t="s">
        <v>82</v>
      </c>
    </row>
    <row r="326" spans="1:47" s="2" customFormat="1" ht="12">
      <c r="A326" s="41"/>
      <c r="B326" s="42"/>
      <c r="C326" s="43"/>
      <c r="D326" s="227" t="s">
        <v>493</v>
      </c>
      <c r="E326" s="43"/>
      <c r="F326" s="277" t="s">
        <v>706</v>
      </c>
      <c r="G326" s="43"/>
      <c r="H326" s="254">
        <v>16.66</v>
      </c>
      <c r="I326" s="43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U326" s="20" t="s">
        <v>82</v>
      </c>
    </row>
    <row r="327" spans="1:47" s="2" customFormat="1" ht="12">
      <c r="A327" s="41"/>
      <c r="B327" s="42"/>
      <c r="C327" s="43"/>
      <c r="D327" s="227" t="s">
        <v>493</v>
      </c>
      <c r="E327" s="43"/>
      <c r="F327" s="277" t="s">
        <v>707</v>
      </c>
      <c r="G327" s="43"/>
      <c r="H327" s="254">
        <v>13.7</v>
      </c>
      <c r="I327" s="43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U327" s="20" t="s">
        <v>82</v>
      </c>
    </row>
    <row r="328" spans="1:47" s="2" customFormat="1" ht="12">
      <c r="A328" s="41"/>
      <c r="B328" s="42"/>
      <c r="C328" s="43"/>
      <c r="D328" s="227" t="s">
        <v>493</v>
      </c>
      <c r="E328" s="43"/>
      <c r="F328" s="277" t="s">
        <v>502</v>
      </c>
      <c r="G328" s="43"/>
      <c r="H328" s="254">
        <v>34.72</v>
      </c>
      <c r="I328" s="43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U328" s="20" t="s">
        <v>82</v>
      </c>
    </row>
    <row r="329" spans="1:51" s="14" customFormat="1" ht="12">
      <c r="A329" s="14"/>
      <c r="B329" s="236"/>
      <c r="C329" s="237"/>
      <c r="D329" s="227" t="s">
        <v>176</v>
      </c>
      <c r="E329" s="237"/>
      <c r="F329" s="239" t="s">
        <v>2388</v>
      </c>
      <c r="G329" s="237"/>
      <c r="H329" s="240">
        <v>1438.038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176</v>
      </c>
      <c r="AU329" s="246" t="s">
        <v>82</v>
      </c>
      <c r="AV329" s="14" t="s">
        <v>82</v>
      </c>
      <c r="AW329" s="14" t="s">
        <v>4</v>
      </c>
      <c r="AX329" s="14" t="s">
        <v>80</v>
      </c>
      <c r="AY329" s="246" t="s">
        <v>155</v>
      </c>
    </row>
    <row r="330" spans="1:65" s="2" customFormat="1" ht="24.15" customHeight="1">
      <c r="A330" s="41"/>
      <c r="B330" s="42"/>
      <c r="C330" s="207" t="s">
        <v>331</v>
      </c>
      <c r="D330" s="207" t="s">
        <v>162</v>
      </c>
      <c r="E330" s="208" t="s">
        <v>2389</v>
      </c>
      <c r="F330" s="209" t="s">
        <v>2390</v>
      </c>
      <c r="G330" s="210" t="s">
        <v>356</v>
      </c>
      <c r="H330" s="211">
        <v>724.76</v>
      </c>
      <c r="I330" s="212"/>
      <c r="J330" s="213">
        <f>ROUND(I330*H330,2)</f>
        <v>0</v>
      </c>
      <c r="K330" s="209" t="s">
        <v>166</v>
      </c>
      <c r="L330" s="47"/>
      <c r="M330" s="214" t="s">
        <v>19</v>
      </c>
      <c r="N330" s="215" t="s">
        <v>43</v>
      </c>
      <c r="O330" s="87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196</v>
      </c>
      <c r="AT330" s="218" t="s">
        <v>162</v>
      </c>
      <c r="AU330" s="218" t="s">
        <v>82</v>
      </c>
      <c r="AY330" s="20" t="s">
        <v>155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80</v>
      </c>
      <c r="BK330" s="219">
        <f>ROUND(I330*H330,2)</f>
        <v>0</v>
      </c>
      <c r="BL330" s="20" t="s">
        <v>196</v>
      </c>
      <c r="BM330" s="218" t="s">
        <v>2391</v>
      </c>
    </row>
    <row r="331" spans="1:47" s="2" customFormat="1" ht="12">
      <c r="A331" s="41"/>
      <c r="B331" s="42"/>
      <c r="C331" s="43"/>
      <c r="D331" s="220" t="s">
        <v>169</v>
      </c>
      <c r="E331" s="43"/>
      <c r="F331" s="221" t="s">
        <v>2392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169</v>
      </c>
      <c r="AU331" s="20" t="s">
        <v>82</v>
      </c>
    </row>
    <row r="332" spans="1:51" s="13" customFormat="1" ht="12">
      <c r="A332" s="13"/>
      <c r="B332" s="225"/>
      <c r="C332" s="226"/>
      <c r="D332" s="227" t="s">
        <v>176</v>
      </c>
      <c r="E332" s="228" t="s">
        <v>19</v>
      </c>
      <c r="F332" s="229" t="s">
        <v>2393</v>
      </c>
      <c r="G332" s="226"/>
      <c r="H332" s="228" t="s">
        <v>19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176</v>
      </c>
      <c r="AU332" s="235" t="s">
        <v>82</v>
      </c>
      <c r="AV332" s="13" t="s">
        <v>80</v>
      </c>
      <c r="AW332" s="13" t="s">
        <v>34</v>
      </c>
      <c r="AX332" s="13" t="s">
        <v>72</v>
      </c>
      <c r="AY332" s="235" t="s">
        <v>155</v>
      </c>
    </row>
    <row r="333" spans="1:51" s="14" customFormat="1" ht="12">
      <c r="A333" s="14"/>
      <c r="B333" s="236"/>
      <c r="C333" s="237"/>
      <c r="D333" s="227" t="s">
        <v>176</v>
      </c>
      <c r="E333" s="238" t="s">
        <v>19</v>
      </c>
      <c r="F333" s="239" t="s">
        <v>354</v>
      </c>
      <c r="G333" s="237"/>
      <c r="H333" s="240">
        <v>58.13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176</v>
      </c>
      <c r="AU333" s="246" t="s">
        <v>82</v>
      </c>
      <c r="AV333" s="14" t="s">
        <v>82</v>
      </c>
      <c r="AW333" s="14" t="s">
        <v>34</v>
      </c>
      <c r="AX333" s="14" t="s">
        <v>72</v>
      </c>
      <c r="AY333" s="246" t="s">
        <v>155</v>
      </c>
    </row>
    <row r="334" spans="1:51" s="14" customFormat="1" ht="12">
      <c r="A334" s="14"/>
      <c r="B334" s="236"/>
      <c r="C334" s="237"/>
      <c r="D334" s="227" t="s">
        <v>176</v>
      </c>
      <c r="E334" s="238" t="s">
        <v>19</v>
      </c>
      <c r="F334" s="239" t="s">
        <v>358</v>
      </c>
      <c r="G334" s="237"/>
      <c r="H334" s="240">
        <v>237.21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176</v>
      </c>
      <c r="AU334" s="246" t="s">
        <v>82</v>
      </c>
      <c r="AV334" s="14" t="s">
        <v>82</v>
      </c>
      <c r="AW334" s="14" t="s">
        <v>34</v>
      </c>
      <c r="AX334" s="14" t="s">
        <v>72</v>
      </c>
      <c r="AY334" s="246" t="s">
        <v>155</v>
      </c>
    </row>
    <row r="335" spans="1:51" s="14" customFormat="1" ht="12">
      <c r="A335" s="14"/>
      <c r="B335" s="236"/>
      <c r="C335" s="237"/>
      <c r="D335" s="227" t="s">
        <v>176</v>
      </c>
      <c r="E335" s="238" t="s">
        <v>19</v>
      </c>
      <c r="F335" s="239" t="s">
        <v>361</v>
      </c>
      <c r="G335" s="237"/>
      <c r="H335" s="240">
        <v>238.47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176</v>
      </c>
      <c r="AU335" s="246" t="s">
        <v>82</v>
      </c>
      <c r="AV335" s="14" t="s">
        <v>82</v>
      </c>
      <c r="AW335" s="14" t="s">
        <v>34</v>
      </c>
      <c r="AX335" s="14" t="s">
        <v>72</v>
      </c>
      <c r="AY335" s="246" t="s">
        <v>155</v>
      </c>
    </row>
    <row r="336" spans="1:51" s="14" customFormat="1" ht="12">
      <c r="A336" s="14"/>
      <c r="B336" s="236"/>
      <c r="C336" s="237"/>
      <c r="D336" s="227" t="s">
        <v>176</v>
      </c>
      <c r="E336" s="238" t="s">
        <v>19</v>
      </c>
      <c r="F336" s="239" t="s">
        <v>364</v>
      </c>
      <c r="G336" s="237"/>
      <c r="H336" s="240">
        <v>45.44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176</v>
      </c>
      <c r="AU336" s="246" t="s">
        <v>82</v>
      </c>
      <c r="AV336" s="14" t="s">
        <v>82</v>
      </c>
      <c r="AW336" s="14" t="s">
        <v>34</v>
      </c>
      <c r="AX336" s="14" t="s">
        <v>72</v>
      </c>
      <c r="AY336" s="246" t="s">
        <v>155</v>
      </c>
    </row>
    <row r="337" spans="1:51" s="14" customFormat="1" ht="12">
      <c r="A337" s="14"/>
      <c r="B337" s="236"/>
      <c r="C337" s="237"/>
      <c r="D337" s="227" t="s">
        <v>176</v>
      </c>
      <c r="E337" s="238" t="s">
        <v>19</v>
      </c>
      <c r="F337" s="239" t="s">
        <v>367</v>
      </c>
      <c r="G337" s="237"/>
      <c r="H337" s="240">
        <v>60.67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176</v>
      </c>
      <c r="AU337" s="246" t="s">
        <v>82</v>
      </c>
      <c r="AV337" s="14" t="s">
        <v>82</v>
      </c>
      <c r="AW337" s="14" t="s">
        <v>34</v>
      </c>
      <c r="AX337" s="14" t="s">
        <v>72</v>
      </c>
      <c r="AY337" s="246" t="s">
        <v>155</v>
      </c>
    </row>
    <row r="338" spans="1:51" s="14" customFormat="1" ht="12">
      <c r="A338" s="14"/>
      <c r="B338" s="236"/>
      <c r="C338" s="237"/>
      <c r="D338" s="227" t="s">
        <v>176</v>
      </c>
      <c r="E338" s="238" t="s">
        <v>19</v>
      </c>
      <c r="F338" s="239" t="s">
        <v>2336</v>
      </c>
      <c r="G338" s="237"/>
      <c r="H338" s="240">
        <v>5.12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176</v>
      </c>
      <c r="AU338" s="246" t="s">
        <v>82</v>
      </c>
      <c r="AV338" s="14" t="s">
        <v>82</v>
      </c>
      <c r="AW338" s="14" t="s">
        <v>34</v>
      </c>
      <c r="AX338" s="14" t="s">
        <v>72</v>
      </c>
      <c r="AY338" s="246" t="s">
        <v>155</v>
      </c>
    </row>
    <row r="339" spans="1:51" s="14" customFormat="1" ht="12">
      <c r="A339" s="14"/>
      <c r="B339" s="236"/>
      <c r="C339" s="237"/>
      <c r="D339" s="227" t="s">
        <v>176</v>
      </c>
      <c r="E339" s="238" t="s">
        <v>19</v>
      </c>
      <c r="F339" s="239" t="s">
        <v>373</v>
      </c>
      <c r="G339" s="237"/>
      <c r="H339" s="240">
        <v>34.72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176</v>
      </c>
      <c r="AU339" s="246" t="s">
        <v>82</v>
      </c>
      <c r="AV339" s="14" t="s">
        <v>82</v>
      </c>
      <c r="AW339" s="14" t="s">
        <v>34</v>
      </c>
      <c r="AX339" s="14" t="s">
        <v>72</v>
      </c>
      <c r="AY339" s="246" t="s">
        <v>155</v>
      </c>
    </row>
    <row r="340" spans="1:51" s="13" customFormat="1" ht="12">
      <c r="A340" s="13"/>
      <c r="B340" s="225"/>
      <c r="C340" s="226"/>
      <c r="D340" s="227" t="s">
        <v>176</v>
      </c>
      <c r="E340" s="228" t="s">
        <v>19</v>
      </c>
      <c r="F340" s="229" t="s">
        <v>2394</v>
      </c>
      <c r="G340" s="226"/>
      <c r="H340" s="228" t="s">
        <v>19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176</v>
      </c>
      <c r="AU340" s="235" t="s">
        <v>82</v>
      </c>
      <c r="AV340" s="13" t="s">
        <v>80</v>
      </c>
      <c r="AW340" s="13" t="s">
        <v>34</v>
      </c>
      <c r="AX340" s="13" t="s">
        <v>72</v>
      </c>
      <c r="AY340" s="235" t="s">
        <v>155</v>
      </c>
    </row>
    <row r="341" spans="1:51" s="14" customFormat="1" ht="12">
      <c r="A341" s="14"/>
      <c r="B341" s="236"/>
      <c r="C341" s="237"/>
      <c r="D341" s="227" t="s">
        <v>176</v>
      </c>
      <c r="E341" s="238" t="s">
        <v>19</v>
      </c>
      <c r="F341" s="239" t="s">
        <v>231</v>
      </c>
      <c r="G341" s="237"/>
      <c r="H341" s="240">
        <v>45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176</v>
      </c>
      <c r="AU341" s="246" t="s">
        <v>82</v>
      </c>
      <c r="AV341" s="14" t="s">
        <v>82</v>
      </c>
      <c r="AW341" s="14" t="s">
        <v>34</v>
      </c>
      <c r="AX341" s="14" t="s">
        <v>72</v>
      </c>
      <c r="AY341" s="246" t="s">
        <v>155</v>
      </c>
    </row>
    <row r="342" spans="1:51" s="15" customFormat="1" ht="12">
      <c r="A342" s="15"/>
      <c r="B342" s="255"/>
      <c r="C342" s="256"/>
      <c r="D342" s="227" t="s">
        <v>176</v>
      </c>
      <c r="E342" s="257" t="s">
        <v>19</v>
      </c>
      <c r="F342" s="258" t="s">
        <v>502</v>
      </c>
      <c r="G342" s="256"/>
      <c r="H342" s="259">
        <v>724.76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5" t="s">
        <v>176</v>
      </c>
      <c r="AU342" s="265" t="s">
        <v>82</v>
      </c>
      <c r="AV342" s="15" t="s">
        <v>252</v>
      </c>
      <c r="AW342" s="15" t="s">
        <v>34</v>
      </c>
      <c r="AX342" s="15" t="s">
        <v>80</v>
      </c>
      <c r="AY342" s="265" t="s">
        <v>155</v>
      </c>
    </row>
    <row r="343" spans="1:47" s="2" customFormat="1" ht="12">
      <c r="A343" s="41"/>
      <c r="B343" s="42"/>
      <c r="C343" s="43"/>
      <c r="D343" s="227" t="s">
        <v>493</v>
      </c>
      <c r="E343" s="43"/>
      <c r="F343" s="252" t="s">
        <v>678</v>
      </c>
      <c r="G343" s="43"/>
      <c r="H343" s="43"/>
      <c r="I343" s="43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U343" s="20" t="s">
        <v>82</v>
      </c>
    </row>
    <row r="344" spans="1:47" s="2" customFormat="1" ht="12">
      <c r="A344" s="41"/>
      <c r="B344" s="42"/>
      <c r="C344" s="43"/>
      <c r="D344" s="227" t="s">
        <v>493</v>
      </c>
      <c r="E344" s="43"/>
      <c r="F344" s="253" t="s">
        <v>679</v>
      </c>
      <c r="G344" s="43"/>
      <c r="H344" s="254">
        <v>0</v>
      </c>
      <c r="I344" s="43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U344" s="20" t="s">
        <v>82</v>
      </c>
    </row>
    <row r="345" spans="1:47" s="2" customFormat="1" ht="12">
      <c r="A345" s="41"/>
      <c r="B345" s="42"/>
      <c r="C345" s="43"/>
      <c r="D345" s="227" t="s">
        <v>493</v>
      </c>
      <c r="E345" s="43"/>
      <c r="F345" s="253" t="s">
        <v>680</v>
      </c>
      <c r="G345" s="43"/>
      <c r="H345" s="254">
        <v>31.29</v>
      </c>
      <c r="I345" s="43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U345" s="20" t="s">
        <v>82</v>
      </c>
    </row>
    <row r="346" spans="1:47" s="2" customFormat="1" ht="12">
      <c r="A346" s="41"/>
      <c r="B346" s="42"/>
      <c r="C346" s="43"/>
      <c r="D346" s="227" t="s">
        <v>493</v>
      </c>
      <c r="E346" s="43"/>
      <c r="F346" s="253" t="s">
        <v>681</v>
      </c>
      <c r="G346" s="43"/>
      <c r="H346" s="254">
        <v>4.06</v>
      </c>
      <c r="I346" s="43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U346" s="20" t="s">
        <v>82</v>
      </c>
    </row>
    <row r="347" spans="1:47" s="2" customFormat="1" ht="12">
      <c r="A347" s="41"/>
      <c r="B347" s="42"/>
      <c r="C347" s="43"/>
      <c r="D347" s="227" t="s">
        <v>493</v>
      </c>
      <c r="E347" s="43"/>
      <c r="F347" s="253" t="s">
        <v>682</v>
      </c>
      <c r="G347" s="43"/>
      <c r="H347" s="254">
        <v>1.14</v>
      </c>
      <c r="I347" s="43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U347" s="20" t="s">
        <v>82</v>
      </c>
    </row>
    <row r="348" spans="1:47" s="2" customFormat="1" ht="12">
      <c r="A348" s="41"/>
      <c r="B348" s="42"/>
      <c r="C348" s="43"/>
      <c r="D348" s="227" t="s">
        <v>493</v>
      </c>
      <c r="E348" s="43"/>
      <c r="F348" s="253" t="s">
        <v>682</v>
      </c>
      <c r="G348" s="43"/>
      <c r="H348" s="254">
        <v>1.14</v>
      </c>
      <c r="I348" s="43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U348" s="20" t="s">
        <v>82</v>
      </c>
    </row>
    <row r="349" spans="1:47" s="2" customFormat="1" ht="12">
      <c r="A349" s="41"/>
      <c r="B349" s="42"/>
      <c r="C349" s="43"/>
      <c r="D349" s="227" t="s">
        <v>493</v>
      </c>
      <c r="E349" s="43"/>
      <c r="F349" s="253" t="s">
        <v>682</v>
      </c>
      <c r="G349" s="43"/>
      <c r="H349" s="254">
        <v>1.14</v>
      </c>
      <c r="I349" s="43"/>
      <c r="J349" s="43"/>
      <c r="K349" s="43"/>
      <c r="L349" s="47"/>
      <c r="M349" s="223"/>
      <c r="N349" s="22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U349" s="20" t="s">
        <v>82</v>
      </c>
    </row>
    <row r="350" spans="1:47" s="2" customFormat="1" ht="12">
      <c r="A350" s="41"/>
      <c r="B350" s="42"/>
      <c r="C350" s="43"/>
      <c r="D350" s="227" t="s">
        <v>493</v>
      </c>
      <c r="E350" s="43"/>
      <c r="F350" s="253" t="s">
        <v>683</v>
      </c>
      <c r="G350" s="43"/>
      <c r="H350" s="254">
        <v>5.7</v>
      </c>
      <c r="I350" s="43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U350" s="20" t="s">
        <v>82</v>
      </c>
    </row>
    <row r="351" spans="1:47" s="2" customFormat="1" ht="12">
      <c r="A351" s="41"/>
      <c r="B351" s="42"/>
      <c r="C351" s="43"/>
      <c r="D351" s="227" t="s">
        <v>493</v>
      </c>
      <c r="E351" s="43"/>
      <c r="F351" s="253" t="s">
        <v>684</v>
      </c>
      <c r="G351" s="43"/>
      <c r="H351" s="254">
        <v>3.73</v>
      </c>
      <c r="I351" s="43"/>
      <c r="J351" s="43"/>
      <c r="K351" s="43"/>
      <c r="L351" s="47"/>
      <c r="M351" s="223"/>
      <c r="N351" s="224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U351" s="20" t="s">
        <v>82</v>
      </c>
    </row>
    <row r="352" spans="1:47" s="2" customFormat="1" ht="12">
      <c r="A352" s="41"/>
      <c r="B352" s="42"/>
      <c r="C352" s="43"/>
      <c r="D352" s="227" t="s">
        <v>493</v>
      </c>
      <c r="E352" s="43"/>
      <c r="F352" s="253" t="s">
        <v>685</v>
      </c>
      <c r="G352" s="43"/>
      <c r="H352" s="254">
        <v>1.2</v>
      </c>
      <c r="I352" s="43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U352" s="20" t="s">
        <v>82</v>
      </c>
    </row>
    <row r="353" spans="1:47" s="2" customFormat="1" ht="12">
      <c r="A353" s="41"/>
      <c r="B353" s="42"/>
      <c r="C353" s="43"/>
      <c r="D353" s="227" t="s">
        <v>493</v>
      </c>
      <c r="E353" s="43"/>
      <c r="F353" s="253" t="s">
        <v>686</v>
      </c>
      <c r="G353" s="43"/>
      <c r="H353" s="254">
        <v>1.25</v>
      </c>
      <c r="I353" s="43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U353" s="20" t="s">
        <v>82</v>
      </c>
    </row>
    <row r="354" spans="1:47" s="2" customFormat="1" ht="12">
      <c r="A354" s="41"/>
      <c r="B354" s="42"/>
      <c r="C354" s="43"/>
      <c r="D354" s="227" t="s">
        <v>493</v>
      </c>
      <c r="E354" s="43"/>
      <c r="F354" s="253" t="s">
        <v>681</v>
      </c>
      <c r="G354" s="43"/>
      <c r="H354" s="254">
        <v>4.06</v>
      </c>
      <c r="I354" s="43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U354" s="20" t="s">
        <v>82</v>
      </c>
    </row>
    <row r="355" spans="1:47" s="2" customFormat="1" ht="12">
      <c r="A355" s="41"/>
      <c r="B355" s="42"/>
      <c r="C355" s="43"/>
      <c r="D355" s="227" t="s">
        <v>493</v>
      </c>
      <c r="E355" s="43"/>
      <c r="F355" s="253" t="s">
        <v>687</v>
      </c>
      <c r="G355" s="43"/>
      <c r="H355" s="254">
        <v>2.28</v>
      </c>
      <c r="I355" s="43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U355" s="20" t="s">
        <v>82</v>
      </c>
    </row>
    <row r="356" spans="1:47" s="2" customFormat="1" ht="12">
      <c r="A356" s="41"/>
      <c r="B356" s="42"/>
      <c r="C356" s="43"/>
      <c r="D356" s="227" t="s">
        <v>493</v>
      </c>
      <c r="E356" s="43"/>
      <c r="F356" s="253" t="s">
        <v>682</v>
      </c>
      <c r="G356" s="43"/>
      <c r="H356" s="254">
        <v>1.14</v>
      </c>
      <c r="I356" s="43"/>
      <c r="J356" s="43"/>
      <c r="K356" s="43"/>
      <c r="L356" s="47"/>
      <c r="M356" s="223"/>
      <c r="N356" s="224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U356" s="20" t="s">
        <v>82</v>
      </c>
    </row>
    <row r="357" spans="1:47" s="2" customFormat="1" ht="12">
      <c r="A357" s="41"/>
      <c r="B357" s="42"/>
      <c r="C357" s="43"/>
      <c r="D357" s="227" t="s">
        <v>493</v>
      </c>
      <c r="E357" s="43"/>
      <c r="F357" s="253" t="s">
        <v>502</v>
      </c>
      <c r="G357" s="43"/>
      <c r="H357" s="254">
        <v>58.13</v>
      </c>
      <c r="I357" s="43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U357" s="20" t="s">
        <v>82</v>
      </c>
    </row>
    <row r="358" spans="1:47" s="2" customFormat="1" ht="12">
      <c r="A358" s="41"/>
      <c r="B358" s="42"/>
      <c r="C358" s="43"/>
      <c r="D358" s="227" t="s">
        <v>493</v>
      </c>
      <c r="E358" s="43"/>
      <c r="F358" s="252" t="s">
        <v>688</v>
      </c>
      <c r="G358" s="43"/>
      <c r="H358" s="43"/>
      <c r="I358" s="43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U358" s="20" t="s">
        <v>82</v>
      </c>
    </row>
    <row r="359" spans="1:47" s="2" customFormat="1" ht="12">
      <c r="A359" s="41"/>
      <c r="B359" s="42"/>
      <c r="C359" s="43"/>
      <c r="D359" s="227" t="s">
        <v>493</v>
      </c>
      <c r="E359" s="43"/>
      <c r="F359" s="253" t="s">
        <v>679</v>
      </c>
      <c r="G359" s="43"/>
      <c r="H359" s="254">
        <v>0</v>
      </c>
      <c r="I359" s="43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U359" s="20" t="s">
        <v>82</v>
      </c>
    </row>
    <row r="360" spans="1:47" s="2" customFormat="1" ht="12">
      <c r="A360" s="41"/>
      <c r="B360" s="42"/>
      <c r="C360" s="43"/>
      <c r="D360" s="227" t="s">
        <v>493</v>
      </c>
      <c r="E360" s="43"/>
      <c r="F360" s="253" t="s">
        <v>689</v>
      </c>
      <c r="G360" s="43"/>
      <c r="H360" s="254">
        <v>81.7</v>
      </c>
      <c r="I360" s="43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U360" s="20" t="s">
        <v>82</v>
      </c>
    </row>
    <row r="361" spans="1:47" s="2" customFormat="1" ht="12">
      <c r="A361" s="41"/>
      <c r="B361" s="42"/>
      <c r="C361" s="43"/>
      <c r="D361" s="227" t="s">
        <v>493</v>
      </c>
      <c r="E361" s="43"/>
      <c r="F361" s="253" t="s">
        <v>690</v>
      </c>
      <c r="G361" s="43"/>
      <c r="H361" s="254">
        <v>10.64</v>
      </c>
      <c r="I361" s="43"/>
      <c r="J361" s="43"/>
      <c r="K361" s="43"/>
      <c r="L361" s="47"/>
      <c r="M361" s="223"/>
      <c r="N361" s="224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U361" s="20" t="s">
        <v>82</v>
      </c>
    </row>
    <row r="362" spans="1:47" s="2" customFormat="1" ht="12">
      <c r="A362" s="41"/>
      <c r="B362" s="42"/>
      <c r="C362" s="43"/>
      <c r="D362" s="227" t="s">
        <v>493</v>
      </c>
      <c r="E362" s="43"/>
      <c r="F362" s="253" t="s">
        <v>685</v>
      </c>
      <c r="G362" s="43"/>
      <c r="H362" s="254">
        <v>1.2</v>
      </c>
      <c r="I362" s="43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U362" s="20" t="s">
        <v>82</v>
      </c>
    </row>
    <row r="363" spans="1:47" s="2" customFormat="1" ht="12">
      <c r="A363" s="41"/>
      <c r="B363" s="42"/>
      <c r="C363" s="43"/>
      <c r="D363" s="227" t="s">
        <v>493</v>
      </c>
      <c r="E363" s="43"/>
      <c r="F363" s="253" t="s">
        <v>691</v>
      </c>
      <c r="G363" s="43"/>
      <c r="H363" s="254">
        <v>33.2</v>
      </c>
      <c r="I363" s="43"/>
      <c r="J363" s="43"/>
      <c r="K363" s="43"/>
      <c r="L363" s="47"/>
      <c r="M363" s="223"/>
      <c r="N363" s="224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U363" s="20" t="s">
        <v>82</v>
      </c>
    </row>
    <row r="364" spans="1:47" s="2" customFormat="1" ht="12">
      <c r="A364" s="41"/>
      <c r="B364" s="42"/>
      <c r="C364" s="43"/>
      <c r="D364" s="227" t="s">
        <v>493</v>
      </c>
      <c r="E364" s="43"/>
      <c r="F364" s="253" t="s">
        <v>692</v>
      </c>
      <c r="G364" s="43"/>
      <c r="H364" s="254">
        <v>33.38</v>
      </c>
      <c r="I364" s="43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U364" s="20" t="s">
        <v>82</v>
      </c>
    </row>
    <row r="365" spans="1:47" s="2" customFormat="1" ht="12">
      <c r="A365" s="41"/>
      <c r="B365" s="42"/>
      <c r="C365" s="43"/>
      <c r="D365" s="227" t="s">
        <v>493</v>
      </c>
      <c r="E365" s="43"/>
      <c r="F365" s="253" t="s">
        <v>693</v>
      </c>
      <c r="G365" s="43"/>
      <c r="H365" s="254">
        <v>33.2</v>
      </c>
      <c r="I365" s="43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U365" s="20" t="s">
        <v>82</v>
      </c>
    </row>
    <row r="366" spans="1:47" s="2" customFormat="1" ht="12">
      <c r="A366" s="41"/>
      <c r="B366" s="42"/>
      <c r="C366" s="43"/>
      <c r="D366" s="227" t="s">
        <v>493</v>
      </c>
      <c r="E366" s="43"/>
      <c r="F366" s="253" t="s">
        <v>694</v>
      </c>
      <c r="G366" s="43"/>
      <c r="H366" s="254">
        <v>32.84</v>
      </c>
      <c r="I366" s="43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U366" s="20" t="s">
        <v>82</v>
      </c>
    </row>
    <row r="367" spans="1:47" s="2" customFormat="1" ht="12">
      <c r="A367" s="41"/>
      <c r="B367" s="42"/>
      <c r="C367" s="43"/>
      <c r="D367" s="227" t="s">
        <v>493</v>
      </c>
      <c r="E367" s="43"/>
      <c r="F367" s="253" t="s">
        <v>695</v>
      </c>
      <c r="G367" s="43"/>
      <c r="H367" s="254">
        <v>11.05</v>
      </c>
      <c r="I367" s="43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U367" s="20" t="s">
        <v>82</v>
      </c>
    </row>
    <row r="368" spans="1:47" s="2" customFormat="1" ht="12">
      <c r="A368" s="41"/>
      <c r="B368" s="42"/>
      <c r="C368" s="43"/>
      <c r="D368" s="227" t="s">
        <v>493</v>
      </c>
      <c r="E368" s="43"/>
      <c r="F368" s="253" t="s">
        <v>502</v>
      </c>
      <c r="G368" s="43"/>
      <c r="H368" s="254">
        <v>237.21</v>
      </c>
      <c r="I368" s="43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U368" s="20" t="s">
        <v>82</v>
      </c>
    </row>
    <row r="369" spans="1:47" s="2" customFormat="1" ht="12">
      <c r="A369" s="41"/>
      <c r="B369" s="42"/>
      <c r="C369" s="43"/>
      <c r="D369" s="227" t="s">
        <v>493</v>
      </c>
      <c r="E369" s="43"/>
      <c r="F369" s="252" t="s">
        <v>696</v>
      </c>
      <c r="G369" s="43"/>
      <c r="H369" s="43"/>
      <c r="I369" s="43"/>
      <c r="J369" s="43"/>
      <c r="K369" s="43"/>
      <c r="L369" s="47"/>
      <c r="M369" s="223"/>
      <c r="N369" s="22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U369" s="20" t="s">
        <v>82</v>
      </c>
    </row>
    <row r="370" spans="1:47" s="2" customFormat="1" ht="12">
      <c r="A370" s="41"/>
      <c r="B370" s="42"/>
      <c r="C370" s="43"/>
      <c r="D370" s="227" t="s">
        <v>493</v>
      </c>
      <c r="E370" s="43"/>
      <c r="F370" s="253" t="s">
        <v>697</v>
      </c>
      <c r="G370" s="43"/>
      <c r="H370" s="254">
        <v>0</v>
      </c>
      <c r="I370" s="43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U370" s="20" t="s">
        <v>82</v>
      </c>
    </row>
    <row r="371" spans="1:47" s="2" customFormat="1" ht="12">
      <c r="A371" s="41"/>
      <c r="B371" s="42"/>
      <c r="C371" s="43"/>
      <c r="D371" s="227" t="s">
        <v>493</v>
      </c>
      <c r="E371" s="43"/>
      <c r="F371" s="253" t="s">
        <v>698</v>
      </c>
      <c r="G371" s="43"/>
      <c r="H371" s="254">
        <v>82.96</v>
      </c>
      <c r="I371" s="43"/>
      <c r="J371" s="43"/>
      <c r="K371" s="43"/>
      <c r="L371" s="47"/>
      <c r="M371" s="223"/>
      <c r="N371" s="22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U371" s="20" t="s">
        <v>82</v>
      </c>
    </row>
    <row r="372" spans="1:47" s="2" customFormat="1" ht="12">
      <c r="A372" s="41"/>
      <c r="B372" s="42"/>
      <c r="C372" s="43"/>
      <c r="D372" s="227" t="s">
        <v>493</v>
      </c>
      <c r="E372" s="43"/>
      <c r="F372" s="253" t="s">
        <v>690</v>
      </c>
      <c r="G372" s="43"/>
      <c r="H372" s="254">
        <v>10.64</v>
      </c>
      <c r="I372" s="43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U372" s="20" t="s">
        <v>82</v>
      </c>
    </row>
    <row r="373" spans="1:47" s="2" customFormat="1" ht="12">
      <c r="A373" s="41"/>
      <c r="B373" s="42"/>
      <c r="C373" s="43"/>
      <c r="D373" s="227" t="s">
        <v>493</v>
      </c>
      <c r="E373" s="43"/>
      <c r="F373" s="253" t="s">
        <v>685</v>
      </c>
      <c r="G373" s="43"/>
      <c r="H373" s="254">
        <v>1.2</v>
      </c>
      <c r="I373" s="43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U373" s="20" t="s">
        <v>82</v>
      </c>
    </row>
    <row r="374" spans="1:47" s="2" customFormat="1" ht="12">
      <c r="A374" s="41"/>
      <c r="B374" s="42"/>
      <c r="C374" s="43"/>
      <c r="D374" s="227" t="s">
        <v>493</v>
      </c>
      <c r="E374" s="43"/>
      <c r="F374" s="253" t="s">
        <v>691</v>
      </c>
      <c r="G374" s="43"/>
      <c r="H374" s="254">
        <v>33.2</v>
      </c>
      <c r="I374" s="43"/>
      <c r="J374" s="43"/>
      <c r="K374" s="43"/>
      <c r="L374" s="47"/>
      <c r="M374" s="223"/>
      <c r="N374" s="22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U374" s="20" t="s">
        <v>82</v>
      </c>
    </row>
    <row r="375" spans="1:47" s="2" customFormat="1" ht="12">
      <c r="A375" s="41"/>
      <c r="B375" s="42"/>
      <c r="C375" s="43"/>
      <c r="D375" s="227" t="s">
        <v>493</v>
      </c>
      <c r="E375" s="43"/>
      <c r="F375" s="253" t="s">
        <v>692</v>
      </c>
      <c r="G375" s="43"/>
      <c r="H375" s="254">
        <v>33.38</v>
      </c>
      <c r="I375" s="43"/>
      <c r="J375" s="43"/>
      <c r="K375" s="43"/>
      <c r="L375" s="47"/>
      <c r="M375" s="223"/>
      <c r="N375" s="224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U375" s="20" t="s">
        <v>82</v>
      </c>
    </row>
    <row r="376" spans="1:47" s="2" customFormat="1" ht="12">
      <c r="A376" s="41"/>
      <c r="B376" s="42"/>
      <c r="C376" s="43"/>
      <c r="D376" s="227" t="s">
        <v>493</v>
      </c>
      <c r="E376" s="43"/>
      <c r="F376" s="253" t="s">
        <v>693</v>
      </c>
      <c r="G376" s="43"/>
      <c r="H376" s="254">
        <v>33.2</v>
      </c>
      <c r="I376" s="43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U376" s="20" t="s">
        <v>82</v>
      </c>
    </row>
    <row r="377" spans="1:47" s="2" customFormat="1" ht="12">
      <c r="A377" s="41"/>
      <c r="B377" s="42"/>
      <c r="C377" s="43"/>
      <c r="D377" s="227" t="s">
        <v>493</v>
      </c>
      <c r="E377" s="43"/>
      <c r="F377" s="253" t="s">
        <v>694</v>
      </c>
      <c r="G377" s="43"/>
      <c r="H377" s="254">
        <v>32.84</v>
      </c>
      <c r="I377" s="43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U377" s="20" t="s">
        <v>82</v>
      </c>
    </row>
    <row r="378" spans="1:47" s="2" customFormat="1" ht="12">
      <c r="A378" s="41"/>
      <c r="B378" s="42"/>
      <c r="C378" s="43"/>
      <c r="D378" s="227" t="s">
        <v>493</v>
      </c>
      <c r="E378" s="43"/>
      <c r="F378" s="253" t="s">
        <v>695</v>
      </c>
      <c r="G378" s="43"/>
      <c r="H378" s="254">
        <v>11.05</v>
      </c>
      <c r="I378" s="43"/>
      <c r="J378" s="43"/>
      <c r="K378" s="43"/>
      <c r="L378" s="47"/>
      <c r="M378" s="223"/>
      <c r="N378" s="224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U378" s="20" t="s">
        <v>82</v>
      </c>
    </row>
    <row r="379" spans="1:47" s="2" customFormat="1" ht="12">
      <c r="A379" s="41"/>
      <c r="B379" s="42"/>
      <c r="C379" s="43"/>
      <c r="D379" s="227" t="s">
        <v>493</v>
      </c>
      <c r="E379" s="43"/>
      <c r="F379" s="253" t="s">
        <v>502</v>
      </c>
      <c r="G379" s="43"/>
      <c r="H379" s="254">
        <v>238.47</v>
      </c>
      <c r="I379" s="43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U379" s="20" t="s">
        <v>82</v>
      </c>
    </row>
    <row r="380" spans="1:47" s="2" customFormat="1" ht="12">
      <c r="A380" s="41"/>
      <c r="B380" s="42"/>
      <c r="C380" s="43"/>
      <c r="D380" s="227" t="s">
        <v>493</v>
      </c>
      <c r="E380" s="43"/>
      <c r="F380" s="252" t="s">
        <v>699</v>
      </c>
      <c r="G380" s="43"/>
      <c r="H380" s="43"/>
      <c r="I380" s="43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U380" s="20" t="s">
        <v>82</v>
      </c>
    </row>
    <row r="381" spans="1:47" s="2" customFormat="1" ht="12">
      <c r="A381" s="41"/>
      <c r="B381" s="42"/>
      <c r="C381" s="43"/>
      <c r="D381" s="227" t="s">
        <v>493</v>
      </c>
      <c r="E381" s="43"/>
      <c r="F381" s="253" t="s">
        <v>697</v>
      </c>
      <c r="G381" s="43"/>
      <c r="H381" s="254">
        <v>0</v>
      </c>
      <c r="I381" s="43"/>
      <c r="J381" s="43"/>
      <c r="K381" s="43"/>
      <c r="L381" s="47"/>
      <c r="M381" s="223"/>
      <c r="N381" s="22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U381" s="20" t="s">
        <v>82</v>
      </c>
    </row>
    <row r="382" spans="1:47" s="2" customFormat="1" ht="12">
      <c r="A382" s="41"/>
      <c r="B382" s="42"/>
      <c r="C382" s="43"/>
      <c r="D382" s="227" t="s">
        <v>493</v>
      </c>
      <c r="E382" s="43"/>
      <c r="F382" s="253" t="s">
        <v>681</v>
      </c>
      <c r="G382" s="43"/>
      <c r="H382" s="254">
        <v>4.06</v>
      </c>
      <c r="I382" s="43"/>
      <c r="J382" s="43"/>
      <c r="K382" s="43"/>
      <c r="L382" s="47"/>
      <c r="M382" s="223"/>
      <c r="N382" s="22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U382" s="20" t="s">
        <v>82</v>
      </c>
    </row>
    <row r="383" spans="1:47" s="2" customFormat="1" ht="12">
      <c r="A383" s="41"/>
      <c r="B383" s="42"/>
      <c r="C383" s="43"/>
      <c r="D383" s="227" t="s">
        <v>493</v>
      </c>
      <c r="E383" s="43"/>
      <c r="F383" s="253" t="s">
        <v>682</v>
      </c>
      <c r="G383" s="43"/>
      <c r="H383" s="254">
        <v>1.14</v>
      </c>
      <c r="I383" s="43"/>
      <c r="J383" s="43"/>
      <c r="K383" s="43"/>
      <c r="L383" s="47"/>
      <c r="M383" s="223"/>
      <c r="N383" s="224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U383" s="20" t="s">
        <v>82</v>
      </c>
    </row>
    <row r="384" spans="1:47" s="2" customFormat="1" ht="12">
      <c r="A384" s="41"/>
      <c r="B384" s="42"/>
      <c r="C384" s="43"/>
      <c r="D384" s="227" t="s">
        <v>493</v>
      </c>
      <c r="E384" s="43"/>
      <c r="F384" s="253" t="s">
        <v>682</v>
      </c>
      <c r="G384" s="43"/>
      <c r="H384" s="254">
        <v>1.14</v>
      </c>
      <c r="I384" s="43"/>
      <c r="J384" s="43"/>
      <c r="K384" s="43"/>
      <c r="L384" s="47"/>
      <c r="M384" s="223"/>
      <c r="N384" s="22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U384" s="20" t="s">
        <v>82</v>
      </c>
    </row>
    <row r="385" spans="1:47" s="2" customFormat="1" ht="12">
      <c r="A385" s="41"/>
      <c r="B385" s="42"/>
      <c r="C385" s="43"/>
      <c r="D385" s="227" t="s">
        <v>493</v>
      </c>
      <c r="E385" s="43"/>
      <c r="F385" s="253" t="s">
        <v>682</v>
      </c>
      <c r="G385" s="43"/>
      <c r="H385" s="254">
        <v>1.14</v>
      </c>
      <c r="I385" s="43"/>
      <c r="J385" s="43"/>
      <c r="K385" s="43"/>
      <c r="L385" s="47"/>
      <c r="M385" s="223"/>
      <c r="N385" s="22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U385" s="20" t="s">
        <v>82</v>
      </c>
    </row>
    <row r="386" spans="1:47" s="2" customFormat="1" ht="12">
      <c r="A386" s="41"/>
      <c r="B386" s="42"/>
      <c r="C386" s="43"/>
      <c r="D386" s="227" t="s">
        <v>493</v>
      </c>
      <c r="E386" s="43"/>
      <c r="F386" s="253" t="s">
        <v>683</v>
      </c>
      <c r="G386" s="43"/>
      <c r="H386" s="254">
        <v>5.7</v>
      </c>
      <c r="I386" s="43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U386" s="20" t="s">
        <v>82</v>
      </c>
    </row>
    <row r="387" spans="1:47" s="2" customFormat="1" ht="12">
      <c r="A387" s="41"/>
      <c r="B387" s="42"/>
      <c r="C387" s="43"/>
      <c r="D387" s="227" t="s">
        <v>493</v>
      </c>
      <c r="E387" s="43"/>
      <c r="F387" s="253" t="s">
        <v>684</v>
      </c>
      <c r="G387" s="43"/>
      <c r="H387" s="254">
        <v>3.73</v>
      </c>
      <c r="I387" s="43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U387" s="20" t="s">
        <v>82</v>
      </c>
    </row>
    <row r="388" spans="1:47" s="2" customFormat="1" ht="12">
      <c r="A388" s="41"/>
      <c r="B388" s="42"/>
      <c r="C388" s="43"/>
      <c r="D388" s="227" t="s">
        <v>493</v>
      </c>
      <c r="E388" s="43"/>
      <c r="F388" s="253" t="s">
        <v>685</v>
      </c>
      <c r="G388" s="43"/>
      <c r="H388" s="254">
        <v>1.2</v>
      </c>
      <c r="I388" s="43"/>
      <c r="J388" s="43"/>
      <c r="K388" s="43"/>
      <c r="L388" s="47"/>
      <c r="M388" s="223"/>
      <c r="N388" s="22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U388" s="20" t="s">
        <v>82</v>
      </c>
    </row>
    <row r="389" spans="1:47" s="2" customFormat="1" ht="12">
      <c r="A389" s="41"/>
      <c r="B389" s="42"/>
      <c r="C389" s="43"/>
      <c r="D389" s="227" t="s">
        <v>493</v>
      </c>
      <c r="E389" s="43"/>
      <c r="F389" s="253" t="s">
        <v>686</v>
      </c>
      <c r="G389" s="43"/>
      <c r="H389" s="254">
        <v>1.25</v>
      </c>
      <c r="I389" s="43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U389" s="20" t="s">
        <v>82</v>
      </c>
    </row>
    <row r="390" spans="1:47" s="2" customFormat="1" ht="12">
      <c r="A390" s="41"/>
      <c r="B390" s="42"/>
      <c r="C390" s="43"/>
      <c r="D390" s="227" t="s">
        <v>493</v>
      </c>
      <c r="E390" s="43"/>
      <c r="F390" s="253" t="s">
        <v>681</v>
      </c>
      <c r="G390" s="43"/>
      <c r="H390" s="254">
        <v>4.06</v>
      </c>
      <c r="I390" s="43"/>
      <c r="J390" s="43"/>
      <c r="K390" s="43"/>
      <c r="L390" s="47"/>
      <c r="M390" s="223"/>
      <c r="N390" s="22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U390" s="20" t="s">
        <v>82</v>
      </c>
    </row>
    <row r="391" spans="1:47" s="2" customFormat="1" ht="12">
      <c r="A391" s="41"/>
      <c r="B391" s="42"/>
      <c r="C391" s="43"/>
      <c r="D391" s="227" t="s">
        <v>493</v>
      </c>
      <c r="E391" s="43"/>
      <c r="F391" s="253" t="s">
        <v>687</v>
      </c>
      <c r="G391" s="43"/>
      <c r="H391" s="254">
        <v>2.28</v>
      </c>
      <c r="I391" s="43"/>
      <c r="J391" s="43"/>
      <c r="K391" s="43"/>
      <c r="L391" s="47"/>
      <c r="M391" s="223"/>
      <c r="N391" s="22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U391" s="20" t="s">
        <v>82</v>
      </c>
    </row>
    <row r="392" spans="1:47" s="2" customFormat="1" ht="12">
      <c r="A392" s="41"/>
      <c r="B392" s="42"/>
      <c r="C392" s="43"/>
      <c r="D392" s="227" t="s">
        <v>493</v>
      </c>
      <c r="E392" s="43"/>
      <c r="F392" s="253" t="s">
        <v>682</v>
      </c>
      <c r="G392" s="43"/>
      <c r="H392" s="254">
        <v>1.14</v>
      </c>
      <c r="I392" s="43"/>
      <c r="J392" s="43"/>
      <c r="K392" s="43"/>
      <c r="L392" s="47"/>
      <c r="M392" s="223"/>
      <c r="N392" s="22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U392" s="20" t="s">
        <v>82</v>
      </c>
    </row>
    <row r="393" spans="1:47" s="2" customFormat="1" ht="12">
      <c r="A393" s="41"/>
      <c r="B393" s="42"/>
      <c r="C393" s="43"/>
      <c r="D393" s="227" t="s">
        <v>493</v>
      </c>
      <c r="E393" s="43"/>
      <c r="F393" s="253" t="s">
        <v>700</v>
      </c>
      <c r="G393" s="43"/>
      <c r="H393" s="254">
        <v>18.6</v>
      </c>
      <c r="I393" s="43"/>
      <c r="J393" s="43"/>
      <c r="K393" s="43"/>
      <c r="L393" s="47"/>
      <c r="M393" s="223"/>
      <c r="N393" s="22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U393" s="20" t="s">
        <v>82</v>
      </c>
    </row>
    <row r="394" spans="1:47" s="2" customFormat="1" ht="12">
      <c r="A394" s="41"/>
      <c r="B394" s="42"/>
      <c r="C394" s="43"/>
      <c r="D394" s="227" t="s">
        <v>493</v>
      </c>
      <c r="E394" s="43"/>
      <c r="F394" s="253" t="s">
        <v>502</v>
      </c>
      <c r="G394" s="43"/>
      <c r="H394" s="254">
        <v>45.44</v>
      </c>
      <c r="I394" s="43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U394" s="20" t="s">
        <v>82</v>
      </c>
    </row>
    <row r="395" spans="1:47" s="2" customFormat="1" ht="12">
      <c r="A395" s="41"/>
      <c r="B395" s="42"/>
      <c r="C395" s="43"/>
      <c r="D395" s="227" t="s">
        <v>493</v>
      </c>
      <c r="E395" s="43"/>
      <c r="F395" s="252" t="s">
        <v>701</v>
      </c>
      <c r="G395" s="43"/>
      <c r="H395" s="43"/>
      <c r="I395" s="43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U395" s="20" t="s">
        <v>82</v>
      </c>
    </row>
    <row r="396" spans="1:47" s="2" customFormat="1" ht="12">
      <c r="A396" s="41"/>
      <c r="B396" s="42"/>
      <c r="C396" s="43"/>
      <c r="D396" s="227" t="s">
        <v>493</v>
      </c>
      <c r="E396" s="43"/>
      <c r="F396" s="253" t="s">
        <v>697</v>
      </c>
      <c r="G396" s="43"/>
      <c r="H396" s="254">
        <v>0</v>
      </c>
      <c r="I396" s="43"/>
      <c r="J396" s="43"/>
      <c r="K396" s="43"/>
      <c r="L396" s="47"/>
      <c r="M396" s="223"/>
      <c r="N396" s="224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U396" s="20" t="s">
        <v>82</v>
      </c>
    </row>
    <row r="397" spans="1:47" s="2" customFormat="1" ht="12">
      <c r="A397" s="41"/>
      <c r="B397" s="42"/>
      <c r="C397" s="43"/>
      <c r="D397" s="227" t="s">
        <v>493</v>
      </c>
      <c r="E397" s="43"/>
      <c r="F397" s="253" t="s">
        <v>369</v>
      </c>
      <c r="G397" s="43"/>
      <c r="H397" s="254">
        <v>60.67</v>
      </c>
      <c r="I397" s="43"/>
      <c r="J397" s="43"/>
      <c r="K397" s="43"/>
      <c r="L397" s="47"/>
      <c r="M397" s="223"/>
      <c r="N397" s="224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U397" s="20" t="s">
        <v>82</v>
      </c>
    </row>
    <row r="398" spans="1:47" s="2" customFormat="1" ht="12">
      <c r="A398" s="41"/>
      <c r="B398" s="42"/>
      <c r="C398" s="43"/>
      <c r="D398" s="227" t="s">
        <v>493</v>
      </c>
      <c r="E398" s="43"/>
      <c r="F398" s="252" t="s">
        <v>2395</v>
      </c>
      <c r="G398" s="43"/>
      <c r="H398" s="43"/>
      <c r="I398" s="43"/>
      <c r="J398" s="43"/>
      <c r="K398" s="43"/>
      <c r="L398" s="47"/>
      <c r="M398" s="223"/>
      <c r="N398" s="22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U398" s="20" t="s">
        <v>82</v>
      </c>
    </row>
    <row r="399" spans="1:47" s="2" customFormat="1" ht="12">
      <c r="A399" s="41"/>
      <c r="B399" s="42"/>
      <c r="C399" s="43"/>
      <c r="D399" s="227" t="s">
        <v>493</v>
      </c>
      <c r="E399" s="43"/>
      <c r="F399" s="253" t="s">
        <v>679</v>
      </c>
      <c r="G399" s="43"/>
      <c r="H399" s="254">
        <v>0</v>
      </c>
      <c r="I399" s="43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U399" s="20" t="s">
        <v>82</v>
      </c>
    </row>
    <row r="400" spans="1:47" s="2" customFormat="1" ht="12">
      <c r="A400" s="41"/>
      <c r="B400" s="42"/>
      <c r="C400" s="43"/>
      <c r="D400" s="227" t="s">
        <v>493</v>
      </c>
      <c r="E400" s="43"/>
      <c r="F400" s="253" t="s">
        <v>2338</v>
      </c>
      <c r="G400" s="43"/>
      <c r="H400" s="254">
        <v>5.12</v>
      </c>
      <c r="I400" s="43"/>
      <c r="J400" s="43"/>
      <c r="K400" s="43"/>
      <c r="L400" s="47"/>
      <c r="M400" s="223"/>
      <c r="N400" s="22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U400" s="20" t="s">
        <v>82</v>
      </c>
    </row>
    <row r="401" spans="1:47" s="2" customFormat="1" ht="12">
      <c r="A401" s="41"/>
      <c r="B401" s="42"/>
      <c r="C401" s="43"/>
      <c r="D401" s="227" t="s">
        <v>493</v>
      </c>
      <c r="E401" s="43"/>
      <c r="F401" s="252" t="s">
        <v>703</v>
      </c>
      <c r="G401" s="43"/>
      <c r="H401" s="43"/>
      <c r="I401" s="43"/>
      <c r="J401" s="43"/>
      <c r="K401" s="43"/>
      <c r="L401" s="47"/>
      <c r="M401" s="223"/>
      <c r="N401" s="224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U401" s="20" t="s">
        <v>82</v>
      </c>
    </row>
    <row r="402" spans="1:47" s="2" customFormat="1" ht="12">
      <c r="A402" s="41"/>
      <c r="B402" s="42"/>
      <c r="C402" s="43"/>
      <c r="D402" s="227" t="s">
        <v>493</v>
      </c>
      <c r="E402" s="43"/>
      <c r="F402" s="253" t="s">
        <v>704</v>
      </c>
      <c r="G402" s="43"/>
      <c r="H402" s="254">
        <v>0</v>
      </c>
      <c r="I402" s="43"/>
      <c r="J402" s="43"/>
      <c r="K402" s="43"/>
      <c r="L402" s="47"/>
      <c r="M402" s="223"/>
      <c r="N402" s="22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U402" s="20" t="s">
        <v>82</v>
      </c>
    </row>
    <row r="403" spans="1:47" s="2" customFormat="1" ht="12">
      <c r="A403" s="41"/>
      <c r="B403" s="42"/>
      <c r="C403" s="43"/>
      <c r="D403" s="227" t="s">
        <v>493</v>
      </c>
      <c r="E403" s="43"/>
      <c r="F403" s="253" t="s">
        <v>705</v>
      </c>
      <c r="G403" s="43"/>
      <c r="H403" s="254">
        <v>4.36</v>
      </c>
      <c r="I403" s="43"/>
      <c r="J403" s="43"/>
      <c r="K403" s="43"/>
      <c r="L403" s="47"/>
      <c r="M403" s="223"/>
      <c r="N403" s="22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U403" s="20" t="s">
        <v>82</v>
      </c>
    </row>
    <row r="404" spans="1:47" s="2" customFormat="1" ht="12">
      <c r="A404" s="41"/>
      <c r="B404" s="42"/>
      <c r="C404" s="43"/>
      <c r="D404" s="227" t="s">
        <v>493</v>
      </c>
      <c r="E404" s="43"/>
      <c r="F404" s="253" t="s">
        <v>706</v>
      </c>
      <c r="G404" s="43"/>
      <c r="H404" s="254">
        <v>16.66</v>
      </c>
      <c r="I404" s="43"/>
      <c r="J404" s="43"/>
      <c r="K404" s="43"/>
      <c r="L404" s="47"/>
      <c r="M404" s="223"/>
      <c r="N404" s="22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U404" s="20" t="s">
        <v>82</v>
      </c>
    </row>
    <row r="405" spans="1:47" s="2" customFormat="1" ht="12">
      <c r="A405" s="41"/>
      <c r="B405" s="42"/>
      <c r="C405" s="43"/>
      <c r="D405" s="227" t="s">
        <v>493</v>
      </c>
      <c r="E405" s="43"/>
      <c r="F405" s="253" t="s">
        <v>707</v>
      </c>
      <c r="G405" s="43"/>
      <c r="H405" s="254">
        <v>13.7</v>
      </c>
      <c r="I405" s="43"/>
      <c r="J405" s="43"/>
      <c r="K405" s="43"/>
      <c r="L405" s="47"/>
      <c r="M405" s="223"/>
      <c r="N405" s="22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U405" s="20" t="s">
        <v>82</v>
      </c>
    </row>
    <row r="406" spans="1:47" s="2" customFormat="1" ht="12">
      <c r="A406" s="41"/>
      <c r="B406" s="42"/>
      <c r="C406" s="43"/>
      <c r="D406" s="227" t="s">
        <v>493</v>
      </c>
      <c r="E406" s="43"/>
      <c r="F406" s="253" t="s">
        <v>502</v>
      </c>
      <c r="G406" s="43"/>
      <c r="H406" s="254">
        <v>34.72</v>
      </c>
      <c r="I406" s="43"/>
      <c r="J406" s="43"/>
      <c r="K406" s="43"/>
      <c r="L406" s="47"/>
      <c r="M406" s="223"/>
      <c r="N406" s="22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U406" s="20" t="s">
        <v>82</v>
      </c>
    </row>
    <row r="407" spans="1:65" s="2" customFormat="1" ht="16.5" customHeight="1">
      <c r="A407" s="41"/>
      <c r="B407" s="42"/>
      <c r="C407" s="266" t="s">
        <v>336</v>
      </c>
      <c r="D407" s="266" t="s">
        <v>560</v>
      </c>
      <c r="E407" s="267" t="s">
        <v>2396</v>
      </c>
      <c r="F407" s="268" t="s">
        <v>2397</v>
      </c>
      <c r="G407" s="269" t="s">
        <v>356</v>
      </c>
      <c r="H407" s="270">
        <v>760.998</v>
      </c>
      <c r="I407" s="271"/>
      <c r="J407" s="272">
        <f>ROUND(I407*H407,2)</f>
        <v>0</v>
      </c>
      <c r="K407" s="268" t="s">
        <v>166</v>
      </c>
      <c r="L407" s="273"/>
      <c r="M407" s="274" t="s">
        <v>19</v>
      </c>
      <c r="N407" s="275" t="s">
        <v>43</v>
      </c>
      <c r="O407" s="87"/>
      <c r="P407" s="216">
        <f>O407*H407</f>
        <v>0</v>
      </c>
      <c r="Q407" s="216">
        <v>0.01604</v>
      </c>
      <c r="R407" s="216">
        <f>Q407*H407</f>
        <v>12.20640792</v>
      </c>
      <c r="S407" s="216">
        <v>0</v>
      </c>
      <c r="T407" s="217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18" t="s">
        <v>776</v>
      </c>
      <c r="AT407" s="218" t="s">
        <v>560</v>
      </c>
      <c r="AU407" s="218" t="s">
        <v>82</v>
      </c>
      <c r="AY407" s="20" t="s">
        <v>155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20" t="s">
        <v>80</v>
      </c>
      <c r="BK407" s="219">
        <f>ROUND(I407*H407,2)</f>
        <v>0</v>
      </c>
      <c r="BL407" s="20" t="s">
        <v>196</v>
      </c>
      <c r="BM407" s="218" t="s">
        <v>2398</v>
      </c>
    </row>
    <row r="408" spans="1:51" s="14" customFormat="1" ht="12">
      <c r="A408" s="14"/>
      <c r="B408" s="236"/>
      <c r="C408" s="237"/>
      <c r="D408" s="227" t="s">
        <v>176</v>
      </c>
      <c r="E408" s="238" t="s">
        <v>19</v>
      </c>
      <c r="F408" s="239" t="s">
        <v>2399</v>
      </c>
      <c r="G408" s="237"/>
      <c r="H408" s="240">
        <v>724.76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176</v>
      </c>
      <c r="AU408" s="246" t="s">
        <v>82</v>
      </c>
      <c r="AV408" s="14" t="s">
        <v>82</v>
      </c>
      <c r="AW408" s="14" t="s">
        <v>34</v>
      </c>
      <c r="AX408" s="14" t="s">
        <v>80</v>
      </c>
      <c r="AY408" s="246" t="s">
        <v>155</v>
      </c>
    </row>
    <row r="409" spans="1:51" s="14" customFormat="1" ht="12">
      <c r="A409" s="14"/>
      <c r="B409" s="236"/>
      <c r="C409" s="237"/>
      <c r="D409" s="227" t="s">
        <v>176</v>
      </c>
      <c r="E409" s="237"/>
      <c r="F409" s="239" t="s">
        <v>2400</v>
      </c>
      <c r="G409" s="237"/>
      <c r="H409" s="240">
        <v>760.998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176</v>
      </c>
      <c r="AU409" s="246" t="s">
        <v>82</v>
      </c>
      <c r="AV409" s="14" t="s">
        <v>82</v>
      </c>
      <c r="AW409" s="14" t="s">
        <v>4</v>
      </c>
      <c r="AX409" s="14" t="s">
        <v>80</v>
      </c>
      <c r="AY409" s="246" t="s">
        <v>155</v>
      </c>
    </row>
    <row r="410" spans="1:65" s="2" customFormat="1" ht="24.15" customHeight="1">
      <c r="A410" s="41"/>
      <c r="B410" s="42"/>
      <c r="C410" s="207" t="s">
        <v>341</v>
      </c>
      <c r="D410" s="207" t="s">
        <v>162</v>
      </c>
      <c r="E410" s="208" t="s">
        <v>2401</v>
      </c>
      <c r="F410" s="209" t="s">
        <v>2402</v>
      </c>
      <c r="G410" s="210" t="s">
        <v>356</v>
      </c>
      <c r="H410" s="211">
        <v>1895.872</v>
      </c>
      <c r="I410" s="212"/>
      <c r="J410" s="213">
        <f>ROUND(I410*H410,2)</f>
        <v>0</v>
      </c>
      <c r="K410" s="209" t="s">
        <v>166</v>
      </c>
      <c r="L410" s="47"/>
      <c r="M410" s="214" t="s">
        <v>19</v>
      </c>
      <c r="N410" s="215" t="s">
        <v>43</v>
      </c>
      <c r="O410" s="87"/>
      <c r="P410" s="216">
        <f>O410*H410</f>
        <v>0</v>
      </c>
      <c r="Q410" s="216">
        <v>0.0003</v>
      </c>
      <c r="R410" s="216">
        <f>Q410*H410</f>
        <v>0.5687616</v>
      </c>
      <c r="S410" s="216">
        <v>0</v>
      </c>
      <c r="T410" s="217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18" t="s">
        <v>196</v>
      </c>
      <c r="AT410" s="218" t="s">
        <v>162</v>
      </c>
      <c r="AU410" s="218" t="s">
        <v>82</v>
      </c>
      <c r="AY410" s="20" t="s">
        <v>155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20" t="s">
        <v>80</v>
      </c>
      <c r="BK410" s="219">
        <f>ROUND(I410*H410,2)</f>
        <v>0</v>
      </c>
      <c r="BL410" s="20" t="s">
        <v>196</v>
      </c>
      <c r="BM410" s="218" t="s">
        <v>2403</v>
      </c>
    </row>
    <row r="411" spans="1:47" s="2" customFormat="1" ht="12">
      <c r="A411" s="41"/>
      <c r="B411" s="42"/>
      <c r="C411" s="43"/>
      <c r="D411" s="220" t="s">
        <v>169</v>
      </c>
      <c r="E411" s="43"/>
      <c r="F411" s="221" t="s">
        <v>2404</v>
      </c>
      <c r="G411" s="43"/>
      <c r="H411" s="43"/>
      <c r="I411" s="222"/>
      <c r="J411" s="43"/>
      <c r="K411" s="43"/>
      <c r="L411" s="47"/>
      <c r="M411" s="223"/>
      <c r="N411" s="22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169</v>
      </c>
      <c r="AU411" s="20" t="s">
        <v>82</v>
      </c>
    </row>
    <row r="412" spans="1:65" s="2" customFormat="1" ht="16.5" customHeight="1">
      <c r="A412" s="41"/>
      <c r="B412" s="42"/>
      <c r="C412" s="266" t="s">
        <v>161</v>
      </c>
      <c r="D412" s="266" t="s">
        <v>560</v>
      </c>
      <c r="E412" s="267" t="s">
        <v>2405</v>
      </c>
      <c r="F412" s="268" t="s">
        <v>2406</v>
      </c>
      <c r="G412" s="269" t="s">
        <v>356</v>
      </c>
      <c r="H412" s="270">
        <v>1807.91</v>
      </c>
      <c r="I412" s="271"/>
      <c r="J412" s="272">
        <f>ROUND(I412*H412,2)</f>
        <v>0</v>
      </c>
      <c r="K412" s="268" t="s">
        <v>166</v>
      </c>
      <c r="L412" s="273"/>
      <c r="M412" s="274" t="s">
        <v>19</v>
      </c>
      <c r="N412" s="275" t="s">
        <v>43</v>
      </c>
      <c r="O412" s="87"/>
      <c r="P412" s="216">
        <f>O412*H412</f>
        <v>0</v>
      </c>
      <c r="Q412" s="216">
        <v>0.005</v>
      </c>
      <c r="R412" s="216">
        <f>Q412*H412</f>
        <v>9.03955</v>
      </c>
      <c r="S412" s="216">
        <v>0</v>
      </c>
      <c r="T412" s="217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8" t="s">
        <v>776</v>
      </c>
      <c r="AT412" s="218" t="s">
        <v>560</v>
      </c>
      <c r="AU412" s="218" t="s">
        <v>82</v>
      </c>
      <c r="AY412" s="20" t="s">
        <v>155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20" t="s">
        <v>80</v>
      </c>
      <c r="BK412" s="219">
        <f>ROUND(I412*H412,2)</f>
        <v>0</v>
      </c>
      <c r="BL412" s="20" t="s">
        <v>196</v>
      </c>
      <c r="BM412" s="218" t="s">
        <v>2407</v>
      </c>
    </row>
    <row r="413" spans="1:51" s="13" customFormat="1" ht="12">
      <c r="A413" s="13"/>
      <c r="B413" s="225"/>
      <c r="C413" s="226"/>
      <c r="D413" s="227" t="s">
        <v>176</v>
      </c>
      <c r="E413" s="228" t="s">
        <v>19</v>
      </c>
      <c r="F413" s="229" t="s">
        <v>2408</v>
      </c>
      <c r="G413" s="226"/>
      <c r="H413" s="228" t="s">
        <v>19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176</v>
      </c>
      <c r="AU413" s="235" t="s">
        <v>82</v>
      </c>
      <c r="AV413" s="13" t="s">
        <v>80</v>
      </c>
      <c r="AW413" s="13" t="s">
        <v>34</v>
      </c>
      <c r="AX413" s="13" t="s">
        <v>72</v>
      </c>
      <c r="AY413" s="235" t="s">
        <v>155</v>
      </c>
    </row>
    <row r="414" spans="1:51" s="14" customFormat="1" ht="12">
      <c r="A414" s="14"/>
      <c r="B414" s="236"/>
      <c r="C414" s="237"/>
      <c r="D414" s="227" t="s">
        <v>176</v>
      </c>
      <c r="E414" s="238" t="s">
        <v>19</v>
      </c>
      <c r="F414" s="239" t="s">
        <v>2409</v>
      </c>
      <c r="G414" s="237"/>
      <c r="H414" s="240">
        <v>1560.5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176</v>
      </c>
      <c r="AU414" s="246" t="s">
        <v>82</v>
      </c>
      <c r="AV414" s="14" t="s">
        <v>82</v>
      </c>
      <c r="AW414" s="14" t="s">
        <v>34</v>
      </c>
      <c r="AX414" s="14" t="s">
        <v>72</v>
      </c>
      <c r="AY414" s="246" t="s">
        <v>155</v>
      </c>
    </row>
    <row r="415" spans="1:51" s="14" customFormat="1" ht="12">
      <c r="A415" s="14"/>
      <c r="B415" s="236"/>
      <c r="C415" s="237"/>
      <c r="D415" s="227" t="s">
        <v>176</v>
      </c>
      <c r="E415" s="238" t="s">
        <v>19</v>
      </c>
      <c r="F415" s="239" t="s">
        <v>398</v>
      </c>
      <c r="G415" s="237"/>
      <c r="H415" s="240">
        <v>113.391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176</v>
      </c>
      <c r="AU415" s="246" t="s">
        <v>82</v>
      </c>
      <c r="AV415" s="14" t="s">
        <v>82</v>
      </c>
      <c r="AW415" s="14" t="s">
        <v>34</v>
      </c>
      <c r="AX415" s="14" t="s">
        <v>72</v>
      </c>
      <c r="AY415" s="246" t="s">
        <v>155</v>
      </c>
    </row>
    <row r="416" spans="1:51" s="14" customFormat="1" ht="12">
      <c r="A416" s="14"/>
      <c r="B416" s="236"/>
      <c r="C416" s="237"/>
      <c r="D416" s="227" t="s">
        <v>176</v>
      </c>
      <c r="E416" s="238" t="s">
        <v>19</v>
      </c>
      <c r="F416" s="239" t="s">
        <v>2410</v>
      </c>
      <c r="G416" s="237"/>
      <c r="H416" s="240">
        <v>47.928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176</v>
      </c>
      <c r="AU416" s="246" t="s">
        <v>82</v>
      </c>
      <c r="AV416" s="14" t="s">
        <v>82</v>
      </c>
      <c r="AW416" s="14" t="s">
        <v>34</v>
      </c>
      <c r="AX416" s="14" t="s">
        <v>72</v>
      </c>
      <c r="AY416" s="246" t="s">
        <v>155</v>
      </c>
    </row>
    <row r="417" spans="1:51" s="15" customFormat="1" ht="12">
      <c r="A417" s="15"/>
      <c r="B417" s="255"/>
      <c r="C417" s="256"/>
      <c r="D417" s="227" t="s">
        <v>176</v>
      </c>
      <c r="E417" s="257" t="s">
        <v>19</v>
      </c>
      <c r="F417" s="258" t="s">
        <v>502</v>
      </c>
      <c r="G417" s="256"/>
      <c r="H417" s="259">
        <v>1721.819</v>
      </c>
      <c r="I417" s="260"/>
      <c r="J417" s="256"/>
      <c r="K417" s="256"/>
      <c r="L417" s="261"/>
      <c r="M417" s="262"/>
      <c r="N417" s="263"/>
      <c r="O417" s="263"/>
      <c r="P417" s="263"/>
      <c r="Q417" s="263"/>
      <c r="R417" s="263"/>
      <c r="S417" s="263"/>
      <c r="T417" s="26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5" t="s">
        <v>176</v>
      </c>
      <c r="AU417" s="265" t="s">
        <v>82</v>
      </c>
      <c r="AV417" s="15" t="s">
        <v>252</v>
      </c>
      <c r="AW417" s="15" t="s">
        <v>34</v>
      </c>
      <c r="AX417" s="15" t="s">
        <v>80</v>
      </c>
      <c r="AY417" s="265" t="s">
        <v>155</v>
      </c>
    </row>
    <row r="418" spans="1:47" s="2" customFormat="1" ht="12">
      <c r="A418" s="41"/>
      <c r="B418" s="42"/>
      <c r="C418" s="43"/>
      <c r="D418" s="227" t="s">
        <v>493</v>
      </c>
      <c r="E418" s="43"/>
      <c r="F418" s="252" t="s">
        <v>534</v>
      </c>
      <c r="G418" s="43"/>
      <c r="H418" s="43"/>
      <c r="I418" s="43"/>
      <c r="J418" s="43"/>
      <c r="K418" s="43"/>
      <c r="L418" s="47"/>
      <c r="M418" s="223"/>
      <c r="N418" s="224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U418" s="20" t="s">
        <v>82</v>
      </c>
    </row>
    <row r="419" spans="1:47" s="2" customFormat="1" ht="12">
      <c r="A419" s="41"/>
      <c r="B419" s="42"/>
      <c r="C419" s="43"/>
      <c r="D419" s="227" t="s">
        <v>493</v>
      </c>
      <c r="E419" s="43"/>
      <c r="F419" s="253" t="s">
        <v>535</v>
      </c>
      <c r="G419" s="43"/>
      <c r="H419" s="254">
        <v>0</v>
      </c>
      <c r="I419" s="43"/>
      <c r="J419" s="43"/>
      <c r="K419" s="43"/>
      <c r="L419" s="47"/>
      <c r="M419" s="223"/>
      <c r="N419" s="224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U419" s="20" t="s">
        <v>82</v>
      </c>
    </row>
    <row r="420" spans="1:47" s="2" customFormat="1" ht="12">
      <c r="A420" s="41"/>
      <c r="B420" s="42"/>
      <c r="C420" s="43"/>
      <c r="D420" s="227" t="s">
        <v>493</v>
      </c>
      <c r="E420" s="43"/>
      <c r="F420" s="253" t="s">
        <v>536</v>
      </c>
      <c r="G420" s="43"/>
      <c r="H420" s="254">
        <v>66.143</v>
      </c>
      <c r="I420" s="43"/>
      <c r="J420" s="43"/>
      <c r="K420" s="43"/>
      <c r="L420" s="47"/>
      <c r="M420" s="223"/>
      <c r="N420" s="22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U420" s="20" t="s">
        <v>82</v>
      </c>
    </row>
    <row r="421" spans="1:47" s="2" customFormat="1" ht="12">
      <c r="A421" s="41"/>
      <c r="B421" s="42"/>
      <c r="C421" s="43"/>
      <c r="D421" s="227" t="s">
        <v>493</v>
      </c>
      <c r="E421" s="43"/>
      <c r="F421" s="253" t="s">
        <v>537</v>
      </c>
      <c r="G421" s="43"/>
      <c r="H421" s="254">
        <v>172.367</v>
      </c>
      <c r="I421" s="43"/>
      <c r="J421" s="43"/>
      <c r="K421" s="43"/>
      <c r="L421" s="47"/>
      <c r="M421" s="223"/>
      <c r="N421" s="224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U421" s="20" t="s">
        <v>82</v>
      </c>
    </row>
    <row r="422" spans="1:47" s="2" customFormat="1" ht="12">
      <c r="A422" s="41"/>
      <c r="B422" s="42"/>
      <c r="C422" s="43"/>
      <c r="D422" s="227" t="s">
        <v>493</v>
      </c>
      <c r="E422" s="43"/>
      <c r="F422" s="253" t="s">
        <v>538</v>
      </c>
      <c r="G422" s="43"/>
      <c r="H422" s="254">
        <v>80.04</v>
      </c>
      <c r="I422" s="43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U422" s="20" t="s">
        <v>82</v>
      </c>
    </row>
    <row r="423" spans="1:47" s="2" customFormat="1" ht="12">
      <c r="A423" s="41"/>
      <c r="B423" s="42"/>
      <c r="C423" s="43"/>
      <c r="D423" s="227" t="s">
        <v>493</v>
      </c>
      <c r="E423" s="43"/>
      <c r="F423" s="253" t="s">
        <v>539</v>
      </c>
      <c r="G423" s="43"/>
      <c r="H423" s="254">
        <v>58.5</v>
      </c>
      <c r="I423" s="43"/>
      <c r="J423" s="43"/>
      <c r="K423" s="43"/>
      <c r="L423" s="47"/>
      <c r="M423" s="223"/>
      <c r="N423" s="22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U423" s="20" t="s">
        <v>82</v>
      </c>
    </row>
    <row r="424" spans="1:47" s="2" customFormat="1" ht="12">
      <c r="A424" s="41"/>
      <c r="B424" s="42"/>
      <c r="C424" s="43"/>
      <c r="D424" s="227" t="s">
        <v>493</v>
      </c>
      <c r="E424" s="43"/>
      <c r="F424" s="253" t="s">
        <v>540</v>
      </c>
      <c r="G424" s="43"/>
      <c r="H424" s="254">
        <v>148.541</v>
      </c>
      <c r="I424" s="43"/>
      <c r="J424" s="43"/>
      <c r="K424" s="43"/>
      <c r="L424" s="47"/>
      <c r="M424" s="223"/>
      <c r="N424" s="22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U424" s="20" t="s">
        <v>82</v>
      </c>
    </row>
    <row r="425" spans="1:47" s="2" customFormat="1" ht="12">
      <c r="A425" s="41"/>
      <c r="B425" s="42"/>
      <c r="C425" s="43"/>
      <c r="D425" s="227" t="s">
        <v>493</v>
      </c>
      <c r="E425" s="43"/>
      <c r="F425" s="253" t="s">
        <v>541</v>
      </c>
      <c r="G425" s="43"/>
      <c r="H425" s="254">
        <v>60.694</v>
      </c>
      <c r="I425" s="43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U425" s="20" t="s">
        <v>82</v>
      </c>
    </row>
    <row r="426" spans="1:47" s="2" customFormat="1" ht="12">
      <c r="A426" s="41"/>
      <c r="B426" s="42"/>
      <c r="C426" s="43"/>
      <c r="D426" s="227" t="s">
        <v>493</v>
      </c>
      <c r="E426" s="43"/>
      <c r="F426" s="253" t="s">
        <v>539</v>
      </c>
      <c r="G426" s="43"/>
      <c r="H426" s="254">
        <v>58.5</v>
      </c>
      <c r="I426" s="43"/>
      <c r="J426" s="43"/>
      <c r="K426" s="43"/>
      <c r="L426" s="47"/>
      <c r="M426" s="223"/>
      <c r="N426" s="22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U426" s="20" t="s">
        <v>82</v>
      </c>
    </row>
    <row r="427" spans="1:47" s="2" customFormat="1" ht="12">
      <c r="A427" s="41"/>
      <c r="B427" s="42"/>
      <c r="C427" s="43"/>
      <c r="D427" s="227" t="s">
        <v>493</v>
      </c>
      <c r="E427" s="43"/>
      <c r="F427" s="253" t="s">
        <v>542</v>
      </c>
      <c r="G427" s="43"/>
      <c r="H427" s="254">
        <v>71.033</v>
      </c>
      <c r="I427" s="43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U427" s="20" t="s">
        <v>82</v>
      </c>
    </row>
    <row r="428" spans="1:47" s="2" customFormat="1" ht="12">
      <c r="A428" s="41"/>
      <c r="B428" s="42"/>
      <c r="C428" s="43"/>
      <c r="D428" s="227" t="s">
        <v>493</v>
      </c>
      <c r="E428" s="43"/>
      <c r="F428" s="253" t="s">
        <v>543</v>
      </c>
      <c r="G428" s="43"/>
      <c r="H428" s="254">
        <v>29.741</v>
      </c>
      <c r="I428" s="43"/>
      <c r="J428" s="43"/>
      <c r="K428" s="43"/>
      <c r="L428" s="47"/>
      <c r="M428" s="223"/>
      <c r="N428" s="22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U428" s="20" t="s">
        <v>82</v>
      </c>
    </row>
    <row r="429" spans="1:47" s="2" customFormat="1" ht="12">
      <c r="A429" s="41"/>
      <c r="B429" s="42"/>
      <c r="C429" s="43"/>
      <c r="D429" s="227" t="s">
        <v>493</v>
      </c>
      <c r="E429" s="43"/>
      <c r="F429" s="253" t="s">
        <v>544</v>
      </c>
      <c r="G429" s="43"/>
      <c r="H429" s="254">
        <v>58.655</v>
      </c>
      <c r="I429" s="43"/>
      <c r="J429" s="43"/>
      <c r="K429" s="43"/>
      <c r="L429" s="47"/>
      <c r="M429" s="223"/>
      <c r="N429" s="224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U429" s="20" t="s">
        <v>82</v>
      </c>
    </row>
    <row r="430" spans="1:47" s="2" customFormat="1" ht="12">
      <c r="A430" s="41"/>
      <c r="B430" s="42"/>
      <c r="C430" s="43"/>
      <c r="D430" s="227" t="s">
        <v>493</v>
      </c>
      <c r="E430" s="43"/>
      <c r="F430" s="253" t="s">
        <v>545</v>
      </c>
      <c r="G430" s="43"/>
      <c r="H430" s="254">
        <v>804.214</v>
      </c>
      <c r="I430" s="43"/>
      <c r="J430" s="43"/>
      <c r="K430" s="43"/>
      <c r="L430" s="47"/>
      <c r="M430" s="223"/>
      <c r="N430" s="22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U430" s="20" t="s">
        <v>82</v>
      </c>
    </row>
    <row r="431" spans="1:47" s="2" customFormat="1" ht="12">
      <c r="A431" s="41"/>
      <c r="B431" s="42"/>
      <c r="C431" s="43"/>
      <c r="D431" s="227" t="s">
        <v>493</v>
      </c>
      <c r="E431" s="43"/>
      <c r="F431" s="253" t="s">
        <v>546</v>
      </c>
      <c r="G431" s="43"/>
      <c r="H431" s="254">
        <v>0</v>
      </c>
      <c r="I431" s="43"/>
      <c r="J431" s="43"/>
      <c r="K431" s="43"/>
      <c r="L431" s="47"/>
      <c r="M431" s="223"/>
      <c r="N431" s="22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U431" s="20" t="s">
        <v>82</v>
      </c>
    </row>
    <row r="432" spans="1:47" s="2" customFormat="1" ht="12">
      <c r="A432" s="41"/>
      <c r="B432" s="42"/>
      <c r="C432" s="43"/>
      <c r="D432" s="227" t="s">
        <v>493</v>
      </c>
      <c r="E432" s="43"/>
      <c r="F432" s="253" t="s">
        <v>547</v>
      </c>
      <c r="G432" s="43"/>
      <c r="H432" s="254">
        <v>-23.964</v>
      </c>
      <c r="I432" s="43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U432" s="20" t="s">
        <v>82</v>
      </c>
    </row>
    <row r="433" spans="1:47" s="2" customFormat="1" ht="12">
      <c r="A433" s="41"/>
      <c r="B433" s="42"/>
      <c r="C433" s="43"/>
      <c r="D433" s="227" t="s">
        <v>493</v>
      </c>
      <c r="E433" s="43"/>
      <c r="F433" s="253" t="s">
        <v>502</v>
      </c>
      <c r="G433" s="43"/>
      <c r="H433" s="254">
        <v>780.25</v>
      </c>
      <c r="I433" s="43"/>
      <c r="J433" s="43"/>
      <c r="K433" s="43"/>
      <c r="L433" s="47"/>
      <c r="M433" s="223"/>
      <c r="N433" s="224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U433" s="20" t="s">
        <v>82</v>
      </c>
    </row>
    <row r="434" spans="1:47" s="2" customFormat="1" ht="12">
      <c r="A434" s="41"/>
      <c r="B434" s="42"/>
      <c r="C434" s="43"/>
      <c r="D434" s="227" t="s">
        <v>493</v>
      </c>
      <c r="E434" s="43"/>
      <c r="F434" s="252" t="s">
        <v>548</v>
      </c>
      <c r="G434" s="43"/>
      <c r="H434" s="43"/>
      <c r="I434" s="43"/>
      <c r="J434" s="43"/>
      <c r="K434" s="43"/>
      <c r="L434" s="47"/>
      <c r="M434" s="223"/>
      <c r="N434" s="22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U434" s="20" t="s">
        <v>82</v>
      </c>
    </row>
    <row r="435" spans="1:47" s="2" customFormat="1" ht="12">
      <c r="A435" s="41"/>
      <c r="B435" s="42"/>
      <c r="C435" s="43"/>
      <c r="D435" s="227" t="s">
        <v>493</v>
      </c>
      <c r="E435" s="43"/>
      <c r="F435" s="253" t="s">
        <v>549</v>
      </c>
      <c r="G435" s="43"/>
      <c r="H435" s="254">
        <v>37.32</v>
      </c>
      <c r="I435" s="43"/>
      <c r="J435" s="43"/>
      <c r="K435" s="43"/>
      <c r="L435" s="47"/>
      <c r="M435" s="223"/>
      <c r="N435" s="22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U435" s="20" t="s">
        <v>82</v>
      </c>
    </row>
    <row r="436" spans="1:47" s="2" customFormat="1" ht="12">
      <c r="A436" s="41"/>
      <c r="B436" s="42"/>
      <c r="C436" s="43"/>
      <c r="D436" s="227" t="s">
        <v>493</v>
      </c>
      <c r="E436" s="43"/>
      <c r="F436" s="253" t="s">
        <v>550</v>
      </c>
      <c r="G436" s="43"/>
      <c r="H436" s="254">
        <v>76.071</v>
      </c>
      <c r="I436" s="43"/>
      <c r="J436" s="43"/>
      <c r="K436" s="43"/>
      <c r="L436" s="47"/>
      <c r="M436" s="223"/>
      <c r="N436" s="22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U436" s="20" t="s">
        <v>82</v>
      </c>
    </row>
    <row r="437" spans="1:47" s="2" customFormat="1" ht="12">
      <c r="A437" s="41"/>
      <c r="B437" s="42"/>
      <c r="C437" s="43"/>
      <c r="D437" s="227" t="s">
        <v>493</v>
      </c>
      <c r="E437" s="43"/>
      <c r="F437" s="253" t="s">
        <v>551</v>
      </c>
      <c r="G437" s="43"/>
      <c r="H437" s="254">
        <v>0</v>
      </c>
      <c r="I437" s="43"/>
      <c r="J437" s="43"/>
      <c r="K437" s="43"/>
      <c r="L437" s="47"/>
      <c r="M437" s="223"/>
      <c r="N437" s="22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U437" s="20" t="s">
        <v>82</v>
      </c>
    </row>
    <row r="438" spans="1:47" s="2" customFormat="1" ht="12">
      <c r="A438" s="41"/>
      <c r="B438" s="42"/>
      <c r="C438" s="43"/>
      <c r="D438" s="227" t="s">
        <v>493</v>
      </c>
      <c r="E438" s="43"/>
      <c r="F438" s="253" t="s">
        <v>502</v>
      </c>
      <c r="G438" s="43"/>
      <c r="H438" s="254">
        <v>113.391</v>
      </c>
      <c r="I438" s="43"/>
      <c r="J438" s="43"/>
      <c r="K438" s="43"/>
      <c r="L438" s="47"/>
      <c r="M438" s="223"/>
      <c r="N438" s="22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U438" s="20" t="s">
        <v>82</v>
      </c>
    </row>
    <row r="439" spans="1:47" s="2" customFormat="1" ht="12">
      <c r="A439" s="41"/>
      <c r="B439" s="42"/>
      <c r="C439" s="43"/>
      <c r="D439" s="227" t="s">
        <v>493</v>
      </c>
      <c r="E439" s="43"/>
      <c r="F439" s="252" t="s">
        <v>611</v>
      </c>
      <c r="G439" s="43"/>
      <c r="H439" s="43"/>
      <c r="I439" s="43"/>
      <c r="J439" s="43"/>
      <c r="K439" s="43"/>
      <c r="L439" s="47"/>
      <c r="M439" s="223"/>
      <c r="N439" s="224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U439" s="20" t="s">
        <v>82</v>
      </c>
    </row>
    <row r="440" spans="1:47" s="2" customFormat="1" ht="12">
      <c r="A440" s="41"/>
      <c r="B440" s="42"/>
      <c r="C440" s="43"/>
      <c r="D440" s="227" t="s">
        <v>493</v>
      </c>
      <c r="E440" s="43"/>
      <c r="F440" s="253" t="s">
        <v>612</v>
      </c>
      <c r="G440" s="43"/>
      <c r="H440" s="254">
        <v>0</v>
      </c>
      <c r="I440" s="43"/>
      <c r="J440" s="43"/>
      <c r="K440" s="43"/>
      <c r="L440" s="47"/>
      <c r="M440" s="223"/>
      <c r="N440" s="22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U440" s="20" t="s">
        <v>82</v>
      </c>
    </row>
    <row r="441" spans="1:47" s="2" customFormat="1" ht="12">
      <c r="A441" s="41"/>
      <c r="B441" s="42"/>
      <c r="C441" s="43"/>
      <c r="D441" s="227" t="s">
        <v>493</v>
      </c>
      <c r="E441" s="43"/>
      <c r="F441" s="253" t="s">
        <v>613</v>
      </c>
      <c r="G441" s="43"/>
      <c r="H441" s="254">
        <v>12.48</v>
      </c>
      <c r="I441" s="43"/>
      <c r="J441" s="43"/>
      <c r="K441" s="43"/>
      <c r="L441" s="47"/>
      <c r="M441" s="223"/>
      <c r="N441" s="22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U441" s="20" t="s">
        <v>82</v>
      </c>
    </row>
    <row r="442" spans="1:47" s="2" customFormat="1" ht="12">
      <c r="A442" s="41"/>
      <c r="B442" s="42"/>
      <c r="C442" s="43"/>
      <c r="D442" s="227" t="s">
        <v>493</v>
      </c>
      <c r="E442" s="43"/>
      <c r="F442" s="253" t="s">
        <v>614</v>
      </c>
      <c r="G442" s="43"/>
      <c r="H442" s="254">
        <v>7.02</v>
      </c>
      <c r="I442" s="43"/>
      <c r="J442" s="43"/>
      <c r="K442" s="43"/>
      <c r="L442" s="47"/>
      <c r="M442" s="223"/>
      <c r="N442" s="22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U442" s="20" t="s">
        <v>82</v>
      </c>
    </row>
    <row r="443" spans="1:47" s="2" customFormat="1" ht="12">
      <c r="A443" s="41"/>
      <c r="B443" s="42"/>
      <c r="C443" s="43"/>
      <c r="D443" s="227" t="s">
        <v>493</v>
      </c>
      <c r="E443" s="43"/>
      <c r="F443" s="253" t="s">
        <v>615</v>
      </c>
      <c r="G443" s="43"/>
      <c r="H443" s="254">
        <v>0.564</v>
      </c>
      <c r="I443" s="43"/>
      <c r="J443" s="43"/>
      <c r="K443" s="43"/>
      <c r="L443" s="47"/>
      <c r="M443" s="223"/>
      <c r="N443" s="22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U443" s="20" t="s">
        <v>82</v>
      </c>
    </row>
    <row r="444" spans="1:47" s="2" customFormat="1" ht="12">
      <c r="A444" s="41"/>
      <c r="B444" s="42"/>
      <c r="C444" s="43"/>
      <c r="D444" s="227" t="s">
        <v>493</v>
      </c>
      <c r="E444" s="43"/>
      <c r="F444" s="253" t="s">
        <v>616</v>
      </c>
      <c r="G444" s="43"/>
      <c r="H444" s="254">
        <v>1.02</v>
      </c>
      <c r="I444" s="43"/>
      <c r="J444" s="43"/>
      <c r="K444" s="43"/>
      <c r="L444" s="47"/>
      <c r="M444" s="223"/>
      <c r="N444" s="22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U444" s="20" t="s">
        <v>82</v>
      </c>
    </row>
    <row r="445" spans="1:47" s="2" customFormat="1" ht="12">
      <c r="A445" s="41"/>
      <c r="B445" s="42"/>
      <c r="C445" s="43"/>
      <c r="D445" s="227" t="s">
        <v>493</v>
      </c>
      <c r="E445" s="43"/>
      <c r="F445" s="253" t="s">
        <v>617</v>
      </c>
      <c r="G445" s="43"/>
      <c r="H445" s="254">
        <v>2.88</v>
      </c>
      <c r="I445" s="43"/>
      <c r="J445" s="43"/>
      <c r="K445" s="43"/>
      <c r="L445" s="47"/>
      <c r="M445" s="223"/>
      <c r="N445" s="22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U445" s="20" t="s">
        <v>82</v>
      </c>
    </row>
    <row r="446" spans="1:47" s="2" customFormat="1" ht="12">
      <c r="A446" s="41"/>
      <c r="B446" s="42"/>
      <c r="C446" s="43"/>
      <c r="D446" s="227" t="s">
        <v>493</v>
      </c>
      <c r="E446" s="43"/>
      <c r="F446" s="253" t="s">
        <v>502</v>
      </c>
      <c r="G446" s="43"/>
      <c r="H446" s="254">
        <v>23.964</v>
      </c>
      <c r="I446" s="43"/>
      <c r="J446" s="43"/>
      <c r="K446" s="43"/>
      <c r="L446" s="47"/>
      <c r="M446" s="223"/>
      <c r="N446" s="22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U446" s="20" t="s">
        <v>82</v>
      </c>
    </row>
    <row r="447" spans="1:51" s="14" customFormat="1" ht="12">
      <c r="A447" s="14"/>
      <c r="B447" s="236"/>
      <c r="C447" s="237"/>
      <c r="D447" s="227" t="s">
        <v>176</v>
      </c>
      <c r="E447" s="237"/>
      <c r="F447" s="239" t="s">
        <v>2411</v>
      </c>
      <c r="G447" s="237"/>
      <c r="H447" s="240">
        <v>1807.91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176</v>
      </c>
      <c r="AU447" s="246" t="s">
        <v>82</v>
      </c>
      <c r="AV447" s="14" t="s">
        <v>82</v>
      </c>
      <c r="AW447" s="14" t="s">
        <v>4</v>
      </c>
      <c r="AX447" s="14" t="s">
        <v>80</v>
      </c>
      <c r="AY447" s="246" t="s">
        <v>155</v>
      </c>
    </row>
    <row r="448" spans="1:65" s="2" customFormat="1" ht="16.5" customHeight="1">
      <c r="A448" s="41"/>
      <c r="B448" s="42"/>
      <c r="C448" s="266" t="s">
        <v>171</v>
      </c>
      <c r="D448" s="266" t="s">
        <v>560</v>
      </c>
      <c r="E448" s="267" t="s">
        <v>2412</v>
      </c>
      <c r="F448" s="268" t="s">
        <v>2413</v>
      </c>
      <c r="G448" s="269" t="s">
        <v>356</v>
      </c>
      <c r="H448" s="270">
        <v>22.783</v>
      </c>
      <c r="I448" s="271"/>
      <c r="J448" s="272">
        <f>ROUND(I448*H448,2)</f>
        <v>0</v>
      </c>
      <c r="K448" s="268" t="s">
        <v>166</v>
      </c>
      <c r="L448" s="273"/>
      <c r="M448" s="274" t="s">
        <v>19</v>
      </c>
      <c r="N448" s="275" t="s">
        <v>43</v>
      </c>
      <c r="O448" s="87"/>
      <c r="P448" s="216">
        <f>O448*H448</f>
        <v>0</v>
      </c>
      <c r="Q448" s="216">
        <v>0.006</v>
      </c>
      <c r="R448" s="216">
        <f>Q448*H448</f>
        <v>0.13669800000000001</v>
      </c>
      <c r="S448" s="216">
        <v>0</v>
      </c>
      <c r="T448" s="217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18" t="s">
        <v>776</v>
      </c>
      <c r="AT448" s="218" t="s">
        <v>560</v>
      </c>
      <c r="AU448" s="218" t="s">
        <v>82</v>
      </c>
      <c r="AY448" s="20" t="s">
        <v>155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20" t="s">
        <v>80</v>
      </c>
      <c r="BK448" s="219">
        <f>ROUND(I448*H448,2)</f>
        <v>0</v>
      </c>
      <c r="BL448" s="20" t="s">
        <v>196</v>
      </c>
      <c r="BM448" s="218" t="s">
        <v>2414</v>
      </c>
    </row>
    <row r="449" spans="1:51" s="13" customFormat="1" ht="12">
      <c r="A449" s="13"/>
      <c r="B449" s="225"/>
      <c r="C449" s="226"/>
      <c r="D449" s="227" t="s">
        <v>176</v>
      </c>
      <c r="E449" s="228" t="s">
        <v>19</v>
      </c>
      <c r="F449" s="229" t="s">
        <v>2408</v>
      </c>
      <c r="G449" s="226"/>
      <c r="H449" s="228" t="s">
        <v>19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5" t="s">
        <v>176</v>
      </c>
      <c r="AU449" s="235" t="s">
        <v>82</v>
      </c>
      <c r="AV449" s="13" t="s">
        <v>80</v>
      </c>
      <c r="AW449" s="13" t="s">
        <v>34</v>
      </c>
      <c r="AX449" s="13" t="s">
        <v>72</v>
      </c>
      <c r="AY449" s="235" t="s">
        <v>155</v>
      </c>
    </row>
    <row r="450" spans="1:51" s="14" customFormat="1" ht="12">
      <c r="A450" s="14"/>
      <c r="B450" s="236"/>
      <c r="C450" s="237"/>
      <c r="D450" s="227" t="s">
        <v>176</v>
      </c>
      <c r="E450" s="238" t="s">
        <v>19</v>
      </c>
      <c r="F450" s="239" t="s">
        <v>457</v>
      </c>
      <c r="G450" s="237"/>
      <c r="H450" s="240">
        <v>21.698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176</v>
      </c>
      <c r="AU450" s="246" t="s">
        <v>82</v>
      </c>
      <c r="AV450" s="14" t="s">
        <v>82</v>
      </c>
      <c r="AW450" s="14" t="s">
        <v>34</v>
      </c>
      <c r="AX450" s="14" t="s">
        <v>80</v>
      </c>
      <c r="AY450" s="246" t="s">
        <v>155</v>
      </c>
    </row>
    <row r="451" spans="1:47" s="2" customFormat="1" ht="12">
      <c r="A451" s="41"/>
      <c r="B451" s="42"/>
      <c r="C451" s="43"/>
      <c r="D451" s="227" t="s">
        <v>493</v>
      </c>
      <c r="E451" s="43"/>
      <c r="F451" s="252" t="s">
        <v>552</v>
      </c>
      <c r="G451" s="43"/>
      <c r="H451" s="43"/>
      <c r="I451" s="43"/>
      <c r="J451" s="43"/>
      <c r="K451" s="43"/>
      <c r="L451" s="47"/>
      <c r="M451" s="223"/>
      <c r="N451" s="22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U451" s="20" t="s">
        <v>82</v>
      </c>
    </row>
    <row r="452" spans="1:47" s="2" customFormat="1" ht="12">
      <c r="A452" s="41"/>
      <c r="B452" s="42"/>
      <c r="C452" s="43"/>
      <c r="D452" s="227" t="s">
        <v>493</v>
      </c>
      <c r="E452" s="43"/>
      <c r="F452" s="253" t="s">
        <v>535</v>
      </c>
      <c r="G452" s="43"/>
      <c r="H452" s="254">
        <v>0</v>
      </c>
      <c r="I452" s="43"/>
      <c r="J452" s="43"/>
      <c r="K452" s="43"/>
      <c r="L452" s="47"/>
      <c r="M452" s="223"/>
      <c r="N452" s="22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U452" s="20" t="s">
        <v>82</v>
      </c>
    </row>
    <row r="453" spans="1:47" s="2" customFormat="1" ht="12">
      <c r="A453" s="41"/>
      <c r="B453" s="42"/>
      <c r="C453" s="43"/>
      <c r="D453" s="227" t="s">
        <v>493</v>
      </c>
      <c r="E453" s="43"/>
      <c r="F453" s="253" t="s">
        <v>553</v>
      </c>
      <c r="G453" s="43"/>
      <c r="H453" s="254">
        <v>5.074</v>
      </c>
      <c r="I453" s="43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U453" s="20" t="s">
        <v>82</v>
      </c>
    </row>
    <row r="454" spans="1:47" s="2" customFormat="1" ht="12">
      <c r="A454" s="41"/>
      <c r="B454" s="42"/>
      <c r="C454" s="43"/>
      <c r="D454" s="227" t="s">
        <v>493</v>
      </c>
      <c r="E454" s="43"/>
      <c r="F454" s="253" t="s">
        <v>2415</v>
      </c>
      <c r="G454" s="43"/>
      <c r="H454" s="254">
        <v>6.6</v>
      </c>
      <c r="I454" s="43"/>
      <c r="J454" s="43"/>
      <c r="K454" s="43"/>
      <c r="L454" s="47"/>
      <c r="M454" s="223"/>
      <c r="N454" s="22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U454" s="20" t="s">
        <v>82</v>
      </c>
    </row>
    <row r="455" spans="1:47" s="2" customFormat="1" ht="12">
      <c r="A455" s="41"/>
      <c r="B455" s="42"/>
      <c r="C455" s="43"/>
      <c r="D455" s="227" t="s">
        <v>493</v>
      </c>
      <c r="E455" s="43"/>
      <c r="F455" s="253" t="s">
        <v>555</v>
      </c>
      <c r="G455" s="43"/>
      <c r="H455" s="254">
        <v>3.3</v>
      </c>
      <c r="I455" s="43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U455" s="20" t="s">
        <v>82</v>
      </c>
    </row>
    <row r="456" spans="1:47" s="2" customFormat="1" ht="12">
      <c r="A456" s="41"/>
      <c r="B456" s="42"/>
      <c r="C456" s="43"/>
      <c r="D456" s="227" t="s">
        <v>493</v>
      </c>
      <c r="E456" s="43"/>
      <c r="F456" s="253" t="s">
        <v>556</v>
      </c>
      <c r="G456" s="43"/>
      <c r="H456" s="254">
        <v>3.424</v>
      </c>
      <c r="I456" s="43"/>
      <c r="J456" s="43"/>
      <c r="K456" s="43"/>
      <c r="L456" s="47"/>
      <c r="M456" s="223"/>
      <c r="N456" s="224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U456" s="20" t="s">
        <v>82</v>
      </c>
    </row>
    <row r="457" spans="1:47" s="2" customFormat="1" ht="12">
      <c r="A457" s="41"/>
      <c r="B457" s="42"/>
      <c r="C457" s="43"/>
      <c r="D457" s="227" t="s">
        <v>493</v>
      </c>
      <c r="E457" s="43"/>
      <c r="F457" s="253" t="s">
        <v>555</v>
      </c>
      <c r="G457" s="43"/>
      <c r="H457" s="254">
        <v>3.3</v>
      </c>
      <c r="I457" s="43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U457" s="20" t="s">
        <v>82</v>
      </c>
    </row>
    <row r="458" spans="1:47" s="2" customFormat="1" ht="12">
      <c r="A458" s="41"/>
      <c r="B458" s="42"/>
      <c r="C458" s="43"/>
      <c r="D458" s="227" t="s">
        <v>493</v>
      </c>
      <c r="E458" s="43"/>
      <c r="F458" s="253" t="s">
        <v>502</v>
      </c>
      <c r="G458" s="43"/>
      <c r="H458" s="254">
        <v>21.698</v>
      </c>
      <c r="I458" s="43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U458" s="20" t="s">
        <v>82</v>
      </c>
    </row>
    <row r="459" spans="1:51" s="14" customFormat="1" ht="12">
      <c r="A459" s="14"/>
      <c r="B459" s="236"/>
      <c r="C459" s="237"/>
      <c r="D459" s="227" t="s">
        <v>176</v>
      </c>
      <c r="E459" s="237"/>
      <c r="F459" s="239" t="s">
        <v>2416</v>
      </c>
      <c r="G459" s="237"/>
      <c r="H459" s="240">
        <v>22.783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176</v>
      </c>
      <c r="AU459" s="246" t="s">
        <v>82</v>
      </c>
      <c r="AV459" s="14" t="s">
        <v>82</v>
      </c>
      <c r="AW459" s="14" t="s">
        <v>4</v>
      </c>
      <c r="AX459" s="14" t="s">
        <v>80</v>
      </c>
      <c r="AY459" s="246" t="s">
        <v>155</v>
      </c>
    </row>
    <row r="460" spans="1:65" s="2" customFormat="1" ht="16.5" customHeight="1">
      <c r="A460" s="41"/>
      <c r="B460" s="42"/>
      <c r="C460" s="266" t="s">
        <v>178</v>
      </c>
      <c r="D460" s="266" t="s">
        <v>560</v>
      </c>
      <c r="E460" s="267" t="s">
        <v>2417</v>
      </c>
      <c r="F460" s="268" t="s">
        <v>2418</v>
      </c>
      <c r="G460" s="269" t="s">
        <v>356</v>
      </c>
      <c r="H460" s="270">
        <v>144.223</v>
      </c>
      <c r="I460" s="271"/>
      <c r="J460" s="272">
        <f>ROUND(I460*H460,2)</f>
        <v>0</v>
      </c>
      <c r="K460" s="268" t="s">
        <v>166</v>
      </c>
      <c r="L460" s="273"/>
      <c r="M460" s="274" t="s">
        <v>19</v>
      </c>
      <c r="N460" s="275" t="s">
        <v>43</v>
      </c>
      <c r="O460" s="87"/>
      <c r="P460" s="216">
        <f>O460*H460</f>
        <v>0</v>
      </c>
      <c r="Q460" s="216">
        <v>0.004</v>
      </c>
      <c r="R460" s="216">
        <f>Q460*H460</f>
        <v>0.5768920000000001</v>
      </c>
      <c r="S460" s="216">
        <v>0</v>
      </c>
      <c r="T460" s="21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18" t="s">
        <v>776</v>
      </c>
      <c r="AT460" s="218" t="s">
        <v>560</v>
      </c>
      <c r="AU460" s="218" t="s">
        <v>82</v>
      </c>
      <c r="AY460" s="20" t="s">
        <v>155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20" t="s">
        <v>80</v>
      </c>
      <c r="BK460" s="219">
        <f>ROUND(I460*H460,2)</f>
        <v>0</v>
      </c>
      <c r="BL460" s="20" t="s">
        <v>196</v>
      </c>
      <c r="BM460" s="218" t="s">
        <v>2419</v>
      </c>
    </row>
    <row r="461" spans="1:51" s="13" customFormat="1" ht="12">
      <c r="A461" s="13"/>
      <c r="B461" s="225"/>
      <c r="C461" s="226"/>
      <c r="D461" s="227" t="s">
        <v>176</v>
      </c>
      <c r="E461" s="228" t="s">
        <v>19</v>
      </c>
      <c r="F461" s="229" t="s">
        <v>2408</v>
      </c>
      <c r="G461" s="226"/>
      <c r="H461" s="228" t="s">
        <v>19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176</v>
      </c>
      <c r="AU461" s="235" t="s">
        <v>82</v>
      </c>
      <c r="AV461" s="13" t="s">
        <v>80</v>
      </c>
      <c r="AW461" s="13" t="s">
        <v>34</v>
      </c>
      <c r="AX461" s="13" t="s">
        <v>72</v>
      </c>
      <c r="AY461" s="235" t="s">
        <v>155</v>
      </c>
    </row>
    <row r="462" spans="1:51" s="14" customFormat="1" ht="12">
      <c r="A462" s="14"/>
      <c r="B462" s="236"/>
      <c r="C462" s="237"/>
      <c r="D462" s="227" t="s">
        <v>176</v>
      </c>
      <c r="E462" s="238" t="s">
        <v>19</v>
      </c>
      <c r="F462" s="239" t="s">
        <v>398</v>
      </c>
      <c r="G462" s="237"/>
      <c r="H462" s="240">
        <v>113.391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176</v>
      </c>
      <c r="AU462" s="246" t="s">
        <v>82</v>
      </c>
      <c r="AV462" s="14" t="s">
        <v>82</v>
      </c>
      <c r="AW462" s="14" t="s">
        <v>34</v>
      </c>
      <c r="AX462" s="14" t="s">
        <v>72</v>
      </c>
      <c r="AY462" s="246" t="s">
        <v>155</v>
      </c>
    </row>
    <row r="463" spans="1:51" s="14" customFormat="1" ht="12">
      <c r="A463" s="14"/>
      <c r="B463" s="236"/>
      <c r="C463" s="237"/>
      <c r="D463" s="227" t="s">
        <v>176</v>
      </c>
      <c r="E463" s="238" t="s">
        <v>19</v>
      </c>
      <c r="F463" s="239" t="s">
        <v>404</v>
      </c>
      <c r="G463" s="237"/>
      <c r="H463" s="240">
        <v>23.964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176</v>
      </c>
      <c r="AU463" s="246" t="s">
        <v>82</v>
      </c>
      <c r="AV463" s="14" t="s">
        <v>82</v>
      </c>
      <c r="AW463" s="14" t="s">
        <v>34</v>
      </c>
      <c r="AX463" s="14" t="s">
        <v>72</v>
      </c>
      <c r="AY463" s="246" t="s">
        <v>155</v>
      </c>
    </row>
    <row r="464" spans="1:51" s="15" customFormat="1" ht="12">
      <c r="A464" s="15"/>
      <c r="B464" s="255"/>
      <c r="C464" s="256"/>
      <c r="D464" s="227" t="s">
        <v>176</v>
      </c>
      <c r="E464" s="257" t="s">
        <v>19</v>
      </c>
      <c r="F464" s="258" t="s">
        <v>502</v>
      </c>
      <c r="G464" s="256"/>
      <c r="H464" s="259">
        <v>137.355</v>
      </c>
      <c r="I464" s="260"/>
      <c r="J464" s="256"/>
      <c r="K464" s="256"/>
      <c r="L464" s="261"/>
      <c r="M464" s="262"/>
      <c r="N464" s="263"/>
      <c r="O464" s="263"/>
      <c r="P464" s="263"/>
      <c r="Q464" s="263"/>
      <c r="R464" s="263"/>
      <c r="S464" s="263"/>
      <c r="T464" s="264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5" t="s">
        <v>176</v>
      </c>
      <c r="AU464" s="265" t="s">
        <v>82</v>
      </c>
      <c r="AV464" s="15" t="s">
        <v>252</v>
      </c>
      <c r="AW464" s="15" t="s">
        <v>34</v>
      </c>
      <c r="AX464" s="15" t="s">
        <v>80</v>
      </c>
      <c r="AY464" s="265" t="s">
        <v>155</v>
      </c>
    </row>
    <row r="465" spans="1:47" s="2" customFormat="1" ht="12">
      <c r="A465" s="41"/>
      <c r="B465" s="42"/>
      <c r="C465" s="43"/>
      <c r="D465" s="227" t="s">
        <v>493</v>
      </c>
      <c r="E465" s="43"/>
      <c r="F465" s="252" t="s">
        <v>548</v>
      </c>
      <c r="G465" s="43"/>
      <c r="H465" s="43"/>
      <c r="I465" s="43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U465" s="20" t="s">
        <v>82</v>
      </c>
    </row>
    <row r="466" spans="1:47" s="2" customFormat="1" ht="12">
      <c r="A466" s="41"/>
      <c r="B466" s="42"/>
      <c r="C466" s="43"/>
      <c r="D466" s="227" t="s">
        <v>493</v>
      </c>
      <c r="E466" s="43"/>
      <c r="F466" s="253" t="s">
        <v>549</v>
      </c>
      <c r="G466" s="43"/>
      <c r="H466" s="254">
        <v>37.32</v>
      </c>
      <c r="I466" s="43"/>
      <c r="J466" s="43"/>
      <c r="K466" s="43"/>
      <c r="L466" s="47"/>
      <c r="M466" s="223"/>
      <c r="N466" s="22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U466" s="20" t="s">
        <v>82</v>
      </c>
    </row>
    <row r="467" spans="1:47" s="2" customFormat="1" ht="12">
      <c r="A467" s="41"/>
      <c r="B467" s="42"/>
      <c r="C467" s="43"/>
      <c r="D467" s="227" t="s">
        <v>493</v>
      </c>
      <c r="E467" s="43"/>
      <c r="F467" s="253" t="s">
        <v>550</v>
      </c>
      <c r="G467" s="43"/>
      <c r="H467" s="254">
        <v>76.071</v>
      </c>
      <c r="I467" s="43"/>
      <c r="J467" s="43"/>
      <c r="K467" s="43"/>
      <c r="L467" s="47"/>
      <c r="M467" s="223"/>
      <c r="N467" s="224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U467" s="20" t="s">
        <v>82</v>
      </c>
    </row>
    <row r="468" spans="1:47" s="2" customFormat="1" ht="12">
      <c r="A468" s="41"/>
      <c r="B468" s="42"/>
      <c r="C468" s="43"/>
      <c r="D468" s="227" t="s">
        <v>493</v>
      </c>
      <c r="E468" s="43"/>
      <c r="F468" s="253" t="s">
        <v>551</v>
      </c>
      <c r="G468" s="43"/>
      <c r="H468" s="254">
        <v>0</v>
      </c>
      <c r="I468" s="43"/>
      <c r="J468" s="43"/>
      <c r="K468" s="43"/>
      <c r="L468" s="47"/>
      <c r="M468" s="223"/>
      <c r="N468" s="22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U468" s="20" t="s">
        <v>82</v>
      </c>
    </row>
    <row r="469" spans="1:47" s="2" customFormat="1" ht="12">
      <c r="A469" s="41"/>
      <c r="B469" s="42"/>
      <c r="C469" s="43"/>
      <c r="D469" s="227" t="s">
        <v>493</v>
      </c>
      <c r="E469" s="43"/>
      <c r="F469" s="253" t="s">
        <v>502</v>
      </c>
      <c r="G469" s="43"/>
      <c r="H469" s="254">
        <v>113.391</v>
      </c>
      <c r="I469" s="43"/>
      <c r="J469" s="43"/>
      <c r="K469" s="43"/>
      <c r="L469" s="47"/>
      <c r="M469" s="223"/>
      <c r="N469" s="22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U469" s="20" t="s">
        <v>82</v>
      </c>
    </row>
    <row r="470" spans="1:47" s="2" customFormat="1" ht="12">
      <c r="A470" s="41"/>
      <c r="B470" s="42"/>
      <c r="C470" s="43"/>
      <c r="D470" s="227" t="s">
        <v>493</v>
      </c>
      <c r="E470" s="43"/>
      <c r="F470" s="252" t="s">
        <v>611</v>
      </c>
      <c r="G470" s="43"/>
      <c r="H470" s="43"/>
      <c r="I470" s="43"/>
      <c r="J470" s="43"/>
      <c r="K470" s="43"/>
      <c r="L470" s="47"/>
      <c r="M470" s="223"/>
      <c r="N470" s="224"/>
      <c r="O470" s="87"/>
      <c r="P470" s="87"/>
      <c r="Q470" s="87"/>
      <c r="R470" s="87"/>
      <c r="S470" s="87"/>
      <c r="T470" s="88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U470" s="20" t="s">
        <v>82</v>
      </c>
    </row>
    <row r="471" spans="1:47" s="2" customFormat="1" ht="12">
      <c r="A471" s="41"/>
      <c r="B471" s="42"/>
      <c r="C471" s="43"/>
      <c r="D471" s="227" t="s">
        <v>493</v>
      </c>
      <c r="E471" s="43"/>
      <c r="F471" s="253" t="s">
        <v>612</v>
      </c>
      <c r="G471" s="43"/>
      <c r="H471" s="254">
        <v>0</v>
      </c>
      <c r="I471" s="43"/>
      <c r="J471" s="43"/>
      <c r="K471" s="43"/>
      <c r="L471" s="47"/>
      <c r="M471" s="223"/>
      <c r="N471" s="22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U471" s="20" t="s">
        <v>82</v>
      </c>
    </row>
    <row r="472" spans="1:47" s="2" customFormat="1" ht="12">
      <c r="A472" s="41"/>
      <c r="B472" s="42"/>
      <c r="C472" s="43"/>
      <c r="D472" s="227" t="s">
        <v>493</v>
      </c>
      <c r="E472" s="43"/>
      <c r="F472" s="253" t="s">
        <v>613</v>
      </c>
      <c r="G472" s="43"/>
      <c r="H472" s="254">
        <v>12.48</v>
      </c>
      <c r="I472" s="43"/>
      <c r="J472" s="43"/>
      <c r="K472" s="43"/>
      <c r="L472" s="47"/>
      <c r="M472" s="223"/>
      <c r="N472" s="22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U472" s="20" t="s">
        <v>82</v>
      </c>
    </row>
    <row r="473" spans="1:47" s="2" customFormat="1" ht="12">
      <c r="A473" s="41"/>
      <c r="B473" s="42"/>
      <c r="C473" s="43"/>
      <c r="D473" s="227" t="s">
        <v>493</v>
      </c>
      <c r="E473" s="43"/>
      <c r="F473" s="253" t="s">
        <v>614</v>
      </c>
      <c r="G473" s="43"/>
      <c r="H473" s="254">
        <v>7.02</v>
      </c>
      <c r="I473" s="43"/>
      <c r="J473" s="43"/>
      <c r="K473" s="43"/>
      <c r="L473" s="47"/>
      <c r="M473" s="223"/>
      <c r="N473" s="22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U473" s="20" t="s">
        <v>82</v>
      </c>
    </row>
    <row r="474" spans="1:47" s="2" customFormat="1" ht="12">
      <c r="A474" s="41"/>
      <c r="B474" s="42"/>
      <c r="C474" s="43"/>
      <c r="D474" s="227" t="s">
        <v>493</v>
      </c>
      <c r="E474" s="43"/>
      <c r="F474" s="253" t="s">
        <v>615</v>
      </c>
      <c r="G474" s="43"/>
      <c r="H474" s="254">
        <v>0.564</v>
      </c>
      <c r="I474" s="43"/>
      <c r="J474" s="43"/>
      <c r="K474" s="43"/>
      <c r="L474" s="47"/>
      <c r="M474" s="223"/>
      <c r="N474" s="22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U474" s="20" t="s">
        <v>82</v>
      </c>
    </row>
    <row r="475" spans="1:47" s="2" customFormat="1" ht="12">
      <c r="A475" s="41"/>
      <c r="B475" s="42"/>
      <c r="C475" s="43"/>
      <c r="D475" s="227" t="s">
        <v>493</v>
      </c>
      <c r="E475" s="43"/>
      <c r="F475" s="253" t="s">
        <v>616</v>
      </c>
      <c r="G475" s="43"/>
      <c r="H475" s="254">
        <v>1.02</v>
      </c>
      <c r="I475" s="43"/>
      <c r="J475" s="43"/>
      <c r="K475" s="43"/>
      <c r="L475" s="47"/>
      <c r="M475" s="223"/>
      <c r="N475" s="224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U475" s="20" t="s">
        <v>82</v>
      </c>
    </row>
    <row r="476" spans="1:47" s="2" customFormat="1" ht="12">
      <c r="A476" s="41"/>
      <c r="B476" s="42"/>
      <c r="C476" s="43"/>
      <c r="D476" s="227" t="s">
        <v>493</v>
      </c>
      <c r="E476" s="43"/>
      <c r="F476" s="253" t="s">
        <v>617</v>
      </c>
      <c r="G476" s="43"/>
      <c r="H476" s="254">
        <v>2.88</v>
      </c>
      <c r="I476" s="43"/>
      <c r="J476" s="43"/>
      <c r="K476" s="43"/>
      <c r="L476" s="47"/>
      <c r="M476" s="223"/>
      <c r="N476" s="224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U476" s="20" t="s">
        <v>82</v>
      </c>
    </row>
    <row r="477" spans="1:47" s="2" customFormat="1" ht="12">
      <c r="A477" s="41"/>
      <c r="B477" s="42"/>
      <c r="C477" s="43"/>
      <c r="D477" s="227" t="s">
        <v>493</v>
      </c>
      <c r="E477" s="43"/>
      <c r="F477" s="253" t="s">
        <v>502</v>
      </c>
      <c r="G477" s="43"/>
      <c r="H477" s="254">
        <v>23.964</v>
      </c>
      <c r="I477" s="43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U477" s="20" t="s">
        <v>82</v>
      </c>
    </row>
    <row r="478" spans="1:51" s="14" customFormat="1" ht="12">
      <c r="A478" s="14"/>
      <c r="B478" s="236"/>
      <c r="C478" s="237"/>
      <c r="D478" s="227" t="s">
        <v>176</v>
      </c>
      <c r="E478" s="237"/>
      <c r="F478" s="239" t="s">
        <v>2420</v>
      </c>
      <c r="G478" s="237"/>
      <c r="H478" s="240">
        <v>144.223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176</v>
      </c>
      <c r="AU478" s="246" t="s">
        <v>82</v>
      </c>
      <c r="AV478" s="14" t="s">
        <v>82</v>
      </c>
      <c r="AW478" s="14" t="s">
        <v>4</v>
      </c>
      <c r="AX478" s="14" t="s">
        <v>80</v>
      </c>
      <c r="AY478" s="246" t="s">
        <v>155</v>
      </c>
    </row>
    <row r="479" spans="1:65" s="2" customFormat="1" ht="24.15" customHeight="1">
      <c r="A479" s="41"/>
      <c r="B479" s="42"/>
      <c r="C479" s="207" t="s">
        <v>1125</v>
      </c>
      <c r="D479" s="207" t="s">
        <v>162</v>
      </c>
      <c r="E479" s="208" t="s">
        <v>948</v>
      </c>
      <c r="F479" s="209" t="s">
        <v>949</v>
      </c>
      <c r="G479" s="210" t="s">
        <v>518</v>
      </c>
      <c r="H479" s="211">
        <v>26.306</v>
      </c>
      <c r="I479" s="212"/>
      <c r="J479" s="213">
        <f>ROUND(I479*H479,2)</f>
        <v>0</v>
      </c>
      <c r="K479" s="209" t="s">
        <v>166</v>
      </c>
      <c r="L479" s="47"/>
      <c r="M479" s="214" t="s">
        <v>19</v>
      </c>
      <c r="N479" s="215" t="s">
        <v>43</v>
      </c>
      <c r="O479" s="87"/>
      <c r="P479" s="216">
        <f>O479*H479</f>
        <v>0</v>
      </c>
      <c r="Q479" s="216">
        <v>0</v>
      </c>
      <c r="R479" s="216">
        <f>Q479*H479</f>
        <v>0</v>
      </c>
      <c r="S479" s="216">
        <v>0</v>
      </c>
      <c r="T479" s="217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18" t="s">
        <v>196</v>
      </c>
      <c r="AT479" s="218" t="s">
        <v>162</v>
      </c>
      <c r="AU479" s="218" t="s">
        <v>82</v>
      </c>
      <c r="AY479" s="20" t="s">
        <v>155</v>
      </c>
      <c r="BE479" s="219">
        <f>IF(N479="základní",J479,0)</f>
        <v>0</v>
      </c>
      <c r="BF479" s="219">
        <f>IF(N479="snížená",J479,0)</f>
        <v>0</v>
      </c>
      <c r="BG479" s="219">
        <f>IF(N479="zákl. přenesená",J479,0)</f>
        <v>0</v>
      </c>
      <c r="BH479" s="219">
        <f>IF(N479="sníž. přenesená",J479,0)</f>
        <v>0</v>
      </c>
      <c r="BI479" s="219">
        <f>IF(N479="nulová",J479,0)</f>
        <v>0</v>
      </c>
      <c r="BJ479" s="20" t="s">
        <v>80</v>
      </c>
      <c r="BK479" s="219">
        <f>ROUND(I479*H479,2)</f>
        <v>0</v>
      </c>
      <c r="BL479" s="20" t="s">
        <v>196</v>
      </c>
      <c r="BM479" s="218" t="s">
        <v>2421</v>
      </c>
    </row>
    <row r="480" spans="1:47" s="2" customFormat="1" ht="12">
      <c r="A480" s="41"/>
      <c r="B480" s="42"/>
      <c r="C480" s="43"/>
      <c r="D480" s="220" t="s">
        <v>169</v>
      </c>
      <c r="E480" s="43"/>
      <c r="F480" s="221" t="s">
        <v>951</v>
      </c>
      <c r="G480" s="43"/>
      <c r="H480" s="43"/>
      <c r="I480" s="222"/>
      <c r="J480" s="43"/>
      <c r="K480" s="43"/>
      <c r="L480" s="47"/>
      <c r="M480" s="223"/>
      <c r="N480" s="224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T480" s="20" t="s">
        <v>169</v>
      </c>
      <c r="AU480" s="20" t="s">
        <v>82</v>
      </c>
    </row>
    <row r="481" spans="1:63" s="12" customFormat="1" ht="22.8" customHeight="1">
      <c r="A481" s="12"/>
      <c r="B481" s="191"/>
      <c r="C481" s="192"/>
      <c r="D481" s="193" t="s">
        <v>71</v>
      </c>
      <c r="E481" s="205" t="s">
        <v>1002</v>
      </c>
      <c r="F481" s="205" t="s">
        <v>1003</v>
      </c>
      <c r="G481" s="192"/>
      <c r="H481" s="192"/>
      <c r="I481" s="195"/>
      <c r="J481" s="206">
        <f>BK481</f>
        <v>0</v>
      </c>
      <c r="K481" s="192"/>
      <c r="L481" s="197"/>
      <c r="M481" s="198"/>
      <c r="N481" s="199"/>
      <c r="O481" s="199"/>
      <c r="P481" s="200">
        <f>SUM(P482:P530)</f>
        <v>0</v>
      </c>
      <c r="Q481" s="199"/>
      <c r="R481" s="200">
        <f>SUM(R482:R530)</f>
        <v>17.970717000000004</v>
      </c>
      <c r="S481" s="199"/>
      <c r="T481" s="201">
        <f>SUM(T482:T530)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2" t="s">
        <v>82</v>
      </c>
      <c r="AT481" s="203" t="s">
        <v>71</v>
      </c>
      <c r="AU481" s="203" t="s">
        <v>80</v>
      </c>
      <c r="AY481" s="202" t="s">
        <v>155</v>
      </c>
      <c r="BK481" s="204">
        <f>SUM(BK482:BK530)</f>
        <v>0</v>
      </c>
    </row>
    <row r="482" spans="1:65" s="2" customFormat="1" ht="24.15" customHeight="1">
      <c r="A482" s="41"/>
      <c r="B482" s="42"/>
      <c r="C482" s="207" t="s">
        <v>1114</v>
      </c>
      <c r="D482" s="207" t="s">
        <v>162</v>
      </c>
      <c r="E482" s="208" t="s">
        <v>2422</v>
      </c>
      <c r="F482" s="209" t="s">
        <v>2423</v>
      </c>
      <c r="G482" s="210" t="s">
        <v>356</v>
      </c>
      <c r="H482" s="211">
        <v>961.001</v>
      </c>
      <c r="I482" s="212"/>
      <c r="J482" s="213">
        <f>ROUND(I482*H482,2)</f>
        <v>0</v>
      </c>
      <c r="K482" s="209" t="s">
        <v>166</v>
      </c>
      <c r="L482" s="47"/>
      <c r="M482" s="214" t="s">
        <v>19</v>
      </c>
      <c r="N482" s="215" t="s">
        <v>43</v>
      </c>
      <c r="O482" s="87"/>
      <c r="P482" s="216">
        <f>O482*H482</f>
        <v>0</v>
      </c>
      <c r="Q482" s="216">
        <v>0</v>
      </c>
      <c r="R482" s="216">
        <f>Q482*H482</f>
        <v>0</v>
      </c>
      <c r="S482" s="216">
        <v>0</v>
      </c>
      <c r="T482" s="21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18" t="s">
        <v>196</v>
      </c>
      <c r="AT482" s="218" t="s">
        <v>162</v>
      </c>
      <c r="AU482" s="218" t="s">
        <v>82</v>
      </c>
      <c r="AY482" s="20" t="s">
        <v>155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20" t="s">
        <v>80</v>
      </c>
      <c r="BK482" s="219">
        <f>ROUND(I482*H482,2)</f>
        <v>0</v>
      </c>
      <c r="BL482" s="20" t="s">
        <v>196</v>
      </c>
      <c r="BM482" s="218" t="s">
        <v>2424</v>
      </c>
    </row>
    <row r="483" spans="1:47" s="2" customFormat="1" ht="12">
      <c r="A483" s="41"/>
      <c r="B483" s="42"/>
      <c r="C483" s="43"/>
      <c r="D483" s="220" t="s">
        <v>169</v>
      </c>
      <c r="E483" s="43"/>
      <c r="F483" s="221" t="s">
        <v>2425</v>
      </c>
      <c r="G483" s="43"/>
      <c r="H483" s="43"/>
      <c r="I483" s="222"/>
      <c r="J483" s="43"/>
      <c r="K483" s="43"/>
      <c r="L483" s="47"/>
      <c r="M483" s="223"/>
      <c r="N483" s="22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169</v>
      </c>
      <c r="AU483" s="20" t="s">
        <v>82</v>
      </c>
    </row>
    <row r="484" spans="1:51" s="13" customFormat="1" ht="12">
      <c r="A484" s="13"/>
      <c r="B484" s="225"/>
      <c r="C484" s="226"/>
      <c r="D484" s="227" t="s">
        <v>176</v>
      </c>
      <c r="E484" s="228" t="s">
        <v>19</v>
      </c>
      <c r="F484" s="229" t="s">
        <v>2426</v>
      </c>
      <c r="G484" s="226"/>
      <c r="H484" s="228" t="s">
        <v>19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176</v>
      </c>
      <c r="AU484" s="235" t="s">
        <v>82</v>
      </c>
      <c r="AV484" s="13" t="s">
        <v>80</v>
      </c>
      <c r="AW484" s="13" t="s">
        <v>34</v>
      </c>
      <c r="AX484" s="13" t="s">
        <v>72</v>
      </c>
      <c r="AY484" s="235" t="s">
        <v>155</v>
      </c>
    </row>
    <row r="485" spans="1:51" s="14" customFormat="1" ht="12">
      <c r="A485" s="14"/>
      <c r="B485" s="236"/>
      <c r="C485" s="237"/>
      <c r="D485" s="227" t="s">
        <v>176</v>
      </c>
      <c r="E485" s="238" t="s">
        <v>19</v>
      </c>
      <c r="F485" s="239" t="s">
        <v>392</v>
      </c>
      <c r="G485" s="237"/>
      <c r="H485" s="240">
        <v>780.25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176</v>
      </c>
      <c r="AU485" s="246" t="s">
        <v>82</v>
      </c>
      <c r="AV485" s="14" t="s">
        <v>82</v>
      </c>
      <c r="AW485" s="14" t="s">
        <v>34</v>
      </c>
      <c r="AX485" s="14" t="s">
        <v>72</v>
      </c>
      <c r="AY485" s="246" t="s">
        <v>155</v>
      </c>
    </row>
    <row r="486" spans="1:51" s="14" customFormat="1" ht="12">
      <c r="A486" s="14"/>
      <c r="B486" s="236"/>
      <c r="C486" s="237"/>
      <c r="D486" s="227" t="s">
        <v>176</v>
      </c>
      <c r="E486" s="238" t="s">
        <v>19</v>
      </c>
      <c r="F486" s="239" t="s">
        <v>398</v>
      </c>
      <c r="G486" s="237"/>
      <c r="H486" s="240">
        <v>113.391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176</v>
      </c>
      <c r="AU486" s="246" t="s">
        <v>82</v>
      </c>
      <c r="AV486" s="14" t="s">
        <v>82</v>
      </c>
      <c r="AW486" s="14" t="s">
        <v>34</v>
      </c>
      <c r="AX486" s="14" t="s">
        <v>72</v>
      </c>
      <c r="AY486" s="246" t="s">
        <v>155</v>
      </c>
    </row>
    <row r="487" spans="1:51" s="14" customFormat="1" ht="12">
      <c r="A487" s="14"/>
      <c r="B487" s="236"/>
      <c r="C487" s="237"/>
      <c r="D487" s="227" t="s">
        <v>176</v>
      </c>
      <c r="E487" s="238" t="s">
        <v>19</v>
      </c>
      <c r="F487" s="239" t="s">
        <v>404</v>
      </c>
      <c r="G487" s="237"/>
      <c r="H487" s="240">
        <v>23.964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176</v>
      </c>
      <c r="AU487" s="246" t="s">
        <v>82</v>
      </c>
      <c r="AV487" s="14" t="s">
        <v>82</v>
      </c>
      <c r="AW487" s="14" t="s">
        <v>34</v>
      </c>
      <c r="AX487" s="14" t="s">
        <v>72</v>
      </c>
      <c r="AY487" s="246" t="s">
        <v>155</v>
      </c>
    </row>
    <row r="488" spans="1:51" s="14" customFormat="1" ht="12">
      <c r="A488" s="14"/>
      <c r="B488" s="236"/>
      <c r="C488" s="237"/>
      <c r="D488" s="227" t="s">
        <v>176</v>
      </c>
      <c r="E488" s="238" t="s">
        <v>19</v>
      </c>
      <c r="F488" s="239" t="s">
        <v>2427</v>
      </c>
      <c r="G488" s="237"/>
      <c r="H488" s="240">
        <v>43.396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176</v>
      </c>
      <c r="AU488" s="246" t="s">
        <v>82</v>
      </c>
      <c r="AV488" s="14" t="s">
        <v>82</v>
      </c>
      <c r="AW488" s="14" t="s">
        <v>34</v>
      </c>
      <c r="AX488" s="14" t="s">
        <v>72</v>
      </c>
      <c r="AY488" s="246" t="s">
        <v>155</v>
      </c>
    </row>
    <row r="489" spans="1:51" s="15" customFormat="1" ht="12">
      <c r="A489" s="15"/>
      <c r="B489" s="255"/>
      <c r="C489" s="256"/>
      <c r="D489" s="227" t="s">
        <v>176</v>
      </c>
      <c r="E489" s="257" t="s">
        <v>19</v>
      </c>
      <c r="F489" s="258" t="s">
        <v>502</v>
      </c>
      <c r="G489" s="256"/>
      <c r="H489" s="259">
        <v>961.001</v>
      </c>
      <c r="I489" s="260"/>
      <c r="J489" s="256"/>
      <c r="K489" s="256"/>
      <c r="L489" s="261"/>
      <c r="M489" s="262"/>
      <c r="N489" s="263"/>
      <c r="O489" s="263"/>
      <c r="P489" s="263"/>
      <c r="Q489" s="263"/>
      <c r="R489" s="263"/>
      <c r="S489" s="263"/>
      <c r="T489" s="264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65" t="s">
        <v>176</v>
      </c>
      <c r="AU489" s="265" t="s">
        <v>82</v>
      </c>
      <c r="AV489" s="15" t="s">
        <v>252</v>
      </c>
      <c r="AW489" s="15" t="s">
        <v>34</v>
      </c>
      <c r="AX489" s="15" t="s">
        <v>80</v>
      </c>
      <c r="AY489" s="265" t="s">
        <v>155</v>
      </c>
    </row>
    <row r="490" spans="1:47" s="2" customFormat="1" ht="12">
      <c r="A490" s="41"/>
      <c r="B490" s="42"/>
      <c r="C490" s="43"/>
      <c r="D490" s="227" t="s">
        <v>493</v>
      </c>
      <c r="E490" s="43"/>
      <c r="F490" s="252" t="s">
        <v>534</v>
      </c>
      <c r="G490" s="43"/>
      <c r="H490" s="43"/>
      <c r="I490" s="43"/>
      <c r="J490" s="43"/>
      <c r="K490" s="43"/>
      <c r="L490" s="47"/>
      <c r="M490" s="223"/>
      <c r="N490" s="22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U490" s="20" t="s">
        <v>82</v>
      </c>
    </row>
    <row r="491" spans="1:47" s="2" customFormat="1" ht="12">
      <c r="A491" s="41"/>
      <c r="B491" s="42"/>
      <c r="C491" s="43"/>
      <c r="D491" s="227" t="s">
        <v>493</v>
      </c>
      <c r="E491" s="43"/>
      <c r="F491" s="253" t="s">
        <v>535</v>
      </c>
      <c r="G491" s="43"/>
      <c r="H491" s="254">
        <v>0</v>
      </c>
      <c r="I491" s="43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U491" s="20" t="s">
        <v>82</v>
      </c>
    </row>
    <row r="492" spans="1:47" s="2" customFormat="1" ht="12">
      <c r="A492" s="41"/>
      <c r="B492" s="42"/>
      <c r="C492" s="43"/>
      <c r="D492" s="227" t="s">
        <v>493</v>
      </c>
      <c r="E492" s="43"/>
      <c r="F492" s="253" t="s">
        <v>536</v>
      </c>
      <c r="G492" s="43"/>
      <c r="H492" s="254">
        <v>66.143</v>
      </c>
      <c r="I492" s="43"/>
      <c r="J492" s="43"/>
      <c r="K492" s="43"/>
      <c r="L492" s="47"/>
      <c r="M492" s="223"/>
      <c r="N492" s="224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U492" s="20" t="s">
        <v>82</v>
      </c>
    </row>
    <row r="493" spans="1:47" s="2" customFormat="1" ht="12">
      <c r="A493" s="41"/>
      <c r="B493" s="42"/>
      <c r="C493" s="43"/>
      <c r="D493" s="227" t="s">
        <v>493</v>
      </c>
      <c r="E493" s="43"/>
      <c r="F493" s="253" t="s">
        <v>537</v>
      </c>
      <c r="G493" s="43"/>
      <c r="H493" s="254">
        <v>172.367</v>
      </c>
      <c r="I493" s="43"/>
      <c r="J493" s="43"/>
      <c r="K493" s="43"/>
      <c r="L493" s="47"/>
      <c r="M493" s="223"/>
      <c r="N493" s="22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U493" s="20" t="s">
        <v>82</v>
      </c>
    </row>
    <row r="494" spans="1:47" s="2" customFormat="1" ht="12">
      <c r="A494" s="41"/>
      <c r="B494" s="42"/>
      <c r="C494" s="43"/>
      <c r="D494" s="227" t="s">
        <v>493</v>
      </c>
      <c r="E494" s="43"/>
      <c r="F494" s="253" t="s">
        <v>538</v>
      </c>
      <c r="G494" s="43"/>
      <c r="H494" s="254">
        <v>80.04</v>
      </c>
      <c r="I494" s="43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U494" s="20" t="s">
        <v>82</v>
      </c>
    </row>
    <row r="495" spans="1:47" s="2" customFormat="1" ht="12">
      <c r="A495" s="41"/>
      <c r="B495" s="42"/>
      <c r="C495" s="43"/>
      <c r="D495" s="227" t="s">
        <v>493</v>
      </c>
      <c r="E495" s="43"/>
      <c r="F495" s="253" t="s">
        <v>539</v>
      </c>
      <c r="G495" s="43"/>
      <c r="H495" s="254">
        <v>58.5</v>
      </c>
      <c r="I495" s="43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U495" s="20" t="s">
        <v>82</v>
      </c>
    </row>
    <row r="496" spans="1:47" s="2" customFormat="1" ht="12">
      <c r="A496" s="41"/>
      <c r="B496" s="42"/>
      <c r="C496" s="43"/>
      <c r="D496" s="227" t="s">
        <v>493</v>
      </c>
      <c r="E496" s="43"/>
      <c r="F496" s="253" t="s">
        <v>540</v>
      </c>
      <c r="G496" s="43"/>
      <c r="H496" s="254">
        <v>148.541</v>
      </c>
      <c r="I496" s="43"/>
      <c r="J496" s="43"/>
      <c r="K496" s="43"/>
      <c r="L496" s="47"/>
      <c r="M496" s="223"/>
      <c r="N496" s="224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U496" s="20" t="s">
        <v>82</v>
      </c>
    </row>
    <row r="497" spans="1:47" s="2" customFormat="1" ht="12">
      <c r="A497" s="41"/>
      <c r="B497" s="42"/>
      <c r="C497" s="43"/>
      <c r="D497" s="227" t="s">
        <v>493</v>
      </c>
      <c r="E497" s="43"/>
      <c r="F497" s="253" t="s">
        <v>541</v>
      </c>
      <c r="G497" s="43"/>
      <c r="H497" s="254">
        <v>60.694</v>
      </c>
      <c r="I497" s="43"/>
      <c r="J497" s="43"/>
      <c r="K497" s="43"/>
      <c r="L497" s="47"/>
      <c r="M497" s="223"/>
      <c r="N497" s="224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U497" s="20" t="s">
        <v>82</v>
      </c>
    </row>
    <row r="498" spans="1:47" s="2" customFormat="1" ht="12">
      <c r="A498" s="41"/>
      <c r="B498" s="42"/>
      <c r="C498" s="43"/>
      <c r="D498" s="227" t="s">
        <v>493</v>
      </c>
      <c r="E498" s="43"/>
      <c r="F498" s="253" t="s">
        <v>539</v>
      </c>
      <c r="G498" s="43"/>
      <c r="H498" s="254">
        <v>58.5</v>
      </c>
      <c r="I498" s="43"/>
      <c r="J498" s="43"/>
      <c r="K498" s="43"/>
      <c r="L498" s="47"/>
      <c r="M498" s="223"/>
      <c r="N498" s="22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U498" s="20" t="s">
        <v>82</v>
      </c>
    </row>
    <row r="499" spans="1:47" s="2" customFormat="1" ht="12">
      <c r="A499" s="41"/>
      <c r="B499" s="42"/>
      <c r="C499" s="43"/>
      <c r="D499" s="227" t="s">
        <v>493</v>
      </c>
      <c r="E499" s="43"/>
      <c r="F499" s="253" t="s">
        <v>542</v>
      </c>
      <c r="G499" s="43"/>
      <c r="H499" s="254">
        <v>71.033</v>
      </c>
      <c r="I499" s="43"/>
      <c r="J499" s="43"/>
      <c r="K499" s="43"/>
      <c r="L499" s="47"/>
      <c r="M499" s="223"/>
      <c r="N499" s="22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U499" s="20" t="s">
        <v>82</v>
      </c>
    </row>
    <row r="500" spans="1:47" s="2" customFormat="1" ht="12">
      <c r="A500" s="41"/>
      <c r="B500" s="42"/>
      <c r="C500" s="43"/>
      <c r="D500" s="227" t="s">
        <v>493</v>
      </c>
      <c r="E500" s="43"/>
      <c r="F500" s="253" t="s">
        <v>543</v>
      </c>
      <c r="G500" s="43"/>
      <c r="H500" s="254">
        <v>29.741</v>
      </c>
      <c r="I500" s="43"/>
      <c r="J500" s="43"/>
      <c r="K500" s="43"/>
      <c r="L500" s="47"/>
      <c r="M500" s="223"/>
      <c r="N500" s="22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U500" s="20" t="s">
        <v>82</v>
      </c>
    </row>
    <row r="501" spans="1:47" s="2" customFormat="1" ht="12">
      <c r="A501" s="41"/>
      <c r="B501" s="42"/>
      <c r="C501" s="43"/>
      <c r="D501" s="227" t="s">
        <v>493</v>
      </c>
      <c r="E501" s="43"/>
      <c r="F501" s="253" t="s">
        <v>544</v>
      </c>
      <c r="G501" s="43"/>
      <c r="H501" s="254">
        <v>58.655</v>
      </c>
      <c r="I501" s="43"/>
      <c r="J501" s="43"/>
      <c r="K501" s="43"/>
      <c r="L501" s="47"/>
      <c r="M501" s="223"/>
      <c r="N501" s="22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U501" s="20" t="s">
        <v>82</v>
      </c>
    </row>
    <row r="502" spans="1:47" s="2" customFormat="1" ht="12">
      <c r="A502" s="41"/>
      <c r="B502" s="42"/>
      <c r="C502" s="43"/>
      <c r="D502" s="227" t="s">
        <v>493</v>
      </c>
      <c r="E502" s="43"/>
      <c r="F502" s="253" t="s">
        <v>545</v>
      </c>
      <c r="G502" s="43"/>
      <c r="H502" s="254">
        <v>804.214</v>
      </c>
      <c r="I502" s="43"/>
      <c r="J502" s="43"/>
      <c r="K502" s="43"/>
      <c r="L502" s="47"/>
      <c r="M502" s="223"/>
      <c r="N502" s="224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U502" s="20" t="s">
        <v>82</v>
      </c>
    </row>
    <row r="503" spans="1:47" s="2" customFormat="1" ht="12">
      <c r="A503" s="41"/>
      <c r="B503" s="42"/>
      <c r="C503" s="43"/>
      <c r="D503" s="227" t="s">
        <v>493</v>
      </c>
      <c r="E503" s="43"/>
      <c r="F503" s="253" t="s">
        <v>546</v>
      </c>
      <c r="G503" s="43"/>
      <c r="H503" s="254">
        <v>0</v>
      </c>
      <c r="I503" s="43"/>
      <c r="J503" s="43"/>
      <c r="K503" s="43"/>
      <c r="L503" s="47"/>
      <c r="M503" s="223"/>
      <c r="N503" s="224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U503" s="20" t="s">
        <v>82</v>
      </c>
    </row>
    <row r="504" spans="1:47" s="2" customFormat="1" ht="12">
      <c r="A504" s="41"/>
      <c r="B504" s="42"/>
      <c r="C504" s="43"/>
      <c r="D504" s="227" t="s">
        <v>493</v>
      </c>
      <c r="E504" s="43"/>
      <c r="F504" s="253" t="s">
        <v>547</v>
      </c>
      <c r="G504" s="43"/>
      <c r="H504" s="254">
        <v>-23.964</v>
      </c>
      <c r="I504" s="43"/>
      <c r="J504" s="43"/>
      <c r="K504" s="43"/>
      <c r="L504" s="47"/>
      <c r="M504" s="223"/>
      <c r="N504" s="22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U504" s="20" t="s">
        <v>82</v>
      </c>
    </row>
    <row r="505" spans="1:47" s="2" customFormat="1" ht="12">
      <c r="A505" s="41"/>
      <c r="B505" s="42"/>
      <c r="C505" s="43"/>
      <c r="D505" s="227" t="s">
        <v>493</v>
      </c>
      <c r="E505" s="43"/>
      <c r="F505" s="253" t="s">
        <v>502</v>
      </c>
      <c r="G505" s="43"/>
      <c r="H505" s="254">
        <v>780.25</v>
      </c>
      <c r="I505" s="43"/>
      <c r="J505" s="43"/>
      <c r="K505" s="43"/>
      <c r="L505" s="47"/>
      <c r="M505" s="223"/>
      <c r="N505" s="224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U505" s="20" t="s">
        <v>82</v>
      </c>
    </row>
    <row r="506" spans="1:47" s="2" customFormat="1" ht="12">
      <c r="A506" s="41"/>
      <c r="B506" s="42"/>
      <c r="C506" s="43"/>
      <c r="D506" s="227" t="s">
        <v>493</v>
      </c>
      <c r="E506" s="43"/>
      <c r="F506" s="252" t="s">
        <v>548</v>
      </c>
      <c r="G506" s="43"/>
      <c r="H506" s="43"/>
      <c r="I506" s="43"/>
      <c r="J506" s="43"/>
      <c r="K506" s="43"/>
      <c r="L506" s="47"/>
      <c r="M506" s="223"/>
      <c r="N506" s="22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U506" s="20" t="s">
        <v>82</v>
      </c>
    </row>
    <row r="507" spans="1:47" s="2" customFormat="1" ht="12">
      <c r="A507" s="41"/>
      <c r="B507" s="42"/>
      <c r="C507" s="43"/>
      <c r="D507" s="227" t="s">
        <v>493</v>
      </c>
      <c r="E507" s="43"/>
      <c r="F507" s="253" t="s">
        <v>549</v>
      </c>
      <c r="G507" s="43"/>
      <c r="H507" s="254">
        <v>37.32</v>
      </c>
      <c r="I507" s="43"/>
      <c r="J507" s="43"/>
      <c r="K507" s="43"/>
      <c r="L507" s="47"/>
      <c r="M507" s="223"/>
      <c r="N507" s="22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U507" s="20" t="s">
        <v>82</v>
      </c>
    </row>
    <row r="508" spans="1:47" s="2" customFormat="1" ht="12">
      <c r="A508" s="41"/>
      <c r="B508" s="42"/>
      <c r="C508" s="43"/>
      <c r="D508" s="227" t="s">
        <v>493</v>
      </c>
      <c r="E508" s="43"/>
      <c r="F508" s="253" t="s">
        <v>550</v>
      </c>
      <c r="G508" s="43"/>
      <c r="H508" s="254">
        <v>76.071</v>
      </c>
      <c r="I508" s="43"/>
      <c r="J508" s="43"/>
      <c r="K508" s="43"/>
      <c r="L508" s="47"/>
      <c r="M508" s="223"/>
      <c r="N508" s="224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U508" s="20" t="s">
        <v>82</v>
      </c>
    </row>
    <row r="509" spans="1:47" s="2" customFormat="1" ht="12">
      <c r="A509" s="41"/>
      <c r="B509" s="42"/>
      <c r="C509" s="43"/>
      <c r="D509" s="227" t="s">
        <v>493</v>
      </c>
      <c r="E509" s="43"/>
      <c r="F509" s="253" t="s">
        <v>551</v>
      </c>
      <c r="G509" s="43"/>
      <c r="H509" s="254">
        <v>0</v>
      </c>
      <c r="I509" s="43"/>
      <c r="J509" s="43"/>
      <c r="K509" s="43"/>
      <c r="L509" s="47"/>
      <c r="M509" s="223"/>
      <c r="N509" s="224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U509" s="20" t="s">
        <v>82</v>
      </c>
    </row>
    <row r="510" spans="1:47" s="2" customFormat="1" ht="12">
      <c r="A510" s="41"/>
      <c r="B510" s="42"/>
      <c r="C510" s="43"/>
      <c r="D510" s="227" t="s">
        <v>493</v>
      </c>
      <c r="E510" s="43"/>
      <c r="F510" s="253" t="s">
        <v>502</v>
      </c>
      <c r="G510" s="43"/>
      <c r="H510" s="254">
        <v>113.391</v>
      </c>
      <c r="I510" s="43"/>
      <c r="J510" s="43"/>
      <c r="K510" s="43"/>
      <c r="L510" s="47"/>
      <c r="M510" s="223"/>
      <c r="N510" s="224"/>
      <c r="O510" s="87"/>
      <c r="P510" s="87"/>
      <c r="Q510" s="87"/>
      <c r="R510" s="87"/>
      <c r="S510" s="87"/>
      <c r="T510" s="88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U510" s="20" t="s">
        <v>82</v>
      </c>
    </row>
    <row r="511" spans="1:47" s="2" customFormat="1" ht="12">
      <c r="A511" s="41"/>
      <c r="B511" s="42"/>
      <c r="C511" s="43"/>
      <c r="D511" s="227" t="s">
        <v>493</v>
      </c>
      <c r="E511" s="43"/>
      <c r="F511" s="252" t="s">
        <v>611</v>
      </c>
      <c r="G511" s="43"/>
      <c r="H511" s="43"/>
      <c r="I511" s="43"/>
      <c r="J511" s="43"/>
      <c r="K511" s="43"/>
      <c r="L511" s="47"/>
      <c r="M511" s="223"/>
      <c r="N511" s="22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U511" s="20" t="s">
        <v>82</v>
      </c>
    </row>
    <row r="512" spans="1:47" s="2" customFormat="1" ht="12">
      <c r="A512" s="41"/>
      <c r="B512" s="42"/>
      <c r="C512" s="43"/>
      <c r="D512" s="227" t="s">
        <v>493</v>
      </c>
      <c r="E512" s="43"/>
      <c r="F512" s="253" t="s">
        <v>612</v>
      </c>
      <c r="G512" s="43"/>
      <c r="H512" s="254">
        <v>0</v>
      </c>
      <c r="I512" s="43"/>
      <c r="J512" s="43"/>
      <c r="K512" s="43"/>
      <c r="L512" s="47"/>
      <c r="M512" s="223"/>
      <c r="N512" s="22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U512" s="20" t="s">
        <v>82</v>
      </c>
    </row>
    <row r="513" spans="1:47" s="2" customFormat="1" ht="12">
      <c r="A513" s="41"/>
      <c r="B513" s="42"/>
      <c r="C513" s="43"/>
      <c r="D513" s="227" t="s">
        <v>493</v>
      </c>
      <c r="E513" s="43"/>
      <c r="F513" s="253" t="s">
        <v>613</v>
      </c>
      <c r="G513" s="43"/>
      <c r="H513" s="254">
        <v>12.48</v>
      </c>
      <c r="I513" s="43"/>
      <c r="J513" s="43"/>
      <c r="K513" s="43"/>
      <c r="L513" s="47"/>
      <c r="M513" s="223"/>
      <c r="N513" s="22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U513" s="20" t="s">
        <v>82</v>
      </c>
    </row>
    <row r="514" spans="1:47" s="2" customFormat="1" ht="12">
      <c r="A514" s="41"/>
      <c r="B514" s="42"/>
      <c r="C514" s="43"/>
      <c r="D514" s="227" t="s">
        <v>493</v>
      </c>
      <c r="E514" s="43"/>
      <c r="F514" s="253" t="s">
        <v>614</v>
      </c>
      <c r="G514" s="43"/>
      <c r="H514" s="254">
        <v>7.02</v>
      </c>
      <c r="I514" s="43"/>
      <c r="J514" s="43"/>
      <c r="K514" s="43"/>
      <c r="L514" s="47"/>
      <c r="M514" s="223"/>
      <c r="N514" s="22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U514" s="20" t="s">
        <v>82</v>
      </c>
    </row>
    <row r="515" spans="1:47" s="2" customFormat="1" ht="12">
      <c r="A515" s="41"/>
      <c r="B515" s="42"/>
      <c r="C515" s="43"/>
      <c r="D515" s="227" t="s">
        <v>493</v>
      </c>
      <c r="E515" s="43"/>
      <c r="F515" s="253" t="s">
        <v>615</v>
      </c>
      <c r="G515" s="43"/>
      <c r="H515" s="254">
        <v>0.564</v>
      </c>
      <c r="I515" s="43"/>
      <c r="J515" s="43"/>
      <c r="K515" s="43"/>
      <c r="L515" s="47"/>
      <c r="M515" s="223"/>
      <c r="N515" s="224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U515" s="20" t="s">
        <v>82</v>
      </c>
    </row>
    <row r="516" spans="1:47" s="2" customFormat="1" ht="12">
      <c r="A516" s="41"/>
      <c r="B516" s="42"/>
      <c r="C516" s="43"/>
      <c r="D516" s="227" t="s">
        <v>493</v>
      </c>
      <c r="E516" s="43"/>
      <c r="F516" s="253" t="s">
        <v>616</v>
      </c>
      <c r="G516" s="43"/>
      <c r="H516" s="254">
        <v>1.02</v>
      </c>
      <c r="I516" s="43"/>
      <c r="J516" s="43"/>
      <c r="K516" s="43"/>
      <c r="L516" s="47"/>
      <c r="M516" s="223"/>
      <c r="N516" s="224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U516" s="20" t="s">
        <v>82</v>
      </c>
    </row>
    <row r="517" spans="1:47" s="2" customFormat="1" ht="12">
      <c r="A517" s="41"/>
      <c r="B517" s="42"/>
      <c r="C517" s="43"/>
      <c r="D517" s="227" t="s">
        <v>493</v>
      </c>
      <c r="E517" s="43"/>
      <c r="F517" s="253" t="s">
        <v>617</v>
      </c>
      <c r="G517" s="43"/>
      <c r="H517" s="254">
        <v>2.88</v>
      </c>
      <c r="I517" s="43"/>
      <c r="J517" s="43"/>
      <c r="K517" s="43"/>
      <c r="L517" s="47"/>
      <c r="M517" s="223"/>
      <c r="N517" s="224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U517" s="20" t="s">
        <v>82</v>
      </c>
    </row>
    <row r="518" spans="1:47" s="2" customFormat="1" ht="12">
      <c r="A518" s="41"/>
      <c r="B518" s="42"/>
      <c r="C518" s="43"/>
      <c r="D518" s="227" t="s">
        <v>493</v>
      </c>
      <c r="E518" s="43"/>
      <c r="F518" s="253" t="s">
        <v>502</v>
      </c>
      <c r="G518" s="43"/>
      <c r="H518" s="254">
        <v>23.964</v>
      </c>
      <c r="I518" s="43"/>
      <c r="J518" s="43"/>
      <c r="K518" s="43"/>
      <c r="L518" s="47"/>
      <c r="M518" s="223"/>
      <c r="N518" s="224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U518" s="20" t="s">
        <v>82</v>
      </c>
    </row>
    <row r="519" spans="1:47" s="2" customFormat="1" ht="12">
      <c r="A519" s="41"/>
      <c r="B519" s="42"/>
      <c r="C519" s="43"/>
      <c r="D519" s="227" t="s">
        <v>493</v>
      </c>
      <c r="E519" s="43"/>
      <c r="F519" s="252" t="s">
        <v>552</v>
      </c>
      <c r="G519" s="43"/>
      <c r="H519" s="43"/>
      <c r="I519" s="43"/>
      <c r="J519" s="43"/>
      <c r="K519" s="43"/>
      <c r="L519" s="47"/>
      <c r="M519" s="223"/>
      <c r="N519" s="224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U519" s="20" t="s">
        <v>82</v>
      </c>
    </row>
    <row r="520" spans="1:47" s="2" customFormat="1" ht="12">
      <c r="A520" s="41"/>
      <c r="B520" s="42"/>
      <c r="C520" s="43"/>
      <c r="D520" s="227" t="s">
        <v>493</v>
      </c>
      <c r="E520" s="43"/>
      <c r="F520" s="253" t="s">
        <v>535</v>
      </c>
      <c r="G520" s="43"/>
      <c r="H520" s="254">
        <v>0</v>
      </c>
      <c r="I520" s="43"/>
      <c r="J520" s="43"/>
      <c r="K520" s="43"/>
      <c r="L520" s="47"/>
      <c r="M520" s="223"/>
      <c r="N520" s="224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U520" s="20" t="s">
        <v>82</v>
      </c>
    </row>
    <row r="521" spans="1:47" s="2" customFormat="1" ht="12">
      <c r="A521" s="41"/>
      <c r="B521" s="42"/>
      <c r="C521" s="43"/>
      <c r="D521" s="227" t="s">
        <v>493</v>
      </c>
      <c r="E521" s="43"/>
      <c r="F521" s="253" t="s">
        <v>553</v>
      </c>
      <c r="G521" s="43"/>
      <c r="H521" s="254">
        <v>5.074</v>
      </c>
      <c r="I521" s="43"/>
      <c r="J521" s="43"/>
      <c r="K521" s="43"/>
      <c r="L521" s="47"/>
      <c r="M521" s="223"/>
      <c r="N521" s="224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U521" s="20" t="s">
        <v>82</v>
      </c>
    </row>
    <row r="522" spans="1:47" s="2" customFormat="1" ht="12">
      <c r="A522" s="41"/>
      <c r="B522" s="42"/>
      <c r="C522" s="43"/>
      <c r="D522" s="227" t="s">
        <v>493</v>
      </c>
      <c r="E522" s="43"/>
      <c r="F522" s="253" t="s">
        <v>2415</v>
      </c>
      <c r="G522" s="43"/>
      <c r="H522" s="254">
        <v>6.6</v>
      </c>
      <c r="I522" s="43"/>
      <c r="J522" s="43"/>
      <c r="K522" s="43"/>
      <c r="L522" s="47"/>
      <c r="M522" s="223"/>
      <c r="N522" s="22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U522" s="20" t="s">
        <v>82</v>
      </c>
    </row>
    <row r="523" spans="1:47" s="2" customFormat="1" ht="12">
      <c r="A523" s="41"/>
      <c r="B523" s="42"/>
      <c r="C523" s="43"/>
      <c r="D523" s="227" t="s">
        <v>493</v>
      </c>
      <c r="E523" s="43"/>
      <c r="F523" s="253" t="s">
        <v>555</v>
      </c>
      <c r="G523" s="43"/>
      <c r="H523" s="254">
        <v>3.3</v>
      </c>
      <c r="I523" s="43"/>
      <c r="J523" s="43"/>
      <c r="K523" s="43"/>
      <c r="L523" s="47"/>
      <c r="M523" s="223"/>
      <c r="N523" s="22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U523" s="20" t="s">
        <v>82</v>
      </c>
    </row>
    <row r="524" spans="1:47" s="2" customFormat="1" ht="12">
      <c r="A524" s="41"/>
      <c r="B524" s="42"/>
      <c r="C524" s="43"/>
      <c r="D524" s="227" t="s">
        <v>493</v>
      </c>
      <c r="E524" s="43"/>
      <c r="F524" s="253" t="s">
        <v>556</v>
      </c>
      <c r="G524" s="43"/>
      <c r="H524" s="254">
        <v>3.424</v>
      </c>
      <c r="I524" s="43"/>
      <c r="J524" s="43"/>
      <c r="K524" s="43"/>
      <c r="L524" s="47"/>
      <c r="M524" s="223"/>
      <c r="N524" s="224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U524" s="20" t="s">
        <v>82</v>
      </c>
    </row>
    <row r="525" spans="1:47" s="2" customFormat="1" ht="12">
      <c r="A525" s="41"/>
      <c r="B525" s="42"/>
      <c r="C525" s="43"/>
      <c r="D525" s="227" t="s">
        <v>493</v>
      </c>
      <c r="E525" s="43"/>
      <c r="F525" s="253" t="s">
        <v>555</v>
      </c>
      <c r="G525" s="43"/>
      <c r="H525" s="254">
        <v>3.3</v>
      </c>
      <c r="I525" s="43"/>
      <c r="J525" s="43"/>
      <c r="K525" s="43"/>
      <c r="L525" s="47"/>
      <c r="M525" s="223"/>
      <c r="N525" s="224"/>
      <c r="O525" s="87"/>
      <c r="P525" s="87"/>
      <c r="Q525" s="87"/>
      <c r="R525" s="87"/>
      <c r="S525" s="87"/>
      <c r="T525" s="88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U525" s="20" t="s">
        <v>82</v>
      </c>
    </row>
    <row r="526" spans="1:47" s="2" customFormat="1" ht="12">
      <c r="A526" s="41"/>
      <c r="B526" s="42"/>
      <c r="C526" s="43"/>
      <c r="D526" s="227" t="s">
        <v>493</v>
      </c>
      <c r="E526" s="43"/>
      <c r="F526" s="253" t="s">
        <v>502</v>
      </c>
      <c r="G526" s="43"/>
      <c r="H526" s="254">
        <v>21.698</v>
      </c>
      <c r="I526" s="43"/>
      <c r="J526" s="43"/>
      <c r="K526" s="43"/>
      <c r="L526" s="47"/>
      <c r="M526" s="223"/>
      <c r="N526" s="224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U526" s="20" t="s">
        <v>82</v>
      </c>
    </row>
    <row r="527" spans="1:65" s="2" customFormat="1" ht="16.5" customHeight="1">
      <c r="A527" s="41"/>
      <c r="B527" s="42"/>
      <c r="C527" s="266" t="s">
        <v>1109</v>
      </c>
      <c r="D527" s="266" t="s">
        <v>560</v>
      </c>
      <c r="E527" s="267" t="s">
        <v>2428</v>
      </c>
      <c r="F527" s="268" t="s">
        <v>2429</v>
      </c>
      <c r="G527" s="269" t="s">
        <v>356</v>
      </c>
      <c r="H527" s="270">
        <v>1057.101</v>
      </c>
      <c r="I527" s="271"/>
      <c r="J527" s="272">
        <f>ROUND(I527*H527,2)</f>
        <v>0</v>
      </c>
      <c r="K527" s="268" t="s">
        <v>166</v>
      </c>
      <c r="L527" s="273"/>
      <c r="M527" s="274" t="s">
        <v>19</v>
      </c>
      <c r="N527" s="275" t="s">
        <v>43</v>
      </c>
      <c r="O527" s="87"/>
      <c r="P527" s="216">
        <f>O527*H527</f>
        <v>0</v>
      </c>
      <c r="Q527" s="216">
        <v>0.017</v>
      </c>
      <c r="R527" s="216">
        <f>Q527*H527</f>
        <v>17.970717000000004</v>
      </c>
      <c r="S527" s="216">
        <v>0</v>
      </c>
      <c r="T527" s="217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18" t="s">
        <v>776</v>
      </c>
      <c r="AT527" s="218" t="s">
        <v>560</v>
      </c>
      <c r="AU527" s="218" t="s">
        <v>82</v>
      </c>
      <c r="AY527" s="20" t="s">
        <v>155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20" t="s">
        <v>80</v>
      </c>
      <c r="BK527" s="219">
        <f>ROUND(I527*H527,2)</f>
        <v>0</v>
      </c>
      <c r="BL527" s="20" t="s">
        <v>196</v>
      </c>
      <c r="BM527" s="218" t="s">
        <v>2430</v>
      </c>
    </row>
    <row r="528" spans="1:51" s="14" customFormat="1" ht="12">
      <c r="A528" s="14"/>
      <c r="B528" s="236"/>
      <c r="C528" s="237"/>
      <c r="D528" s="227" t="s">
        <v>176</v>
      </c>
      <c r="E528" s="237"/>
      <c r="F528" s="239" t="s">
        <v>2431</v>
      </c>
      <c r="G528" s="237"/>
      <c r="H528" s="240">
        <v>1057.101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176</v>
      </c>
      <c r="AU528" s="246" t="s">
        <v>82</v>
      </c>
      <c r="AV528" s="14" t="s">
        <v>82</v>
      </c>
      <c r="AW528" s="14" t="s">
        <v>4</v>
      </c>
      <c r="AX528" s="14" t="s">
        <v>80</v>
      </c>
      <c r="AY528" s="246" t="s">
        <v>155</v>
      </c>
    </row>
    <row r="529" spans="1:65" s="2" customFormat="1" ht="24.15" customHeight="1">
      <c r="A529" s="41"/>
      <c r="B529" s="42"/>
      <c r="C529" s="207" t="s">
        <v>1070</v>
      </c>
      <c r="D529" s="207" t="s">
        <v>162</v>
      </c>
      <c r="E529" s="208" t="s">
        <v>1131</v>
      </c>
      <c r="F529" s="209" t="s">
        <v>1132</v>
      </c>
      <c r="G529" s="210" t="s">
        <v>518</v>
      </c>
      <c r="H529" s="211">
        <v>17.971</v>
      </c>
      <c r="I529" s="212"/>
      <c r="J529" s="213">
        <f>ROUND(I529*H529,2)</f>
        <v>0</v>
      </c>
      <c r="K529" s="209" t="s">
        <v>166</v>
      </c>
      <c r="L529" s="47"/>
      <c r="M529" s="214" t="s">
        <v>19</v>
      </c>
      <c r="N529" s="215" t="s">
        <v>43</v>
      </c>
      <c r="O529" s="87"/>
      <c r="P529" s="216">
        <f>O529*H529</f>
        <v>0</v>
      </c>
      <c r="Q529" s="216">
        <v>0</v>
      </c>
      <c r="R529" s="216">
        <f>Q529*H529</f>
        <v>0</v>
      </c>
      <c r="S529" s="216">
        <v>0</v>
      </c>
      <c r="T529" s="217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18" t="s">
        <v>196</v>
      </c>
      <c r="AT529" s="218" t="s">
        <v>162</v>
      </c>
      <c r="AU529" s="218" t="s">
        <v>82</v>
      </c>
      <c r="AY529" s="20" t="s">
        <v>155</v>
      </c>
      <c r="BE529" s="219">
        <f>IF(N529="základní",J529,0)</f>
        <v>0</v>
      </c>
      <c r="BF529" s="219">
        <f>IF(N529="snížená",J529,0)</f>
        <v>0</v>
      </c>
      <c r="BG529" s="219">
        <f>IF(N529="zákl. přenesená",J529,0)</f>
        <v>0</v>
      </c>
      <c r="BH529" s="219">
        <f>IF(N529="sníž. přenesená",J529,0)</f>
        <v>0</v>
      </c>
      <c r="BI529" s="219">
        <f>IF(N529="nulová",J529,0)</f>
        <v>0</v>
      </c>
      <c r="BJ529" s="20" t="s">
        <v>80</v>
      </c>
      <c r="BK529" s="219">
        <f>ROUND(I529*H529,2)</f>
        <v>0</v>
      </c>
      <c r="BL529" s="20" t="s">
        <v>196</v>
      </c>
      <c r="BM529" s="218" t="s">
        <v>2432</v>
      </c>
    </row>
    <row r="530" spans="1:47" s="2" customFormat="1" ht="12">
      <c r="A530" s="41"/>
      <c r="B530" s="42"/>
      <c r="C530" s="43"/>
      <c r="D530" s="220" t="s">
        <v>169</v>
      </c>
      <c r="E530" s="43"/>
      <c r="F530" s="221" t="s">
        <v>1134</v>
      </c>
      <c r="G530" s="43"/>
      <c r="H530" s="43"/>
      <c r="I530" s="222"/>
      <c r="J530" s="43"/>
      <c r="K530" s="43"/>
      <c r="L530" s="47"/>
      <c r="M530" s="223"/>
      <c r="N530" s="224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20" t="s">
        <v>169</v>
      </c>
      <c r="AU530" s="20" t="s">
        <v>82</v>
      </c>
    </row>
    <row r="531" spans="1:63" s="12" customFormat="1" ht="22.8" customHeight="1">
      <c r="A531" s="12"/>
      <c r="B531" s="191"/>
      <c r="C531" s="192"/>
      <c r="D531" s="193" t="s">
        <v>71</v>
      </c>
      <c r="E531" s="205" t="s">
        <v>1135</v>
      </c>
      <c r="F531" s="205" t="s">
        <v>1136</v>
      </c>
      <c r="G531" s="192"/>
      <c r="H531" s="192"/>
      <c r="I531" s="195"/>
      <c r="J531" s="206">
        <f>BK531</f>
        <v>0</v>
      </c>
      <c r="K531" s="192"/>
      <c r="L531" s="197"/>
      <c r="M531" s="198"/>
      <c r="N531" s="199"/>
      <c r="O531" s="199"/>
      <c r="P531" s="200">
        <f>SUM(P532:P586)</f>
        <v>0</v>
      </c>
      <c r="Q531" s="199"/>
      <c r="R531" s="200">
        <f>SUM(R532:R586)</f>
        <v>9.69767546</v>
      </c>
      <c r="S531" s="199"/>
      <c r="T531" s="201">
        <f>SUM(T532:T586)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02" t="s">
        <v>82</v>
      </c>
      <c r="AT531" s="203" t="s">
        <v>71</v>
      </c>
      <c r="AU531" s="203" t="s">
        <v>80</v>
      </c>
      <c r="AY531" s="202" t="s">
        <v>155</v>
      </c>
      <c r="BK531" s="204">
        <f>SUM(BK532:BK586)</f>
        <v>0</v>
      </c>
    </row>
    <row r="532" spans="1:65" s="2" customFormat="1" ht="16.5" customHeight="1">
      <c r="A532" s="41"/>
      <c r="B532" s="42"/>
      <c r="C532" s="207" t="s">
        <v>237</v>
      </c>
      <c r="D532" s="207" t="s">
        <v>162</v>
      </c>
      <c r="E532" s="208" t="s">
        <v>2433</v>
      </c>
      <c r="F532" s="209" t="s">
        <v>2434</v>
      </c>
      <c r="G532" s="210" t="s">
        <v>356</v>
      </c>
      <c r="H532" s="211">
        <v>1859.174</v>
      </c>
      <c r="I532" s="212"/>
      <c r="J532" s="213">
        <f>ROUND(I532*H532,2)</f>
        <v>0</v>
      </c>
      <c r="K532" s="209" t="s">
        <v>166</v>
      </c>
      <c r="L532" s="47"/>
      <c r="M532" s="214" t="s">
        <v>19</v>
      </c>
      <c r="N532" s="215" t="s">
        <v>43</v>
      </c>
      <c r="O532" s="87"/>
      <c r="P532" s="216">
        <f>O532*H532</f>
        <v>0</v>
      </c>
      <c r="Q532" s="216">
        <v>0.00029</v>
      </c>
      <c r="R532" s="216">
        <f>Q532*H532</f>
        <v>0.53916046</v>
      </c>
      <c r="S532" s="216">
        <v>0</v>
      </c>
      <c r="T532" s="217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18" t="s">
        <v>196</v>
      </c>
      <c r="AT532" s="218" t="s">
        <v>162</v>
      </c>
      <c r="AU532" s="218" t="s">
        <v>82</v>
      </c>
      <c r="AY532" s="20" t="s">
        <v>155</v>
      </c>
      <c r="BE532" s="219">
        <f>IF(N532="základní",J532,0)</f>
        <v>0</v>
      </c>
      <c r="BF532" s="219">
        <f>IF(N532="snížená",J532,0)</f>
        <v>0</v>
      </c>
      <c r="BG532" s="219">
        <f>IF(N532="zákl. přenesená",J532,0)</f>
        <v>0</v>
      </c>
      <c r="BH532" s="219">
        <f>IF(N532="sníž. přenesená",J532,0)</f>
        <v>0</v>
      </c>
      <c r="BI532" s="219">
        <f>IF(N532="nulová",J532,0)</f>
        <v>0</v>
      </c>
      <c r="BJ532" s="20" t="s">
        <v>80</v>
      </c>
      <c r="BK532" s="219">
        <f>ROUND(I532*H532,2)</f>
        <v>0</v>
      </c>
      <c r="BL532" s="20" t="s">
        <v>196</v>
      </c>
      <c r="BM532" s="218" t="s">
        <v>2435</v>
      </c>
    </row>
    <row r="533" spans="1:47" s="2" customFormat="1" ht="12">
      <c r="A533" s="41"/>
      <c r="B533" s="42"/>
      <c r="C533" s="43"/>
      <c r="D533" s="220" t="s">
        <v>169</v>
      </c>
      <c r="E533" s="43"/>
      <c r="F533" s="221" t="s">
        <v>2436</v>
      </c>
      <c r="G533" s="43"/>
      <c r="H533" s="43"/>
      <c r="I533" s="222"/>
      <c r="J533" s="43"/>
      <c r="K533" s="43"/>
      <c r="L533" s="47"/>
      <c r="M533" s="223"/>
      <c r="N533" s="224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169</v>
      </c>
      <c r="AU533" s="20" t="s">
        <v>82</v>
      </c>
    </row>
    <row r="534" spans="1:65" s="2" customFormat="1" ht="16.5" customHeight="1">
      <c r="A534" s="41"/>
      <c r="B534" s="42"/>
      <c r="C534" s="266" t="s">
        <v>242</v>
      </c>
      <c r="D534" s="266" t="s">
        <v>560</v>
      </c>
      <c r="E534" s="267" t="s">
        <v>2437</v>
      </c>
      <c r="F534" s="268" t="s">
        <v>2438</v>
      </c>
      <c r="G534" s="269" t="s">
        <v>356</v>
      </c>
      <c r="H534" s="270">
        <v>1721.819</v>
      </c>
      <c r="I534" s="271"/>
      <c r="J534" s="272">
        <f>ROUND(I534*H534,2)</f>
        <v>0</v>
      </c>
      <c r="K534" s="268" t="s">
        <v>19</v>
      </c>
      <c r="L534" s="273"/>
      <c r="M534" s="274" t="s">
        <v>19</v>
      </c>
      <c r="N534" s="275" t="s">
        <v>43</v>
      </c>
      <c r="O534" s="87"/>
      <c r="P534" s="216">
        <f>O534*H534</f>
        <v>0</v>
      </c>
      <c r="Q534" s="216">
        <v>0.005</v>
      </c>
      <c r="R534" s="216">
        <f>Q534*H534</f>
        <v>8.609095</v>
      </c>
      <c r="S534" s="216">
        <v>0</v>
      </c>
      <c r="T534" s="217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18" t="s">
        <v>776</v>
      </c>
      <c r="AT534" s="218" t="s">
        <v>560</v>
      </c>
      <c r="AU534" s="218" t="s">
        <v>82</v>
      </c>
      <c r="AY534" s="20" t="s">
        <v>155</v>
      </c>
      <c r="BE534" s="219">
        <f>IF(N534="základní",J534,0)</f>
        <v>0</v>
      </c>
      <c r="BF534" s="219">
        <f>IF(N534="snížená",J534,0)</f>
        <v>0</v>
      </c>
      <c r="BG534" s="219">
        <f>IF(N534="zákl. přenesená",J534,0)</f>
        <v>0</v>
      </c>
      <c r="BH534" s="219">
        <f>IF(N534="sníž. přenesená",J534,0)</f>
        <v>0</v>
      </c>
      <c r="BI534" s="219">
        <f>IF(N534="nulová",J534,0)</f>
        <v>0</v>
      </c>
      <c r="BJ534" s="20" t="s">
        <v>80</v>
      </c>
      <c r="BK534" s="219">
        <f>ROUND(I534*H534,2)</f>
        <v>0</v>
      </c>
      <c r="BL534" s="20" t="s">
        <v>196</v>
      </c>
      <c r="BM534" s="218" t="s">
        <v>2439</v>
      </c>
    </row>
    <row r="535" spans="1:51" s="14" customFormat="1" ht="12">
      <c r="A535" s="14"/>
      <c r="B535" s="236"/>
      <c r="C535" s="237"/>
      <c r="D535" s="227" t="s">
        <v>176</v>
      </c>
      <c r="E535" s="238" t="s">
        <v>19</v>
      </c>
      <c r="F535" s="239" t="s">
        <v>2409</v>
      </c>
      <c r="G535" s="237"/>
      <c r="H535" s="240">
        <v>1560.5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176</v>
      </c>
      <c r="AU535" s="246" t="s">
        <v>82</v>
      </c>
      <c r="AV535" s="14" t="s">
        <v>82</v>
      </c>
      <c r="AW535" s="14" t="s">
        <v>34</v>
      </c>
      <c r="AX535" s="14" t="s">
        <v>72</v>
      </c>
      <c r="AY535" s="246" t="s">
        <v>155</v>
      </c>
    </row>
    <row r="536" spans="1:51" s="14" customFormat="1" ht="12">
      <c r="A536" s="14"/>
      <c r="B536" s="236"/>
      <c r="C536" s="237"/>
      <c r="D536" s="227" t="s">
        <v>176</v>
      </c>
      <c r="E536" s="238" t="s">
        <v>19</v>
      </c>
      <c r="F536" s="239" t="s">
        <v>398</v>
      </c>
      <c r="G536" s="237"/>
      <c r="H536" s="240">
        <v>113.391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176</v>
      </c>
      <c r="AU536" s="246" t="s">
        <v>82</v>
      </c>
      <c r="AV536" s="14" t="s">
        <v>82</v>
      </c>
      <c r="AW536" s="14" t="s">
        <v>34</v>
      </c>
      <c r="AX536" s="14" t="s">
        <v>72</v>
      </c>
      <c r="AY536" s="246" t="s">
        <v>155</v>
      </c>
    </row>
    <row r="537" spans="1:51" s="14" customFormat="1" ht="12">
      <c r="A537" s="14"/>
      <c r="B537" s="236"/>
      <c r="C537" s="237"/>
      <c r="D537" s="227" t="s">
        <v>176</v>
      </c>
      <c r="E537" s="238" t="s">
        <v>19</v>
      </c>
      <c r="F537" s="239" t="s">
        <v>2410</v>
      </c>
      <c r="G537" s="237"/>
      <c r="H537" s="240">
        <v>47.928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176</v>
      </c>
      <c r="AU537" s="246" t="s">
        <v>82</v>
      </c>
      <c r="AV537" s="14" t="s">
        <v>82</v>
      </c>
      <c r="AW537" s="14" t="s">
        <v>34</v>
      </c>
      <c r="AX537" s="14" t="s">
        <v>72</v>
      </c>
      <c r="AY537" s="246" t="s">
        <v>155</v>
      </c>
    </row>
    <row r="538" spans="1:51" s="15" customFormat="1" ht="12">
      <c r="A538" s="15"/>
      <c r="B538" s="255"/>
      <c r="C538" s="256"/>
      <c r="D538" s="227" t="s">
        <v>176</v>
      </c>
      <c r="E538" s="257" t="s">
        <v>19</v>
      </c>
      <c r="F538" s="258" t="s">
        <v>502</v>
      </c>
      <c r="G538" s="256"/>
      <c r="H538" s="259">
        <v>1721.819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5" t="s">
        <v>176</v>
      </c>
      <c r="AU538" s="265" t="s">
        <v>82</v>
      </c>
      <c r="AV538" s="15" t="s">
        <v>252</v>
      </c>
      <c r="AW538" s="15" t="s">
        <v>34</v>
      </c>
      <c r="AX538" s="15" t="s">
        <v>80</v>
      </c>
      <c r="AY538" s="265" t="s">
        <v>155</v>
      </c>
    </row>
    <row r="539" spans="1:47" s="2" customFormat="1" ht="12">
      <c r="A539" s="41"/>
      <c r="B539" s="42"/>
      <c r="C539" s="43"/>
      <c r="D539" s="227" t="s">
        <v>493</v>
      </c>
      <c r="E539" s="43"/>
      <c r="F539" s="252" t="s">
        <v>534</v>
      </c>
      <c r="G539" s="43"/>
      <c r="H539" s="43"/>
      <c r="I539" s="43"/>
      <c r="J539" s="43"/>
      <c r="K539" s="43"/>
      <c r="L539" s="47"/>
      <c r="M539" s="223"/>
      <c r="N539" s="224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U539" s="20" t="s">
        <v>82</v>
      </c>
    </row>
    <row r="540" spans="1:47" s="2" customFormat="1" ht="12">
      <c r="A540" s="41"/>
      <c r="B540" s="42"/>
      <c r="C540" s="43"/>
      <c r="D540" s="227" t="s">
        <v>493</v>
      </c>
      <c r="E540" s="43"/>
      <c r="F540" s="253" t="s">
        <v>535</v>
      </c>
      <c r="G540" s="43"/>
      <c r="H540" s="254">
        <v>0</v>
      </c>
      <c r="I540" s="43"/>
      <c r="J540" s="43"/>
      <c r="K540" s="43"/>
      <c r="L540" s="47"/>
      <c r="M540" s="223"/>
      <c r="N540" s="224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U540" s="20" t="s">
        <v>82</v>
      </c>
    </row>
    <row r="541" spans="1:47" s="2" customFormat="1" ht="12">
      <c r="A541" s="41"/>
      <c r="B541" s="42"/>
      <c r="C541" s="43"/>
      <c r="D541" s="227" t="s">
        <v>493</v>
      </c>
      <c r="E541" s="43"/>
      <c r="F541" s="253" t="s">
        <v>536</v>
      </c>
      <c r="G541" s="43"/>
      <c r="H541" s="254">
        <v>66.143</v>
      </c>
      <c r="I541" s="43"/>
      <c r="J541" s="43"/>
      <c r="K541" s="43"/>
      <c r="L541" s="47"/>
      <c r="M541" s="223"/>
      <c r="N541" s="224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U541" s="20" t="s">
        <v>82</v>
      </c>
    </row>
    <row r="542" spans="1:47" s="2" customFormat="1" ht="12">
      <c r="A542" s="41"/>
      <c r="B542" s="42"/>
      <c r="C542" s="43"/>
      <c r="D542" s="227" t="s">
        <v>493</v>
      </c>
      <c r="E542" s="43"/>
      <c r="F542" s="253" t="s">
        <v>537</v>
      </c>
      <c r="G542" s="43"/>
      <c r="H542" s="254">
        <v>172.367</v>
      </c>
      <c r="I542" s="43"/>
      <c r="J542" s="43"/>
      <c r="K542" s="43"/>
      <c r="L542" s="47"/>
      <c r="M542" s="223"/>
      <c r="N542" s="224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U542" s="20" t="s">
        <v>82</v>
      </c>
    </row>
    <row r="543" spans="1:47" s="2" customFormat="1" ht="12">
      <c r="A543" s="41"/>
      <c r="B543" s="42"/>
      <c r="C543" s="43"/>
      <c r="D543" s="227" t="s">
        <v>493</v>
      </c>
      <c r="E543" s="43"/>
      <c r="F543" s="253" t="s">
        <v>538</v>
      </c>
      <c r="G543" s="43"/>
      <c r="H543" s="254">
        <v>80.04</v>
      </c>
      <c r="I543" s="43"/>
      <c r="J543" s="43"/>
      <c r="K543" s="43"/>
      <c r="L543" s="47"/>
      <c r="M543" s="223"/>
      <c r="N543" s="224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U543" s="20" t="s">
        <v>82</v>
      </c>
    </row>
    <row r="544" spans="1:47" s="2" customFormat="1" ht="12">
      <c r="A544" s="41"/>
      <c r="B544" s="42"/>
      <c r="C544" s="43"/>
      <c r="D544" s="227" t="s">
        <v>493</v>
      </c>
      <c r="E544" s="43"/>
      <c r="F544" s="253" t="s">
        <v>539</v>
      </c>
      <c r="G544" s="43"/>
      <c r="H544" s="254">
        <v>58.5</v>
      </c>
      <c r="I544" s="43"/>
      <c r="J544" s="43"/>
      <c r="K544" s="43"/>
      <c r="L544" s="47"/>
      <c r="M544" s="223"/>
      <c r="N544" s="22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U544" s="20" t="s">
        <v>82</v>
      </c>
    </row>
    <row r="545" spans="1:47" s="2" customFormat="1" ht="12">
      <c r="A545" s="41"/>
      <c r="B545" s="42"/>
      <c r="C545" s="43"/>
      <c r="D545" s="227" t="s">
        <v>493</v>
      </c>
      <c r="E545" s="43"/>
      <c r="F545" s="253" t="s">
        <v>540</v>
      </c>
      <c r="G545" s="43"/>
      <c r="H545" s="254">
        <v>148.541</v>
      </c>
      <c r="I545" s="43"/>
      <c r="J545" s="43"/>
      <c r="K545" s="43"/>
      <c r="L545" s="47"/>
      <c r="M545" s="223"/>
      <c r="N545" s="224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U545" s="20" t="s">
        <v>82</v>
      </c>
    </row>
    <row r="546" spans="1:47" s="2" customFormat="1" ht="12">
      <c r="A546" s="41"/>
      <c r="B546" s="42"/>
      <c r="C546" s="43"/>
      <c r="D546" s="227" t="s">
        <v>493</v>
      </c>
      <c r="E546" s="43"/>
      <c r="F546" s="253" t="s">
        <v>541</v>
      </c>
      <c r="G546" s="43"/>
      <c r="H546" s="254">
        <v>60.694</v>
      </c>
      <c r="I546" s="43"/>
      <c r="J546" s="43"/>
      <c r="K546" s="43"/>
      <c r="L546" s="47"/>
      <c r="M546" s="223"/>
      <c r="N546" s="224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U546" s="20" t="s">
        <v>82</v>
      </c>
    </row>
    <row r="547" spans="1:47" s="2" customFormat="1" ht="12">
      <c r="A547" s="41"/>
      <c r="B547" s="42"/>
      <c r="C547" s="43"/>
      <c r="D547" s="227" t="s">
        <v>493</v>
      </c>
      <c r="E547" s="43"/>
      <c r="F547" s="253" t="s">
        <v>539</v>
      </c>
      <c r="G547" s="43"/>
      <c r="H547" s="254">
        <v>58.5</v>
      </c>
      <c r="I547" s="43"/>
      <c r="J547" s="43"/>
      <c r="K547" s="43"/>
      <c r="L547" s="47"/>
      <c r="M547" s="223"/>
      <c r="N547" s="224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U547" s="20" t="s">
        <v>82</v>
      </c>
    </row>
    <row r="548" spans="1:47" s="2" customFormat="1" ht="12">
      <c r="A548" s="41"/>
      <c r="B548" s="42"/>
      <c r="C548" s="43"/>
      <c r="D548" s="227" t="s">
        <v>493</v>
      </c>
      <c r="E548" s="43"/>
      <c r="F548" s="253" t="s">
        <v>542</v>
      </c>
      <c r="G548" s="43"/>
      <c r="H548" s="254">
        <v>71.033</v>
      </c>
      <c r="I548" s="43"/>
      <c r="J548" s="43"/>
      <c r="K548" s="43"/>
      <c r="L548" s="47"/>
      <c r="M548" s="223"/>
      <c r="N548" s="224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U548" s="20" t="s">
        <v>82</v>
      </c>
    </row>
    <row r="549" spans="1:47" s="2" customFormat="1" ht="12">
      <c r="A549" s="41"/>
      <c r="B549" s="42"/>
      <c r="C549" s="43"/>
      <c r="D549" s="227" t="s">
        <v>493</v>
      </c>
      <c r="E549" s="43"/>
      <c r="F549" s="253" t="s">
        <v>543</v>
      </c>
      <c r="G549" s="43"/>
      <c r="H549" s="254">
        <v>29.741</v>
      </c>
      <c r="I549" s="43"/>
      <c r="J549" s="43"/>
      <c r="K549" s="43"/>
      <c r="L549" s="47"/>
      <c r="M549" s="223"/>
      <c r="N549" s="224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U549" s="20" t="s">
        <v>82</v>
      </c>
    </row>
    <row r="550" spans="1:47" s="2" customFormat="1" ht="12">
      <c r="A550" s="41"/>
      <c r="B550" s="42"/>
      <c r="C550" s="43"/>
      <c r="D550" s="227" t="s">
        <v>493</v>
      </c>
      <c r="E550" s="43"/>
      <c r="F550" s="253" t="s">
        <v>544</v>
      </c>
      <c r="G550" s="43"/>
      <c r="H550" s="254">
        <v>58.655</v>
      </c>
      <c r="I550" s="43"/>
      <c r="J550" s="43"/>
      <c r="K550" s="43"/>
      <c r="L550" s="47"/>
      <c r="M550" s="223"/>
      <c r="N550" s="22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U550" s="20" t="s">
        <v>82</v>
      </c>
    </row>
    <row r="551" spans="1:47" s="2" customFormat="1" ht="12">
      <c r="A551" s="41"/>
      <c r="B551" s="42"/>
      <c r="C551" s="43"/>
      <c r="D551" s="227" t="s">
        <v>493</v>
      </c>
      <c r="E551" s="43"/>
      <c r="F551" s="253" t="s">
        <v>545</v>
      </c>
      <c r="G551" s="43"/>
      <c r="H551" s="254">
        <v>804.214</v>
      </c>
      <c r="I551" s="43"/>
      <c r="J551" s="43"/>
      <c r="K551" s="43"/>
      <c r="L551" s="47"/>
      <c r="M551" s="223"/>
      <c r="N551" s="224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U551" s="20" t="s">
        <v>82</v>
      </c>
    </row>
    <row r="552" spans="1:47" s="2" customFormat="1" ht="12">
      <c r="A552" s="41"/>
      <c r="B552" s="42"/>
      <c r="C552" s="43"/>
      <c r="D552" s="227" t="s">
        <v>493</v>
      </c>
      <c r="E552" s="43"/>
      <c r="F552" s="253" t="s">
        <v>546</v>
      </c>
      <c r="G552" s="43"/>
      <c r="H552" s="254">
        <v>0</v>
      </c>
      <c r="I552" s="43"/>
      <c r="J552" s="43"/>
      <c r="K552" s="43"/>
      <c r="L552" s="47"/>
      <c r="M552" s="223"/>
      <c r="N552" s="224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U552" s="20" t="s">
        <v>82</v>
      </c>
    </row>
    <row r="553" spans="1:47" s="2" customFormat="1" ht="12">
      <c r="A553" s="41"/>
      <c r="B553" s="42"/>
      <c r="C553" s="43"/>
      <c r="D553" s="227" t="s">
        <v>493</v>
      </c>
      <c r="E553" s="43"/>
      <c r="F553" s="253" t="s">
        <v>547</v>
      </c>
      <c r="G553" s="43"/>
      <c r="H553" s="254">
        <v>-23.964</v>
      </c>
      <c r="I553" s="43"/>
      <c r="J553" s="43"/>
      <c r="K553" s="43"/>
      <c r="L553" s="47"/>
      <c r="M553" s="223"/>
      <c r="N553" s="22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U553" s="20" t="s">
        <v>82</v>
      </c>
    </row>
    <row r="554" spans="1:47" s="2" customFormat="1" ht="12">
      <c r="A554" s="41"/>
      <c r="B554" s="42"/>
      <c r="C554" s="43"/>
      <c r="D554" s="227" t="s">
        <v>493</v>
      </c>
      <c r="E554" s="43"/>
      <c r="F554" s="253" t="s">
        <v>502</v>
      </c>
      <c r="G554" s="43"/>
      <c r="H554" s="254">
        <v>780.25</v>
      </c>
      <c r="I554" s="43"/>
      <c r="J554" s="43"/>
      <c r="K554" s="43"/>
      <c r="L554" s="47"/>
      <c r="M554" s="223"/>
      <c r="N554" s="224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U554" s="20" t="s">
        <v>82</v>
      </c>
    </row>
    <row r="555" spans="1:47" s="2" customFormat="1" ht="12">
      <c r="A555" s="41"/>
      <c r="B555" s="42"/>
      <c r="C555" s="43"/>
      <c r="D555" s="227" t="s">
        <v>493</v>
      </c>
      <c r="E555" s="43"/>
      <c r="F555" s="252" t="s">
        <v>548</v>
      </c>
      <c r="G555" s="43"/>
      <c r="H555" s="43"/>
      <c r="I555" s="43"/>
      <c r="J555" s="43"/>
      <c r="K555" s="43"/>
      <c r="L555" s="47"/>
      <c r="M555" s="223"/>
      <c r="N555" s="22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U555" s="20" t="s">
        <v>82</v>
      </c>
    </row>
    <row r="556" spans="1:47" s="2" customFormat="1" ht="12">
      <c r="A556" s="41"/>
      <c r="B556" s="42"/>
      <c r="C556" s="43"/>
      <c r="D556" s="227" t="s">
        <v>493</v>
      </c>
      <c r="E556" s="43"/>
      <c r="F556" s="253" t="s">
        <v>549</v>
      </c>
      <c r="G556" s="43"/>
      <c r="H556" s="254">
        <v>37.32</v>
      </c>
      <c r="I556" s="43"/>
      <c r="J556" s="43"/>
      <c r="K556" s="43"/>
      <c r="L556" s="47"/>
      <c r="M556" s="223"/>
      <c r="N556" s="22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U556" s="20" t="s">
        <v>82</v>
      </c>
    </row>
    <row r="557" spans="1:47" s="2" customFormat="1" ht="12">
      <c r="A557" s="41"/>
      <c r="B557" s="42"/>
      <c r="C557" s="43"/>
      <c r="D557" s="227" t="s">
        <v>493</v>
      </c>
      <c r="E557" s="43"/>
      <c r="F557" s="253" t="s">
        <v>550</v>
      </c>
      <c r="G557" s="43"/>
      <c r="H557" s="254">
        <v>76.071</v>
      </c>
      <c r="I557" s="43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U557" s="20" t="s">
        <v>82</v>
      </c>
    </row>
    <row r="558" spans="1:47" s="2" customFormat="1" ht="12">
      <c r="A558" s="41"/>
      <c r="B558" s="42"/>
      <c r="C558" s="43"/>
      <c r="D558" s="227" t="s">
        <v>493</v>
      </c>
      <c r="E558" s="43"/>
      <c r="F558" s="253" t="s">
        <v>551</v>
      </c>
      <c r="G558" s="43"/>
      <c r="H558" s="254">
        <v>0</v>
      </c>
      <c r="I558" s="43"/>
      <c r="J558" s="43"/>
      <c r="K558" s="43"/>
      <c r="L558" s="47"/>
      <c r="M558" s="223"/>
      <c r="N558" s="224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U558" s="20" t="s">
        <v>82</v>
      </c>
    </row>
    <row r="559" spans="1:47" s="2" customFormat="1" ht="12">
      <c r="A559" s="41"/>
      <c r="B559" s="42"/>
      <c r="C559" s="43"/>
      <c r="D559" s="227" t="s">
        <v>493</v>
      </c>
      <c r="E559" s="43"/>
      <c r="F559" s="253" t="s">
        <v>502</v>
      </c>
      <c r="G559" s="43"/>
      <c r="H559" s="254">
        <v>113.391</v>
      </c>
      <c r="I559" s="43"/>
      <c r="J559" s="43"/>
      <c r="K559" s="43"/>
      <c r="L559" s="47"/>
      <c r="M559" s="223"/>
      <c r="N559" s="224"/>
      <c r="O559" s="87"/>
      <c r="P559" s="87"/>
      <c r="Q559" s="87"/>
      <c r="R559" s="87"/>
      <c r="S559" s="87"/>
      <c r="T559" s="88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U559" s="20" t="s">
        <v>82</v>
      </c>
    </row>
    <row r="560" spans="1:47" s="2" customFormat="1" ht="12">
      <c r="A560" s="41"/>
      <c r="B560" s="42"/>
      <c r="C560" s="43"/>
      <c r="D560" s="227" t="s">
        <v>493</v>
      </c>
      <c r="E560" s="43"/>
      <c r="F560" s="252" t="s">
        <v>611</v>
      </c>
      <c r="G560" s="43"/>
      <c r="H560" s="43"/>
      <c r="I560" s="43"/>
      <c r="J560" s="43"/>
      <c r="K560" s="43"/>
      <c r="L560" s="47"/>
      <c r="M560" s="223"/>
      <c r="N560" s="22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U560" s="20" t="s">
        <v>82</v>
      </c>
    </row>
    <row r="561" spans="1:47" s="2" customFormat="1" ht="12">
      <c r="A561" s="41"/>
      <c r="B561" s="42"/>
      <c r="C561" s="43"/>
      <c r="D561" s="227" t="s">
        <v>493</v>
      </c>
      <c r="E561" s="43"/>
      <c r="F561" s="253" t="s">
        <v>612</v>
      </c>
      <c r="G561" s="43"/>
      <c r="H561" s="254">
        <v>0</v>
      </c>
      <c r="I561" s="43"/>
      <c r="J561" s="43"/>
      <c r="K561" s="43"/>
      <c r="L561" s="47"/>
      <c r="M561" s="223"/>
      <c r="N561" s="22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U561" s="20" t="s">
        <v>82</v>
      </c>
    </row>
    <row r="562" spans="1:47" s="2" customFormat="1" ht="12">
      <c r="A562" s="41"/>
      <c r="B562" s="42"/>
      <c r="C562" s="43"/>
      <c r="D562" s="227" t="s">
        <v>493</v>
      </c>
      <c r="E562" s="43"/>
      <c r="F562" s="253" t="s">
        <v>613</v>
      </c>
      <c r="G562" s="43"/>
      <c r="H562" s="254">
        <v>12.48</v>
      </c>
      <c r="I562" s="43"/>
      <c r="J562" s="43"/>
      <c r="K562" s="43"/>
      <c r="L562" s="47"/>
      <c r="M562" s="223"/>
      <c r="N562" s="224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U562" s="20" t="s">
        <v>82</v>
      </c>
    </row>
    <row r="563" spans="1:47" s="2" customFormat="1" ht="12">
      <c r="A563" s="41"/>
      <c r="B563" s="42"/>
      <c r="C563" s="43"/>
      <c r="D563" s="227" t="s">
        <v>493</v>
      </c>
      <c r="E563" s="43"/>
      <c r="F563" s="253" t="s">
        <v>614</v>
      </c>
      <c r="G563" s="43"/>
      <c r="H563" s="254">
        <v>7.02</v>
      </c>
      <c r="I563" s="43"/>
      <c r="J563" s="43"/>
      <c r="K563" s="43"/>
      <c r="L563" s="47"/>
      <c r="M563" s="223"/>
      <c r="N563" s="224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U563" s="20" t="s">
        <v>82</v>
      </c>
    </row>
    <row r="564" spans="1:47" s="2" customFormat="1" ht="12">
      <c r="A564" s="41"/>
      <c r="B564" s="42"/>
      <c r="C564" s="43"/>
      <c r="D564" s="227" t="s">
        <v>493</v>
      </c>
      <c r="E564" s="43"/>
      <c r="F564" s="253" t="s">
        <v>615</v>
      </c>
      <c r="G564" s="43"/>
      <c r="H564" s="254">
        <v>0.564</v>
      </c>
      <c r="I564" s="43"/>
      <c r="J564" s="43"/>
      <c r="K564" s="43"/>
      <c r="L564" s="47"/>
      <c r="M564" s="223"/>
      <c r="N564" s="224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U564" s="20" t="s">
        <v>82</v>
      </c>
    </row>
    <row r="565" spans="1:47" s="2" customFormat="1" ht="12">
      <c r="A565" s="41"/>
      <c r="B565" s="42"/>
      <c r="C565" s="43"/>
      <c r="D565" s="227" t="s">
        <v>493</v>
      </c>
      <c r="E565" s="43"/>
      <c r="F565" s="253" t="s">
        <v>616</v>
      </c>
      <c r="G565" s="43"/>
      <c r="H565" s="254">
        <v>1.02</v>
      </c>
      <c r="I565" s="43"/>
      <c r="J565" s="43"/>
      <c r="K565" s="43"/>
      <c r="L565" s="47"/>
      <c r="M565" s="223"/>
      <c r="N565" s="22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U565" s="20" t="s">
        <v>82</v>
      </c>
    </row>
    <row r="566" spans="1:47" s="2" customFormat="1" ht="12">
      <c r="A566" s="41"/>
      <c r="B566" s="42"/>
      <c r="C566" s="43"/>
      <c r="D566" s="227" t="s">
        <v>493</v>
      </c>
      <c r="E566" s="43"/>
      <c r="F566" s="253" t="s">
        <v>617</v>
      </c>
      <c r="G566" s="43"/>
      <c r="H566" s="254">
        <v>2.88</v>
      </c>
      <c r="I566" s="43"/>
      <c r="J566" s="43"/>
      <c r="K566" s="43"/>
      <c r="L566" s="47"/>
      <c r="M566" s="223"/>
      <c r="N566" s="224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U566" s="20" t="s">
        <v>82</v>
      </c>
    </row>
    <row r="567" spans="1:47" s="2" customFormat="1" ht="12">
      <c r="A567" s="41"/>
      <c r="B567" s="42"/>
      <c r="C567" s="43"/>
      <c r="D567" s="227" t="s">
        <v>493</v>
      </c>
      <c r="E567" s="43"/>
      <c r="F567" s="253" t="s">
        <v>502</v>
      </c>
      <c r="G567" s="43"/>
      <c r="H567" s="254">
        <v>23.964</v>
      </c>
      <c r="I567" s="43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U567" s="20" t="s">
        <v>82</v>
      </c>
    </row>
    <row r="568" spans="1:65" s="2" customFormat="1" ht="16.5" customHeight="1">
      <c r="A568" s="41"/>
      <c r="B568" s="42"/>
      <c r="C568" s="266" t="s">
        <v>247</v>
      </c>
      <c r="D568" s="266" t="s">
        <v>560</v>
      </c>
      <c r="E568" s="267" t="s">
        <v>2440</v>
      </c>
      <c r="F568" s="268" t="s">
        <v>2441</v>
      </c>
      <c r="G568" s="269" t="s">
        <v>356</v>
      </c>
      <c r="H568" s="270">
        <v>137.355</v>
      </c>
      <c r="I568" s="271"/>
      <c r="J568" s="272">
        <f>ROUND(I568*H568,2)</f>
        <v>0</v>
      </c>
      <c r="K568" s="268" t="s">
        <v>19</v>
      </c>
      <c r="L568" s="273"/>
      <c r="M568" s="274" t="s">
        <v>19</v>
      </c>
      <c r="N568" s="275" t="s">
        <v>43</v>
      </c>
      <c r="O568" s="87"/>
      <c r="P568" s="216">
        <f>O568*H568</f>
        <v>0</v>
      </c>
      <c r="Q568" s="216">
        <v>0.004</v>
      </c>
      <c r="R568" s="216">
        <f>Q568*H568</f>
        <v>0.54942</v>
      </c>
      <c r="S568" s="216">
        <v>0</v>
      </c>
      <c r="T568" s="217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18" t="s">
        <v>776</v>
      </c>
      <c r="AT568" s="218" t="s">
        <v>560</v>
      </c>
      <c r="AU568" s="218" t="s">
        <v>82</v>
      </c>
      <c r="AY568" s="20" t="s">
        <v>155</v>
      </c>
      <c r="BE568" s="219">
        <f>IF(N568="základní",J568,0)</f>
        <v>0</v>
      </c>
      <c r="BF568" s="219">
        <f>IF(N568="snížená",J568,0)</f>
        <v>0</v>
      </c>
      <c r="BG568" s="219">
        <f>IF(N568="zákl. přenesená",J568,0)</f>
        <v>0</v>
      </c>
      <c r="BH568" s="219">
        <f>IF(N568="sníž. přenesená",J568,0)</f>
        <v>0</v>
      </c>
      <c r="BI568" s="219">
        <f>IF(N568="nulová",J568,0)</f>
        <v>0</v>
      </c>
      <c r="BJ568" s="20" t="s">
        <v>80</v>
      </c>
      <c r="BK568" s="219">
        <f>ROUND(I568*H568,2)</f>
        <v>0</v>
      </c>
      <c r="BL568" s="20" t="s">
        <v>196</v>
      </c>
      <c r="BM568" s="218" t="s">
        <v>2442</v>
      </c>
    </row>
    <row r="569" spans="1:51" s="14" customFormat="1" ht="12">
      <c r="A569" s="14"/>
      <c r="B569" s="236"/>
      <c r="C569" s="237"/>
      <c r="D569" s="227" t="s">
        <v>176</v>
      </c>
      <c r="E569" s="238" t="s">
        <v>19</v>
      </c>
      <c r="F569" s="239" t="s">
        <v>398</v>
      </c>
      <c r="G569" s="237"/>
      <c r="H569" s="240">
        <v>113.391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6" t="s">
        <v>176</v>
      </c>
      <c r="AU569" s="246" t="s">
        <v>82</v>
      </c>
      <c r="AV569" s="14" t="s">
        <v>82</v>
      </c>
      <c r="AW569" s="14" t="s">
        <v>34</v>
      </c>
      <c r="AX569" s="14" t="s">
        <v>72</v>
      </c>
      <c r="AY569" s="246" t="s">
        <v>155</v>
      </c>
    </row>
    <row r="570" spans="1:51" s="14" customFormat="1" ht="12">
      <c r="A570" s="14"/>
      <c r="B570" s="236"/>
      <c r="C570" s="237"/>
      <c r="D570" s="227" t="s">
        <v>176</v>
      </c>
      <c r="E570" s="238" t="s">
        <v>19</v>
      </c>
      <c r="F570" s="239" t="s">
        <v>404</v>
      </c>
      <c r="G570" s="237"/>
      <c r="H570" s="240">
        <v>23.964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6" t="s">
        <v>176</v>
      </c>
      <c r="AU570" s="246" t="s">
        <v>82</v>
      </c>
      <c r="AV570" s="14" t="s">
        <v>82</v>
      </c>
      <c r="AW570" s="14" t="s">
        <v>34</v>
      </c>
      <c r="AX570" s="14" t="s">
        <v>72</v>
      </c>
      <c r="AY570" s="246" t="s">
        <v>155</v>
      </c>
    </row>
    <row r="571" spans="1:51" s="15" customFormat="1" ht="12">
      <c r="A571" s="15"/>
      <c r="B571" s="255"/>
      <c r="C571" s="256"/>
      <c r="D571" s="227" t="s">
        <v>176</v>
      </c>
      <c r="E571" s="257" t="s">
        <v>19</v>
      </c>
      <c r="F571" s="258" t="s">
        <v>502</v>
      </c>
      <c r="G571" s="256"/>
      <c r="H571" s="259">
        <v>137.35500000000002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65" t="s">
        <v>176</v>
      </c>
      <c r="AU571" s="265" t="s">
        <v>82</v>
      </c>
      <c r="AV571" s="15" t="s">
        <v>252</v>
      </c>
      <c r="AW571" s="15" t="s">
        <v>34</v>
      </c>
      <c r="AX571" s="15" t="s">
        <v>80</v>
      </c>
      <c r="AY571" s="265" t="s">
        <v>155</v>
      </c>
    </row>
    <row r="572" spans="1:47" s="2" customFormat="1" ht="12">
      <c r="A572" s="41"/>
      <c r="B572" s="42"/>
      <c r="C572" s="43"/>
      <c r="D572" s="227" t="s">
        <v>493</v>
      </c>
      <c r="E572" s="43"/>
      <c r="F572" s="252" t="s">
        <v>548</v>
      </c>
      <c r="G572" s="43"/>
      <c r="H572" s="43"/>
      <c r="I572" s="43"/>
      <c r="J572" s="43"/>
      <c r="K572" s="43"/>
      <c r="L572" s="47"/>
      <c r="M572" s="223"/>
      <c r="N572" s="224"/>
      <c r="O572" s="87"/>
      <c r="P572" s="87"/>
      <c r="Q572" s="87"/>
      <c r="R572" s="87"/>
      <c r="S572" s="87"/>
      <c r="T572" s="88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U572" s="20" t="s">
        <v>82</v>
      </c>
    </row>
    <row r="573" spans="1:47" s="2" customFormat="1" ht="12">
      <c r="A573" s="41"/>
      <c r="B573" s="42"/>
      <c r="C573" s="43"/>
      <c r="D573" s="227" t="s">
        <v>493</v>
      </c>
      <c r="E573" s="43"/>
      <c r="F573" s="253" t="s">
        <v>549</v>
      </c>
      <c r="G573" s="43"/>
      <c r="H573" s="254">
        <v>37.32</v>
      </c>
      <c r="I573" s="43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U573" s="20" t="s">
        <v>82</v>
      </c>
    </row>
    <row r="574" spans="1:47" s="2" customFormat="1" ht="12">
      <c r="A574" s="41"/>
      <c r="B574" s="42"/>
      <c r="C574" s="43"/>
      <c r="D574" s="227" t="s">
        <v>493</v>
      </c>
      <c r="E574" s="43"/>
      <c r="F574" s="253" t="s">
        <v>550</v>
      </c>
      <c r="G574" s="43"/>
      <c r="H574" s="254">
        <v>76.071</v>
      </c>
      <c r="I574" s="43"/>
      <c r="J574" s="43"/>
      <c r="K574" s="43"/>
      <c r="L574" s="47"/>
      <c r="M574" s="223"/>
      <c r="N574" s="224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U574" s="20" t="s">
        <v>82</v>
      </c>
    </row>
    <row r="575" spans="1:47" s="2" customFormat="1" ht="12">
      <c r="A575" s="41"/>
      <c r="B575" s="42"/>
      <c r="C575" s="43"/>
      <c r="D575" s="227" t="s">
        <v>493</v>
      </c>
      <c r="E575" s="43"/>
      <c r="F575" s="253" t="s">
        <v>551</v>
      </c>
      <c r="G575" s="43"/>
      <c r="H575" s="254">
        <v>0</v>
      </c>
      <c r="I575" s="43"/>
      <c r="J575" s="43"/>
      <c r="K575" s="43"/>
      <c r="L575" s="47"/>
      <c r="M575" s="223"/>
      <c r="N575" s="224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U575" s="20" t="s">
        <v>82</v>
      </c>
    </row>
    <row r="576" spans="1:47" s="2" customFormat="1" ht="12">
      <c r="A576" s="41"/>
      <c r="B576" s="42"/>
      <c r="C576" s="43"/>
      <c r="D576" s="227" t="s">
        <v>493</v>
      </c>
      <c r="E576" s="43"/>
      <c r="F576" s="253" t="s">
        <v>502</v>
      </c>
      <c r="G576" s="43"/>
      <c r="H576" s="254">
        <v>113.391</v>
      </c>
      <c r="I576" s="43"/>
      <c r="J576" s="43"/>
      <c r="K576" s="43"/>
      <c r="L576" s="47"/>
      <c r="M576" s="223"/>
      <c r="N576" s="22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U576" s="20" t="s">
        <v>82</v>
      </c>
    </row>
    <row r="577" spans="1:47" s="2" customFormat="1" ht="12">
      <c r="A577" s="41"/>
      <c r="B577" s="42"/>
      <c r="C577" s="43"/>
      <c r="D577" s="227" t="s">
        <v>493</v>
      </c>
      <c r="E577" s="43"/>
      <c r="F577" s="252" t="s">
        <v>611</v>
      </c>
      <c r="G577" s="43"/>
      <c r="H577" s="43"/>
      <c r="I577" s="43"/>
      <c r="J577" s="43"/>
      <c r="K577" s="43"/>
      <c r="L577" s="47"/>
      <c r="M577" s="223"/>
      <c r="N577" s="224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U577" s="20" t="s">
        <v>82</v>
      </c>
    </row>
    <row r="578" spans="1:47" s="2" customFormat="1" ht="12">
      <c r="A578" s="41"/>
      <c r="B578" s="42"/>
      <c r="C578" s="43"/>
      <c r="D578" s="227" t="s">
        <v>493</v>
      </c>
      <c r="E578" s="43"/>
      <c r="F578" s="253" t="s">
        <v>612</v>
      </c>
      <c r="G578" s="43"/>
      <c r="H578" s="254">
        <v>0</v>
      </c>
      <c r="I578" s="43"/>
      <c r="J578" s="43"/>
      <c r="K578" s="43"/>
      <c r="L578" s="47"/>
      <c r="M578" s="223"/>
      <c r="N578" s="224"/>
      <c r="O578" s="87"/>
      <c r="P578" s="87"/>
      <c r="Q578" s="87"/>
      <c r="R578" s="87"/>
      <c r="S578" s="87"/>
      <c r="T578" s="88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U578" s="20" t="s">
        <v>82</v>
      </c>
    </row>
    <row r="579" spans="1:47" s="2" customFormat="1" ht="12">
      <c r="A579" s="41"/>
      <c r="B579" s="42"/>
      <c r="C579" s="43"/>
      <c r="D579" s="227" t="s">
        <v>493</v>
      </c>
      <c r="E579" s="43"/>
      <c r="F579" s="253" t="s">
        <v>613</v>
      </c>
      <c r="G579" s="43"/>
      <c r="H579" s="254">
        <v>12.48</v>
      </c>
      <c r="I579" s="43"/>
      <c r="J579" s="43"/>
      <c r="K579" s="43"/>
      <c r="L579" s="47"/>
      <c r="M579" s="223"/>
      <c r="N579" s="22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U579" s="20" t="s">
        <v>82</v>
      </c>
    </row>
    <row r="580" spans="1:47" s="2" customFormat="1" ht="12">
      <c r="A580" s="41"/>
      <c r="B580" s="42"/>
      <c r="C580" s="43"/>
      <c r="D580" s="227" t="s">
        <v>493</v>
      </c>
      <c r="E580" s="43"/>
      <c r="F580" s="253" t="s">
        <v>614</v>
      </c>
      <c r="G580" s="43"/>
      <c r="H580" s="254">
        <v>7.02</v>
      </c>
      <c r="I580" s="43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U580" s="20" t="s">
        <v>82</v>
      </c>
    </row>
    <row r="581" spans="1:47" s="2" customFormat="1" ht="12">
      <c r="A581" s="41"/>
      <c r="B581" s="42"/>
      <c r="C581" s="43"/>
      <c r="D581" s="227" t="s">
        <v>493</v>
      </c>
      <c r="E581" s="43"/>
      <c r="F581" s="253" t="s">
        <v>615</v>
      </c>
      <c r="G581" s="43"/>
      <c r="H581" s="254">
        <v>0.564</v>
      </c>
      <c r="I581" s="43"/>
      <c r="J581" s="43"/>
      <c r="K581" s="43"/>
      <c r="L581" s="47"/>
      <c r="M581" s="223"/>
      <c r="N581" s="224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U581" s="20" t="s">
        <v>82</v>
      </c>
    </row>
    <row r="582" spans="1:47" s="2" customFormat="1" ht="12">
      <c r="A582" s="41"/>
      <c r="B582" s="42"/>
      <c r="C582" s="43"/>
      <c r="D582" s="227" t="s">
        <v>493</v>
      </c>
      <c r="E582" s="43"/>
      <c r="F582" s="253" t="s">
        <v>616</v>
      </c>
      <c r="G582" s="43"/>
      <c r="H582" s="254">
        <v>1.02</v>
      </c>
      <c r="I582" s="43"/>
      <c r="J582" s="43"/>
      <c r="K582" s="43"/>
      <c r="L582" s="47"/>
      <c r="M582" s="223"/>
      <c r="N582" s="224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U582" s="20" t="s">
        <v>82</v>
      </c>
    </row>
    <row r="583" spans="1:47" s="2" customFormat="1" ht="12">
      <c r="A583" s="41"/>
      <c r="B583" s="42"/>
      <c r="C583" s="43"/>
      <c r="D583" s="227" t="s">
        <v>493</v>
      </c>
      <c r="E583" s="43"/>
      <c r="F583" s="253" t="s">
        <v>617</v>
      </c>
      <c r="G583" s="43"/>
      <c r="H583" s="254">
        <v>2.88</v>
      </c>
      <c r="I583" s="43"/>
      <c r="J583" s="43"/>
      <c r="K583" s="43"/>
      <c r="L583" s="47"/>
      <c r="M583" s="223"/>
      <c r="N583" s="224"/>
      <c r="O583" s="87"/>
      <c r="P583" s="87"/>
      <c r="Q583" s="87"/>
      <c r="R583" s="87"/>
      <c r="S583" s="87"/>
      <c r="T583" s="88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U583" s="20" t="s">
        <v>82</v>
      </c>
    </row>
    <row r="584" spans="1:47" s="2" customFormat="1" ht="12">
      <c r="A584" s="41"/>
      <c r="B584" s="42"/>
      <c r="C584" s="43"/>
      <c r="D584" s="227" t="s">
        <v>493</v>
      </c>
      <c r="E584" s="43"/>
      <c r="F584" s="253" t="s">
        <v>502</v>
      </c>
      <c r="G584" s="43"/>
      <c r="H584" s="254">
        <v>23.964</v>
      </c>
      <c r="I584" s="43"/>
      <c r="J584" s="43"/>
      <c r="K584" s="43"/>
      <c r="L584" s="47"/>
      <c r="M584" s="223"/>
      <c r="N584" s="22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U584" s="20" t="s">
        <v>82</v>
      </c>
    </row>
    <row r="585" spans="1:65" s="2" customFormat="1" ht="37.8" customHeight="1">
      <c r="A585" s="41"/>
      <c r="B585" s="42"/>
      <c r="C585" s="207" t="s">
        <v>2443</v>
      </c>
      <c r="D585" s="207" t="s">
        <v>162</v>
      </c>
      <c r="E585" s="208" t="s">
        <v>2444</v>
      </c>
      <c r="F585" s="209" t="s">
        <v>2445</v>
      </c>
      <c r="G585" s="210" t="s">
        <v>518</v>
      </c>
      <c r="H585" s="211">
        <v>9.698</v>
      </c>
      <c r="I585" s="212"/>
      <c r="J585" s="213">
        <f>ROUND(I585*H585,2)</f>
        <v>0</v>
      </c>
      <c r="K585" s="209" t="s">
        <v>166</v>
      </c>
      <c r="L585" s="47"/>
      <c r="M585" s="214" t="s">
        <v>19</v>
      </c>
      <c r="N585" s="215" t="s">
        <v>43</v>
      </c>
      <c r="O585" s="87"/>
      <c r="P585" s="216">
        <f>O585*H585</f>
        <v>0</v>
      </c>
      <c r="Q585" s="216">
        <v>0</v>
      </c>
      <c r="R585" s="216">
        <f>Q585*H585</f>
        <v>0</v>
      </c>
      <c r="S585" s="216">
        <v>0</v>
      </c>
      <c r="T585" s="217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18" t="s">
        <v>196</v>
      </c>
      <c r="AT585" s="218" t="s">
        <v>162</v>
      </c>
      <c r="AU585" s="218" t="s">
        <v>82</v>
      </c>
      <c r="AY585" s="20" t="s">
        <v>155</v>
      </c>
      <c r="BE585" s="219">
        <f>IF(N585="základní",J585,0)</f>
        <v>0</v>
      </c>
      <c r="BF585" s="219">
        <f>IF(N585="snížená",J585,0)</f>
        <v>0</v>
      </c>
      <c r="BG585" s="219">
        <f>IF(N585="zákl. přenesená",J585,0)</f>
        <v>0</v>
      </c>
      <c r="BH585" s="219">
        <f>IF(N585="sníž. přenesená",J585,0)</f>
        <v>0</v>
      </c>
      <c r="BI585" s="219">
        <f>IF(N585="nulová",J585,0)</f>
        <v>0</v>
      </c>
      <c r="BJ585" s="20" t="s">
        <v>80</v>
      </c>
      <c r="BK585" s="219">
        <f>ROUND(I585*H585,2)</f>
        <v>0</v>
      </c>
      <c r="BL585" s="20" t="s">
        <v>196</v>
      </c>
      <c r="BM585" s="218" t="s">
        <v>2446</v>
      </c>
    </row>
    <row r="586" spans="1:47" s="2" customFormat="1" ht="12">
      <c r="A586" s="41"/>
      <c r="B586" s="42"/>
      <c r="C586" s="43"/>
      <c r="D586" s="220" t="s">
        <v>169</v>
      </c>
      <c r="E586" s="43"/>
      <c r="F586" s="221" t="s">
        <v>2447</v>
      </c>
      <c r="G586" s="43"/>
      <c r="H586" s="43"/>
      <c r="I586" s="222"/>
      <c r="J586" s="43"/>
      <c r="K586" s="43"/>
      <c r="L586" s="47"/>
      <c r="M586" s="223"/>
      <c r="N586" s="224"/>
      <c r="O586" s="87"/>
      <c r="P586" s="87"/>
      <c r="Q586" s="87"/>
      <c r="R586" s="87"/>
      <c r="S586" s="87"/>
      <c r="T586" s="88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T586" s="20" t="s">
        <v>169</v>
      </c>
      <c r="AU586" s="20" t="s">
        <v>82</v>
      </c>
    </row>
    <row r="587" spans="1:63" s="12" customFormat="1" ht="22.8" customHeight="1">
      <c r="A587" s="12"/>
      <c r="B587" s="191"/>
      <c r="C587" s="192"/>
      <c r="D587" s="193" t="s">
        <v>71</v>
      </c>
      <c r="E587" s="205" t="s">
        <v>2448</v>
      </c>
      <c r="F587" s="205" t="s">
        <v>2449</v>
      </c>
      <c r="G587" s="192"/>
      <c r="H587" s="192"/>
      <c r="I587" s="195"/>
      <c r="J587" s="206">
        <f>BK587</f>
        <v>0</v>
      </c>
      <c r="K587" s="192"/>
      <c r="L587" s="197"/>
      <c r="M587" s="198"/>
      <c r="N587" s="199"/>
      <c r="O587" s="199"/>
      <c r="P587" s="200">
        <f>SUM(P588:P781)</f>
        <v>0</v>
      </c>
      <c r="Q587" s="199"/>
      <c r="R587" s="200">
        <f>SUM(R588:R781)</f>
        <v>0.7732437999999999</v>
      </c>
      <c r="S587" s="199"/>
      <c r="T587" s="201">
        <f>SUM(T588:T781)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02" t="s">
        <v>82</v>
      </c>
      <c r="AT587" s="203" t="s">
        <v>71</v>
      </c>
      <c r="AU587" s="203" t="s">
        <v>80</v>
      </c>
      <c r="AY587" s="202" t="s">
        <v>155</v>
      </c>
      <c r="BK587" s="204">
        <f>SUM(BK588:BK781)</f>
        <v>0</v>
      </c>
    </row>
    <row r="588" spans="1:65" s="2" customFormat="1" ht="24.15" customHeight="1">
      <c r="A588" s="41"/>
      <c r="B588" s="42"/>
      <c r="C588" s="207" t="s">
        <v>323</v>
      </c>
      <c r="D588" s="207" t="s">
        <v>162</v>
      </c>
      <c r="E588" s="208" t="s">
        <v>2450</v>
      </c>
      <c r="F588" s="209" t="s">
        <v>2451</v>
      </c>
      <c r="G588" s="210" t="s">
        <v>356</v>
      </c>
      <c r="H588" s="211">
        <v>2081.74</v>
      </c>
      <c r="I588" s="212"/>
      <c r="J588" s="213">
        <f>ROUND(I588*H588,2)</f>
        <v>0</v>
      </c>
      <c r="K588" s="209" t="s">
        <v>166</v>
      </c>
      <c r="L588" s="47"/>
      <c r="M588" s="214" t="s">
        <v>19</v>
      </c>
      <c r="N588" s="215" t="s">
        <v>43</v>
      </c>
      <c r="O588" s="87"/>
      <c r="P588" s="216">
        <f>O588*H588</f>
        <v>0</v>
      </c>
      <c r="Q588" s="216">
        <v>8E-05</v>
      </c>
      <c r="R588" s="216">
        <f>Q588*H588</f>
        <v>0.1665392</v>
      </c>
      <c r="S588" s="216">
        <v>0</v>
      </c>
      <c r="T588" s="217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18" t="s">
        <v>196</v>
      </c>
      <c r="AT588" s="218" t="s">
        <v>162</v>
      </c>
      <c r="AU588" s="218" t="s">
        <v>82</v>
      </c>
      <c r="AY588" s="20" t="s">
        <v>155</v>
      </c>
      <c r="BE588" s="219">
        <f>IF(N588="základní",J588,0)</f>
        <v>0</v>
      </c>
      <c r="BF588" s="219">
        <f>IF(N588="snížená",J588,0)</f>
        <v>0</v>
      </c>
      <c r="BG588" s="219">
        <f>IF(N588="zákl. přenesená",J588,0)</f>
        <v>0</v>
      </c>
      <c r="BH588" s="219">
        <f>IF(N588="sníž. přenesená",J588,0)</f>
        <v>0</v>
      </c>
      <c r="BI588" s="219">
        <f>IF(N588="nulová",J588,0)</f>
        <v>0</v>
      </c>
      <c r="BJ588" s="20" t="s">
        <v>80</v>
      </c>
      <c r="BK588" s="219">
        <f>ROUND(I588*H588,2)</f>
        <v>0</v>
      </c>
      <c r="BL588" s="20" t="s">
        <v>196</v>
      </c>
      <c r="BM588" s="218" t="s">
        <v>2452</v>
      </c>
    </row>
    <row r="589" spans="1:47" s="2" customFormat="1" ht="12">
      <c r="A589" s="41"/>
      <c r="B589" s="42"/>
      <c r="C589" s="43"/>
      <c r="D589" s="220" t="s">
        <v>169</v>
      </c>
      <c r="E589" s="43"/>
      <c r="F589" s="221" t="s">
        <v>2453</v>
      </c>
      <c r="G589" s="43"/>
      <c r="H589" s="43"/>
      <c r="I589" s="222"/>
      <c r="J589" s="43"/>
      <c r="K589" s="43"/>
      <c r="L589" s="47"/>
      <c r="M589" s="223"/>
      <c r="N589" s="22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169</v>
      </c>
      <c r="AU589" s="20" t="s">
        <v>82</v>
      </c>
    </row>
    <row r="590" spans="1:51" s="13" customFormat="1" ht="12">
      <c r="A590" s="13"/>
      <c r="B590" s="225"/>
      <c r="C590" s="226"/>
      <c r="D590" s="227" t="s">
        <v>176</v>
      </c>
      <c r="E590" s="228" t="s">
        <v>19</v>
      </c>
      <c r="F590" s="229" t="s">
        <v>2454</v>
      </c>
      <c r="G590" s="226"/>
      <c r="H590" s="228" t="s">
        <v>19</v>
      </c>
      <c r="I590" s="230"/>
      <c r="J590" s="226"/>
      <c r="K590" s="226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176</v>
      </c>
      <c r="AU590" s="235" t="s">
        <v>82</v>
      </c>
      <c r="AV590" s="13" t="s">
        <v>80</v>
      </c>
      <c r="AW590" s="13" t="s">
        <v>34</v>
      </c>
      <c r="AX590" s="13" t="s">
        <v>72</v>
      </c>
      <c r="AY590" s="235" t="s">
        <v>155</v>
      </c>
    </row>
    <row r="591" spans="1:51" s="14" customFormat="1" ht="12">
      <c r="A591" s="14"/>
      <c r="B591" s="236"/>
      <c r="C591" s="237"/>
      <c r="D591" s="227" t="s">
        <v>176</v>
      </c>
      <c r="E591" s="238" t="s">
        <v>19</v>
      </c>
      <c r="F591" s="239" t="s">
        <v>2455</v>
      </c>
      <c r="G591" s="237"/>
      <c r="H591" s="240">
        <v>71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176</v>
      </c>
      <c r="AU591" s="246" t="s">
        <v>82</v>
      </c>
      <c r="AV591" s="14" t="s">
        <v>82</v>
      </c>
      <c r="AW591" s="14" t="s">
        <v>34</v>
      </c>
      <c r="AX591" s="14" t="s">
        <v>72</v>
      </c>
      <c r="AY591" s="246" t="s">
        <v>155</v>
      </c>
    </row>
    <row r="592" spans="1:51" s="16" customFormat="1" ht="12">
      <c r="A592" s="16"/>
      <c r="B592" s="278"/>
      <c r="C592" s="279"/>
      <c r="D592" s="227" t="s">
        <v>176</v>
      </c>
      <c r="E592" s="280" t="s">
        <v>19</v>
      </c>
      <c r="F592" s="281" t="s">
        <v>545</v>
      </c>
      <c r="G592" s="279"/>
      <c r="H592" s="282">
        <v>71</v>
      </c>
      <c r="I592" s="283"/>
      <c r="J592" s="279"/>
      <c r="K592" s="279"/>
      <c r="L592" s="284"/>
      <c r="M592" s="285"/>
      <c r="N592" s="286"/>
      <c r="O592" s="286"/>
      <c r="P592" s="286"/>
      <c r="Q592" s="286"/>
      <c r="R592" s="286"/>
      <c r="S592" s="286"/>
      <c r="T592" s="287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88" t="s">
        <v>176</v>
      </c>
      <c r="AU592" s="288" t="s">
        <v>82</v>
      </c>
      <c r="AV592" s="16" t="s">
        <v>186</v>
      </c>
      <c r="AW592" s="16" t="s">
        <v>34</v>
      </c>
      <c r="AX592" s="16" t="s">
        <v>72</v>
      </c>
      <c r="AY592" s="288" t="s">
        <v>155</v>
      </c>
    </row>
    <row r="593" spans="1:51" s="13" customFormat="1" ht="12">
      <c r="A593" s="13"/>
      <c r="B593" s="225"/>
      <c r="C593" s="226"/>
      <c r="D593" s="227" t="s">
        <v>176</v>
      </c>
      <c r="E593" s="228" t="s">
        <v>19</v>
      </c>
      <c r="F593" s="229" t="s">
        <v>2456</v>
      </c>
      <c r="G593" s="226"/>
      <c r="H593" s="228" t="s">
        <v>19</v>
      </c>
      <c r="I593" s="230"/>
      <c r="J593" s="226"/>
      <c r="K593" s="226"/>
      <c r="L593" s="231"/>
      <c r="M593" s="232"/>
      <c r="N593" s="233"/>
      <c r="O593" s="233"/>
      <c r="P593" s="233"/>
      <c r="Q593" s="233"/>
      <c r="R593" s="233"/>
      <c r="S593" s="233"/>
      <c r="T593" s="23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5" t="s">
        <v>176</v>
      </c>
      <c r="AU593" s="235" t="s">
        <v>82</v>
      </c>
      <c r="AV593" s="13" t="s">
        <v>80</v>
      </c>
      <c r="AW593" s="13" t="s">
        <v>34</v>
      </c>
      <c r="AX593" s="13" t="s">
        <v>72</v>
      </c>
      <c r="AY593" s="235" t="s">
        <v>155</v>
      </c>
    </row>
    <row r="594" spans="1:51" s="13" customFormat="1" ht="12">
      <c r="A594" s="13"/>
      <c r="B594" s="225"/>
      <c r="C594" s="226"/>
      <c r="D594" s="227" t="s">
        <v>176</v>
      </c>
      <c r="E594" s="228" t="s">
        <v>19</v>
      </c>
      <c r="F594" s="229" t="s">
        <v>2457</v>
      </c>
      <c r="G594" s="226"/>
      <c r="H594" s="228" t="s">
        <v>19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176</v>
      </c>
      <c r="AU594" s="235" t="s">
        <v>82</v>
      </c>
      <c r="AV594" s="13" t="s">
        <v>80</v>
      </c>
      <c r="AW594" s="13" t="s">
        <v>34</v>
      </c>
      <c r="AX594" s="13" t="s">
        <v>72</v>
      </c>
      <c r="AY594" s="235" t="s">
        <v>155</v>
      </c>
    </row>
    <row r="595" spans="1:51" s="14" customFormat="1" ht="12">
      <c r="A595" s="14"/>
      <c r="B595" s="236"/>
      <c r="C595" s="237"/>
      <c r="D595" s="227" t="s">
        <v>176</v>
      </c>
      <c r="E595" s="238" t="s">
        <v>19</v>
      </c>
      <c r="F595" s="239" t="s">
        <v>2458</v>
      </c>
      <c r="G595" s="237"/>
      <c r="H595" s="240">
        <v>136.896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176</v>
      </c>
      <c r="AU595" s="246" t="s">
        <v>82</v>
      </c>
      <c r="AV595" s="14" t="s">
        <v>82</v>
      </c>
      <c r="AW595" s="14" t="s">
        <v>34</v>
      </c>
      <c r="AX595" s="14" t="s">
        <v>72</v>
      </c>
      <c r="AY595" s="246" t="s">
        <v>155</v>
      </c>
    </row>
    <row r="596" spans="1:51" s="13" customFormat="1" ht="12">
      <c r="A596" s="13"/>
      <c r="B596" s="225"/>
      <c r="C596" s="226"/>
      <c r="D596" s="227" t="s">
        <v>176</v>
      </c>
      <c r="E596" s="228" t="s">
        <v>19</v>
      </c>
      <c r="F596" s="229" t="s">
        <v>2459</v>
      </c>
      <c r="G596" s="226"/>
      <c r="H596" s="228" t="s">
        <v>19</v>
      </c>
      <c r="I596" s="230"/>
      <c r="J596" s="226"/>
      <c r="K596" s="226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176</v>
      </c>
      <c r="AU596" s="235" t="s">
        <v>82</v>
      </c>
      <c r="AV596" s="13" t="s">
        <v>80</v>
      </c>
      <c r="AW596" s="13" t="s">
        <v>34</v>
      </c>
      <c r="AX596" s="13" t="s">
        <v>72</v>
      </c>
      <c r="AY596" s="235" t="s">
        <v>155</v>
      </c>
    </row>
    <row r="597" spans="1:51" s="14" customFormat="1" ht="12">
      <c r="A597" s="14"/>
      <c r="B597" s="236"/>
      <c r="C597" s="237"/>
      <c r="D597" s="227" t="s">
        <v>176</v>
      </c>
      <c r="E597" s="238" t="s">
        <v>19</v>
      </c>
      <c r="F597" s="239" t="s">
        <v>2460</v>
      </c>
      <c r="G597" s="237"/>
      <c r="H597" s="240">
        <v>25.668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6" t="s">
        <v>176</v>
      </c>
      <c r="AU597" s="246" t="s">
        <v>82</v>
      </c>
      <c r="AV597" s="14" t="s">
        <v>82</v>
      </c>
      <c r="AW597" s="14" t="s">
        <v>34</v>
      </c>
      <c r="AX597" s="14" t="s">
        <v>72</v>
      </c>
      <c r="AY597" s="246" t="s">
        <v>155</v>
      </c>
    </row>
    <row r="598" spans="1:51" s="13" customFormat="1" ht="12">
      <c r="A598" s="13"/>
      <c r="B598" s="225"/>
      <c r="C598" s="226"/>
      <c r="D598" s="227" t="s">
        <v>176</v>
      </c>
      <c r="E598" s="228" t="s">
        <v>19</v>
      </c>
      <c r="F598" s="229" t="s">
        <v>2461</v>
      </c>
      <c r="G598" s="226"/>
      <c r="H598" s="228" t="s">
        <v>19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176</v>
      </c>
      <c r="AU598" s="235" t="s">
        <v>82</v>
      </c>
      <c r="AV598" s="13" t="s">
        <v>80</v>
      </c>
      <c r="AW598" s="13" t="s">
        <v>34</v>
      </c>
      <c r="AX598" s="13" t="s">
        <v>72</v>
      </c>
      <c r="AY598" s="235" t="s">
        <v>155</v>
      </c>
    </row>
    <row r="599" spans="1:51" s="14" customFormat="1" ht="12">
      <c r="A599" s="14"/>
      <c r="B599" s="236"/>
      <c r="C599" s="237"/>
      <c r="D599" s="227" t="s">
        <v>176</v>
      </c>
      <c r="E599" s="238" t="s">
        <v>19</v>
      </c>
      <c r="F599" s="239" t="s">
        <v>2462</v>
      </c>
      <c r="G599" s="237"/>
      <c r="H599" s="240">
        <v>34.224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176</v>
      </c>
      <c r="AU599" s="246" t="s">
        <v>82</v>
      </c>
      <c r="AV599" s="14" t="s">
        <v>82</v>
      </c>
      <c r="AW599" s="14" t="s">
        <v>34</v>
      </c>
      <c r="AX599" s="14" t="s">
        <v>72</v>
      </c>
      <c r="AY599" s="246" t="s">
        <v>155</v>
      </c>
    </row>
    <row r="600" spans="1:51" s="13" customFormat="1" ht="12">
      <c r="A600" s="13"/>
      <c r="B600" s="225"/>
      <c r="C600" s="226"/>
      <c r="D600" s="227" t="s">
        <v>176</v>
      </c>
      <c r="E600" s="228" t="s">
        <v>19</v>
      </c>
      <c r="F600" s="229" t="s">
        <v>2463</v>
      </c>
      <c r="G600" s="226"/>
      <c r="H600" s="228" t="s">
        <v>19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176</v>
      </c>
      <c r="AU600" s="235" t="s">
        <v>82</v>
      </c>
      <c r="AV600" s="13" t="s">
        <v>80</v>
      </c>
      <c r="AW600" s="13" t="s">
        <v>34</v>
      </c>
      <c r="AX600" s="13" t="s">
        <v>72</v>
      </c>
      <c r="AY600" s="235" t="s">
        <v>155</v>
      </c>
    </row>
    <row r="601" spans="1:51" s="14" customFormat="1" ht="12">
      <c r="A601" s="14"/>
      <c r="B601" s="236"/>
      <c r="C601" s="237"/>
      <c r="D601" s="227" t="s">
        <v>176</v>
      </c>
      <c r="E601" s="238" t="s">
        <v>19</v>
      </c>
      <c r="F601" s="239" t="s">
        <v>2464</v>
      </c>
      <c r="G601" s="237"/>
      <c r="H601" s="240">
        <v>85.56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176</v>
      </c>
      <c r="AU601" s="246" t="s">
        <v>82</v>
      </c>
      <c r="AV601" s="14" t="s">
        <v>82</v>
      </c>
      <c r="AW601" s="14" t="s">
        <v>34</v>
      </c>
      <c r="AX601" s="14" t="s">
        <v>72</v>
      </c>
      <c r="AY601" s="246" t="s">
        <v>155</v>
      </c>
    </row>
    <row r="602" spans="1:51" s="13" customFormat="1" ht="12">
      <c r="A602" s="13"/>
      <c r="B602" s="225"/>
      <c r="C602" s="226"/>
      <c r="D602" s="227" t="s">
        <v>176</v>
      </c>
      <c r="E602" s="228" t="s">
        <v>19</v>
      </c>
      <c r="F602" s="229" t="s">
        <v>2465</v>
      </c>
      <c r="G602" s="226"/>
      <c r="H602" s="228" t="s">
        <v>19</v>
      </c>
      <c r="I602" s="230"/>
      <c r="J602" s="226"/>
      <c r="K602" s="226"/>
      <c r="L602" s="231"/>
      <c r="M602" s="232"/>
      <c r="N602" s="233"/>
      <c r="O602" s="233"/>
      <c r="P602" s="233"/>
      <c r="Q602" s="233"/>
      <c r="R602" s="233"/>
      <c r="S602" s="233"/>
      <c r="T602" s="23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5" t="s">
        <v>176</v>
      </c>
      <c r="AU602" s="235" t="s">
        <v>82</v>
      </c>
      <c r="AV602" s="13" t="s">
        <v>80</v>
      </c>
      <c r="AW602" s="13" t="s">
        <v>34</v>
      </c>
      <c r="AX602" s="13" t="s">
        <v>72</v>
      </c>
      <c r="AY602" s="235" t="s">
        <v>155</v>
      </c>
    </row>
    <row r="603" spans="1:51" s="14" customFormat="1" ht="12">
      <c r="A603" s="14"/>
      <c r="B603" s="236"/>
      <c r="C603" s="237"/>
      <c r="D603" s="227" t="s">
        <v>176</v>
      </c>
      <c r="E603" s="238" t="s">
        <v>19</v>
      </c>
      <c r="F603" s="239" t="s">
        <v>2460</v>
      </c>
      <c r="G603" s="237"/>
      <c r="H603" s="240">
        <v>25.668</v>
      </c>
      <c r="I603" s="241"/>
      <c r="J603" s="237"/>
      <c r="K603" s="237"/>
      <c r="L603" s="242"/>
      <c r="M603" s="243"/>
      <c r="N603" s="244"/>
      <c r="O603" s="244"/>
      <c r="P603" s="244"/>
      <c r="Q603" s="244"/>
      <c r="R603" s="244"/>
      <c r="S603" s="244"/>
      <c r="T603" s="24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6" t="s">
        <v>176</v>
      </c>
      <c r="AU603" s="246" t="s">
        <v>82</v>
      </c>
      <c r="AV603" s="14" t="s">
        <v>82</v>
      </c>
      <c r="AW603" s="14" t="s">
        <v>34</v>
      </c>
      <c r="AX603" s="14" t="s">
        <v>72</v>
      </c>
      <c r="AY603" s="246" t="s">
        <v>155</v>
      </c>
    </row>
    <row r="604" spans="1:51" s="16" customFormat="1" ht="12">
      <c r="A604" s="16"/>
      <c r="B604" s="278"/>
      <c r="C604" s="279"/>
      <c r="D604" s="227" t="s">
        <v>176</v>
      </c>
      <c r="E604" s="280" t="s">
        <v>19</v>
      </c>
      <c r="F604" s="281" t="s">
        <v>545</v>
      </c>
      <c r="G604" s="279"/>
      <c r="H604" s="282">
        <v>308.016</v>
      </c>
      <c r="I604" s="283"/>
      <c r="J604" s="279"/>
      <c r="K604" s="279"/>
      <c r="L604" s="284"/>
      <c r="M604" s="285"/>
      <c r="N604" s="286"/>
      <c r="O604" s="286"/>
      <c r="P604" s="286"/>
      <c r="Q604" s="286"/>
      <c r="R604" s="286"/>
      <c r="S604" s="286"/>
      <c r="T604" s="287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88" t="s">
        <v>176</v>
      </c>
      <c r="AU604" s="288" t="s">
        <v>82</v>
      </c>
      <c r="AV604" s="16" t="s">
        <v>186</v>
      </c>
      <c r="AW604" s="16" t="s">
        <v>34</v>
      </c>
      <c r="AX604" s="16" t="s">
        <v>72</v>
      </c>
      <c r="AY604" s="288" t="s">
        <v>155</v>
      </c>
    </row>
    <row r="605" spans="1:51" s="13" customFormat="1" ht="12">
      <c r="A605" s="13"/>
      <c r="B605" s="225"/>
      <c r="C605" s="226"/>
      <c r="D605" s="227" t="s">
        <v>176</v>
      </c>
      <c r="E605" s="228" t="s">
        <v>19</v>
      </c>
      <c r="F605" s="229" t="s">
        <v>2466</v>
      </c>
      <c r="G605" s="226"/>
      <c r="H605" s="228" t="s">
        <v>19</v>
      </c>
      <c r="I605" s="230"/>
      <c r="J605" s="226"/>
      <c r="K605" s="226"/>
      <c r="L605" s="231"/>
      <c r="M605" s="232"/>
      <c r="N605" s="233"/>
      <c r="O605" s="233"/>
      <c r="P605" s="233"/>
      <c r="Q605" s="233"/>
      <c r="R605" s="233"/>
      <c r="S605" s="233"/>
      <c r="T605" s="23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5" t="s">
        <v>176</v>
      </c>
      <c r="AU605" s="235" t="s">
        <v>82</v>
      </c>
      <c r="AV605" s="13" t="s">
        <v>80</v>
      </c>
      <c r="AW605" s="13" t="s">
        <v>34</v>
      </c>
      <c r="AX605" s="13" t="s">
        <v>72</v>
      </c>
      <c r="AY605" s="235" t="s">
        <v>155</v>
      </c>
    </row>
    <row r="606" spans="1:51" s="13" customFormat="1" ht="12">
      <c r="A606" s="13"/>
      <c r="B606" s="225"/>
      <c r="C606" s="226"/>
      <c r="D606" s="227" t="s">
        <v>176</v>
      </c>
      <c r="E606" s="228" t="s">
        <v>19</v>
      </c>
      <c r="F606" s="229" t="s">
        <v>2457</v>
      </c>
      <c r="G606" s="226"/>
      <c r="H606" s="228" t="s">
        <v>19</v>
      </c>
      <c r="I606" s="230"/>
      <c r="J606" s="226"/>
      <c r="K606" s="226"/>
      <c r="L606" s="231"/>
      <c r="M606" s="232"/>
      <c r="N606" s="233"/>
      <c r="O606" s="233"/>
      <c r="P606" s="233"/>
      <c r="Q606" s="233"/>
      <c r="R606" s="233"/>
      <c r="S606" s="233"/>
      <c r="T606" s="23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5" t="s">
        <v>176</v>
      </c>
      <c r="AU606" s="235" t="s">
        <v>82</v>
      </c>
      <c r="AV606" s="13" t="s">
        <v>80</v>
      </c>
      <c r="AW606" s="13" t="s">
        <v>34</v>
      </c>
      <c r="AX606" s="13" t="s">
        <v>72</v>
      </c>
      <c r="AY606" s="235" t="s">
        <v>155</v>
      </c>
    </row>
    <row r="607" spans="1:51" s="14" customFormat="1" ht="12">
      <c r="A607" s="14"/>
      <c r="B607" s="236"/>
      <c r="C607" s="237"/>
      <c r="D607" s="227" t="s">
        <v>176</v>
      </c>
      <c r="E607" s="238" t="s">
        <v>19</v>
      </c>
      <c r="F607" s="239" t="s">
        <v>2467</v>
      </c>
      <c r="G607" s="237"/>
      <c r="H607" s="240">
        <v>114.816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176</v>
      </c>
      <c r="AU607" s="246" t="s">
        <v>82</v>
      </c>
      <c r="AV607" s="14" t="s">
        <v>82</v>
      </c>
      <c r="AW607" s="14" t="s">
        <v>34</v>
      </c>
      <c r="AX607" s="14" t="s">
        <v>72</v>
      </c>
      <c r="AY607" s="246" t="s">
        <v>155</v>
      </c>
    </row>
    <row r="608" spans="1:51" s="13" customFormat="1" ht="12">
      <c r="A608" s="13"/>
      <c r="B608" s="225"/>
      <c r="C608" s="226"/>
      <c r="D608" s="227" t="s">
        <v>176</v>
      </c>
      <c r="E608" s="228" t="s">
        <v>19</v>
      </c>
      <c r="F608" s="229" t="s">
        <v>2459</v>
      </c>
      <c r="G608" s="226"/>
      <c r="H608" s="228" t="s">
        <v>19</v>
      </c>
      <c r="I608" s="230"/>
      <c r="J608" s="226"/>
      <c r="K608" s="226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176</v>
      </c>
      <c r="AU608" s="235" t="s">
        <v>82</v>
      </c>
      <c r="AV608" s="13" t="s">
        <v>80</v>
      </c>
      <c r="AW608" s="13" t="s">
        <v>34</v>
      </c>
      <c r="AX608" s="13" t="s">
        <v>72</v>
      </c>
      <c r="AY608" s="235" t="s">
        <v>155</v>
      </c>
    </row>
    <row r="609" spans="1:51" s="14" customFormat="1" ht="12">
      <c r="A609" s="14"/>
      <c r="B609" s="236"/>
      <c r="C609" s="237"/>
      <c r="D609" s="227" t="s">
        <v>176</v>
      </c>
      <c r="E609" s="238" t="s">
        <v>19</v>
      </c>
      <c r="F609" s="239" t="s">
        <v>2468</v>
      </c>
      <c r="G609" s="237"/>
      <c r="H609" s="240">
        <v>21.528</v>
      </c>
      <c r="I609" s="241"/>
      <c r="J609" s="237"/>
      <c r="K609" s="237"/>
      <c r="L609" s="242"/>
      <c r="M609" s="243"/>
      <c r="N609" s="244"/>
      <c r="O609" s="244"/>
      <c r="P609" s="244"/>
      <c r="Q609" s="244"/>
      <c r="R609" s="244"/>
      <c r="S609" s="244"/>
      <c r="T609" s="24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6" t="s">
        <v>176</v>
      </c>
      <c r="AU609" s="246" t="s">
        <v>82</v>
      </c>
      <c r="AV609" s="14" t="s">
        <v>82</v>
      </c>
      <c r="AW609" s="14" t="s">
        <v>34</v>
      </c>
      <c r="AX609" s="14" t="s">
        <v>72</v>
      </c>
      <c r="AY609" s="246" t="s">
        <v>155</v>
      </c>
    </row>
    <row r="610" spans="1:51" s="13" customFormat="1" ht="12">
      <c r="A610" s="13"/>
      <c r="B610" s="225"/>
      <c r="C610" s="226"/>
      <c r="D610" s="227" t="s">
        <v>176</v>
      </c>
      <c r="E610" s="228" t="s">
        <v>19</v>
      </c>
      <c r="F610" s="229" t="s">
        <v>2461</v>
      </c>
      <c r="G610" s="226"/>
      <c r="H610" s="228" t="s">
        <v>19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5" t="s">
        <v>176</v>
      </c>
      <c r="AU610" s="235" t="s">
        <v>82</v>
      </c>
      <c r="AV610" s="13" t="s">
        <v>80</v>
      </c>
      <c r="AW610" s="13" t="s">
        <v>34</v>
      </c>
      <c r="AX610" s="13" t="s">
        <v>72</v>
      </c>
      <c r="AY610" s="235" t="s">
        <v>155</v>
      </c>
    </row>
    <row r="611" spans="1:51" s="14" customFormat="1" ht="12">
      <c r="A611" s="14"/>
      <c r="B611" s="236"/>
      <c r="C611" s="237"/>
      <c r="D611" s="227" t="s">
        <v>176</v>
      </c>
      <c r="E611" s="238" t="s">
        <v>19</v>
      </c>
      <c r="F611" s="239" t="s">
        <v>2469</v>
      </c>
      <c r="G611" s="237"/>
      <c r="H611" s="240">
        <v>28.704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176</v>
      </c>
      <c r="AU611" s="246" t="s">
        <v>82</v>
      </c>
      <c r="AV611" s="14" t="s">
        <v>82</v>
      </c>
      <c r="AW611" s="14" t="s">
        <v>34</v>
      </c>
      <c r="AX611" s="14" t="s">
        <v>72</v>
      </c>
      <c r="AY611" s="246" t="s">
        <v>155</v>
      </c>
    </row>
    <row r="612" spans="1:51" s="13" customFormat="1" ht="12">
      <c r="A612" s="13"/>
      <c r="B612" s="225"/>
      <c r="C612" s="226"/>
      <c r="D612" s="227" t="s">
        <v>176</v>
      </c>
      <c r="E612" s="228" t="s">
        <v>19</v>
      </c>
      <c r="F612" s="229" t="s">
        <v>2463</v>
      </c>
      <c r="G612" s="226"/>
      <c r="H612" s="228" t="s">
        <v>19</v>
      </c>
      <c r="I612" s="230"/>
      <c r="J612" s="226"/>
      <c r="K612" s="226"/>
      <c r="L612" s="231"/>
      <c r="M612" s="232"/>
      <c r="N612" s="233"/>
      <c r="O612" s="233"/>
      <c r="P612" s="233"/>
      <c r="Q612" s="233"/>
      <c r="R612" s="233"/>
      <c r="S612" s="233"/>
      <c r="T612" s="23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5" t="s">
        <v>176</v>
      </c>
      <c r="AU612" s="235" t="s">
        <v>82</v>
      </c>
      <c r="AV612" s="13" t="s">
        <v>80</v>
      </c>
      <c r="AW612" s="13" t="s">
        <v>34</v>
      </c>
      <c r="AX612" s="13" t="s">
        <v>72</v>
      </c>
      <c r="AY612" s="235" t="s">
        <v>155</v>
      </c>
    </row>
    <row r="613" spans="1:51" s="14" customFormat="1" ht="12">
      <c r="A613" s="14"/>
      <c r="B613" s="236"/>
      <c r="C613" s="237"/>
      <c r="D613" s="227" t="s">
        <v>176</v>
      </c>
      <c r="E613" s="238" t="s">
        <v>19</v>
      </c>
      <c r="F613" s="239" t="s">
        <v>2470</v>
      </c>
      <c r="G613" s="237"/>
      <c r="H613" s="240">
        <v>71.76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6" t="s">
        <v>176</v>
      </c>
      <c r="AU613" s="246" t="s">
        <v>82</v>
      </c>
      <c r="AV613" s="14" t="s">
        <v>82</v>
      </c>
      <c r="AW613" s="14" t="s">
        <v>34</v>
      </c>
      <c r="AX613" s="14" t="s">
        <v>72</v>
      </c>
      <c r="AY613" s="246" t="s">
        <v>155</v>
      </c>
    </row>
    <row r="614" spans="1:51" s="13" customFormat="1" ht="12">
      <c r="A614" s="13"/>
      <c r="B614" s="225"/>
      <c r="C614" s="226"/>
      <c r="D614" s="227" t="s">
        <v>176</v>
      </c>
      <c r="E614" s="228" t="s">
        <v>19</v>
      </c>
      <c r="F614" s="229" t="s">
        <v>2465</v>
      </c>
      <c r="G614" s="226"/>
      <c r="H614" s="228" t="s">
        <v>19</v>
      </c>
      <c r="I614" s="230"/>
      <c r="J614" s="226"/>
      <c r="K614" s="226"/>
      <c r="L614" s="231"/>
      <c r="M614" s="232"/>
      <c r="N614" s="233"/>
      <c r="O614" s="233"/>
      <c r="P614" s="233"/>
      <c r="Q614" s="233"/>
      <c r="R614" s="233"/>
      <c r="S614" s="233"/>
      <c r="T614" s="23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176</v>
      </c>
      <c r="AU614" s="235" t="s">
        <v>82</v>
      </c>
      <c r="AV614" s="13" t="s">
        <v>80</v>
      </c>
      <c r="AW614" s="13" t="s">
        <v>34</v>
      </c>
      <c r="AX614" s="13" t="s">
        <v>72</v>
      </c>
      <c r="AY614" s="235" t="s">
        <v>155</v>
      </c>
    </row>
    <row r="615" spans="1:51" s="14" customFormat="1" ht="12">
      <c r="A615" s="14"/>
      <c r="B615" s="236"/>
      <c r="C615" s="237"/>
      <c r="D615" s="227" t="s">
        <v>176</v>
      </c>
      <c r="E615" s="238" t="s">
        <v>19</v>
      </c>
      <c r="F615" s="239" t="s">
        <v>2468</v>
      </c>
      <c r="G615" s="237"/>
      <c r="H615" s="240">
        <v>21.528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6" t="s">
        <v>176</v>
      </c>
      <c r="AU615" s="246" t="s">
        <v>82</v>
      </c>
      <c r="AV615" s="14" t="s">
        <v>82</v>
      </c>
      <c r="AW615" s="14" t="s">
        <v>34</v>
      </c>
      <c r="AX615" s="14" t="s">
        <v>72</v>
      </c>
      <c r="AY615" s="246" t="s">
        <v>155</v>
      </c>
    </row>
    <row r="616" spans="1:51" s="16" customFormat="1" ht="12">
      <c r="A616" s="16"/>
      <c r="B616" s="278"/>
      <c r="C616" s="279"/>
      <c r="D616" s="227" t="s">
        <v>176</v>
      </c>
      <c r="E616" s="280" t="s">
        <v>19</v>
      </c>
      <c r="F616" s="281" t="s">
        <v>545</v>
      </c>
      <c r="G616" s="279"/>
      <c r="H616" s="282">
        <v>258.336</v>
      </c>
      <c r="I616" s="283"/>
      <c r="J616" s="279"/>
      <c r="K616" s="279"/>
      <c r="L616" s="284"/>
      <c r="M616" s="285"/>
      <c r="N616" s="286"/>
      <c r="O616" s="286"/>
      <c r="P616" s="286"/>
      <c r="Q616" s="286"/>
      <c r="R616" s="286"/>
      <c r="S616" s="286"/>
      <c r="T616" s="287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88" t="s">
        <v>176</v>
      </c>
      <c r="AU616" s="288" t="s">
        <v>82</v>
      </c>
      <c r="AV616" s="16" t="s">
        <v>186</v>
      </c>
      <c r="AW616" s="16" t="s">
        <v>34</v>
      </c>
      <c r="AX616" s="16" t="s">
        <v>72</v>
      </c>
      <c r="AY616" s="288" t="s">
        <v>155</v>
      </c>
    </row>
    <row r="617" spans="1:51" s="13" customFormat="1" ht="12">
      <c r="A617" s="13"/>
      <c r="B617" s="225"/>
      <c r="C617" s="226"/>
      <c r="D617" s="227" t="s">
        <v>176</v>
      </c>
      <c r="E617" s="228" t="s">
        <v>19</v>
      </c>
      <c r="F617" s="229" t="s">
        <v>2471</v>
      </c>
      <c r="G617" s="226"/>
      <c r="H617" s="228" t="s">
        <v>19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5" t="s">
        <v>176</v>
      </c>
      <c r="AU617" s="235" t="s">
        <v>82</v>
      </c>
      <c r="AV617" s="13" t="s">
        <v>80</v>
      </c>
      <c r="AW617" s="13" t="s">
        <v>34</v>
      </c>
      <c r="AX617" s="13" t="s">
        <v>72</v>
      </c>
      <c r="AY617" s="235" t="s">
        <v>155</v>
      </c>
    </row>
    <row r="618" spans="1:51" s="13" customFormat="1" ht="12">
      <c r="A618" s="13"/>
      <c r="B618" s="225"/>
      <c r="C618" s="226"/>
      <c r="D618" s="227" t="s">
        <v>176</v>
      </c>
      <c r="E618" s="228" t="s">
        <v>19</v>
      </c>
      <c r="F618" s="229" t="s">
        <v>2457</v>
      </c>
      <c r="G618" s="226"/>
      <c r="H618" s="228" t="s">
        <v>19</v>
      </c>
      <c r="I618" s="230"/>
      <c r="J618" s="226"/>
      <c r="K618" s="226"/>
      <c r="L618" s="231"/>
      <c r="M618" s="232"/>
      <c r="N618" s="233"/>
      <c r="O618" s="233"/>
      <c r="P618" s="233"/>
      <c r="Q618" s="233"/>
      <c r="R618" s="233"/>
      <c r="S618" s="233"/>
      <c r="T618" s="23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5" t="s">
        <v>176</v>
      </c>
      <c r="AU618" s="235" t="s">
        <v>82</v>
      </c>
      <c r="AV618" s="13" t="s">
        <v>80</v>
      </c>
      <c r="AW618" s="13" t="s">
        <v>34</v>
      </c>
      <c r="AX618" s="13" t="s">
        <v>72</v>
      </c>
      <c r="AY618" s="235" t="s">
        <v>155</v>
      </c>
    </row>
    <row r="619" spans="1:51" s="14" customFormat="1" ht="12">
      <c r="A619" s="14"/>
      <c r="B619" s="236"/>
      <c r="C619" s="237"/>
      <c r="D619" s="227" t="s">
        <v>176</v>
      </c>
      <c r="E619" s="238" t="s">
        <v>19</v>
      </c>
      <c r="F619" s="239" t="s">
        <v>2472</v>
      </c>
      <c r="G619" s="237"/>
      <c r="H619" s="240">
        <v>460.8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176</v>
      </c>
      <c r="AU619" s="246" t="s">
        <v>82</v>
      </c>
      <c r="AV619" s="14" t="s">
        <v>82</v>
      </c>
      <c r="AW619" s="14" t="s">
        <v>34</v>
      </c>
      <c r="AX619" s="14" t="s">
        <v>72</v>
      </c>
      <c r="AY619" s="246" t="s">
        <v>155</v>
      </c>
    </row>
    <row r="620" spans="1:51" s="16" customFormat="1" ht="12">
      <c r="A620" s="16"/>
      <c r="B620" s="278"/>
      <c r="C620" s="279"/>
      <c r="D620" s="227" t="s">
        <v>176</v>
      </c>
      <c r="E620" s="280" t="s">
        <v>19</v>
      </c>
      <c r="F620" s="281" t="s">
        <v>545</v>
      </c>
      <c r="G620" s="279"/>
      <c r="H620" s="282">
        <v>460.8</v>
      </c>
      <c r="I620" s="283"/>
      <c r="J620" s="279"/>
      <c r="K620" s="279"/>
      <c r="L620" s="284"/>
      <c r="M620" s="285"/>
      <c r="N620" s="286"/>
      <c r="O620" s="286"/>
      <c r="P620" s="286"/>
      <c r="Q620" s="286"/>
      <c r="R620" s="286"/>
      <c r="S620" s="286"/>
      <c r="T620" s="287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T620" s="288" t="s">
        <v>176</v>
      </c>
      <c r="AU620" s="288" t="s">
        <v>82</v>
      </c>
      <c r="AV620" s="16" t="s">
        <v>186</v>
      </c>
      <c r="AW620" s="16" t="s">
        <v>34</v>
      </c>
      <c r="AX620" s="16" t="s">
        <v>72</v>
      </c>
      <c r="AY620" s="288" t="s">
        <v>155</v>
      </c>
    </row>
    <row r="621" spans="1:51" s="13" customFormat="1" ht="12">
      <c r="A621" s="13"/>
      <c r="B621" s="225"/>
      <c r="C621" s="226"/>
      <c r="D621" s="227" t="s">
        <v>176</v>
      </c>
      <c r="E621" s="228" t="s">
        <v>19</v>
      </c>
      <c r="F621" s="229" t="s">
        <v>2473</v>
      </c>
      <c r="G621" s="226"/>
      <c r="H621" s="228" t="s">
        <v>19</v>
      </c>
      <c r="I621" s="230"/>
      <c r="J621" s="226"/>
      <c r="K621" s="226"/>
      <c r="L621" s="231"/>
      <c r="M621" s="232"/>
      <c r="N621" s="233"/>
      <c r="O621" s="233"/>
      <c r="P621" s="233"/>
      <c r="Q621" s="233"/>
      <c r="R621" s="233"/>
      <c r="S621" s="233"/>
      <c r="T621" s="23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5" t="s">
        <v>176</v>
      </c>
      <c r="AU621" s="235" t="s">
        <v>82</v>
      </c>
      <c r="AV621" s="13" t="s">
        <v>80</v>
      </c>
      <c r="AW621" s="13" t="s">
        <v>34</v>
      </c>
      <c r="AX621" s="13" t="s">
        <v>72</v>
      </c>
      <c r="AY621" s="235" t="s">
        <v>155</v>
      </c>
    </row>
    <row r="622" spans="1:51" s="13" customFormat="1" ht="12">
      <c r="A622" s="13"/>
      <c r="B622" s="225"/>
      <c r="C622" s="226"/>
      <c r="D622" s="227" t="s">
        <v>176</v>
      </c>
      <c r="E622" s="228" t="s">
        <v>19</v>
      </c>
      <c r="F622" s="229" t="s">
        <v>2474</v>
      </c>
      <c r="G622" s="226"/>
      <c r="H622" s="228" t="s">
        <v>19</v>
      </c>
      <c r="I622" s="230"/>
      <c r="J622" s="226"/>
      <c r="K622" s="226"/>
      <c r="L622" s="231"/>
      <c r="M622" s="232"/>
      <c r="N622" s="233"/>
      <c r="O622" s="233"/>
      <c r="P622" s="233"/>
      <c r="Q622" s="233"/>
      <c r="R622" s="233"/>
      <c r="S622" s="233"/>
      <c r="T622" s="23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5" t="s">
        <v>176</v>
      </c>
      <c r="AU622" s="235" t="s">
        <v>82</v>
      </c>
      <c r="AV622" s="13" t="s">
        <v>80</v>
      </c>
      <c r="AW622" s="13" t="s">
        <v>34</v>
      </c>
      <c r="AX622" s="13" t="s">
        <v>72</v>
      </c>
      <c r="AY622" s="235" t="s">
        <v>155</v>
      </c>
    </row>
    <row r="623" spans="1:51" s="14" customFormat="1" ht="12">
      <c r="A623" s="14"/>
      <c r="B623" s="236"/>
      <c r="C623" s="237"/>
      <c r="D623" s="227" t="s">
        <v>176</v>
      </c>
      <c r="E623" s="238" t="s">
        <v>19</v>
      </c>
      <c r="F623" s="239" t="s">
        <v>2475</v>
      </c>
      <c r="G623" s="237"/>
      <c r="H623" s="240">
        <v>24.877</v>
      </c>
      <c r="I623" s="241"/>
      <c r="J623" s="237"/>
      <c r="K623" s="237"/>
      <c r="L623" s="242"/>
      <c r="M623" s="243"/>
      <c r="N623" s="244"/>
      <c r="O623" s="244"/>
      <c r="P623" s="244"/>
      <c r="Q623" s="244"/>
      <c r="R623" s="244"/>
      <c r="S623" s="244"/>
      <c r="T623" s="24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6" t="s">
        <v>176</v>
      </c>
      <c r="AU623" s="246" t="s">
        <v>82</v>
      </c>
      <c r="AV623" s="14" t="s">
        <v>82</v>
      </c>
      <c r="AW623" s="14" t="s">
        <v>34</v>
      </c>
      <c r="AX623" s="14" t="s">
        <v>72</v>
      </c>
      <c r="AY623" s="246" t="s">
        <v>155</v>
      </c>
    </row>
    <row r="624" spans="1:51" s="16" customFormat="1" ht="12">
      <c r="A624" s="16"/>
      <c r="B624" s="278"/>
      <c r="C624" s="279"/>
      <c r="D624" s="227" t="s">
        <v>176</v>
      </c>
      <c r="E624" s="280" t="s">
        <v>19</v>
      </c>
      <c r="F624" s="281" t="s">
        <v>545</v>
      </c>
      <c r="G624" s="279"/>
      <c r="H624" s="282">
        <v>24.877</v>
      </c>
      <c r="I624" s="283"/>
      <c r="J624" s="279"/>
      <c r="K624" s="279"/>
      <c r="L624" s="284"/>
      <c r="M624" s="285"/>
      <c r="N624" s="286"/>
      <c r="O624" s="286"/>
      <c r="P624" s="286"/>
      <c r="Q624" s="286"/>
      <c r="R624" s="286"/>
      <c r="S624" s="286"/>
      <c r="T624" s="287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T624" s="288" t="s">
        <v>176</v>
      </c>
      <c r="AU624" s="288" t="s">
        <v>82</v>
      </c>
      <c r="AV624" s="16" t="s">
        <v>186</v>
      </c>
      <c r="AW624" s="16" t="s">
        <v>34</v>
      </c>
      <c r="AX624" s="16" t="s">
        <v>72</v>
      </c>
      <c r="AY624" s="288" t="s">
        <v>155</v>
      </c>
    </row>
    <row r="625" spans="1:51" s="13" customFormat="1" ht="12">
      <c r="A625" s="13"/>
      <c r="B625" s="225"/>
      <c r="C625" s="226"/>
      <c r="D625" s="227" t="s">
        <v>176</v>
      </c>
      <c r="E625" s="228" t="s">
        <v>19</v>
      </c>
      <c r="F625" s="229" t="s">
        <v>2476</v>
      </c>
      <c r="G625" s="226"/>
      <c r="H625" s="228" t="s">
        <v>19</v>
      </c>
      <c r="I625" s="230"/>
      <c r="J625" s="226"/>
      <c r="K625" s="226"/>
      <c r="L625" s="231"/>
      <c r="M625" s="232"/>
      <c r="N625" s="233"/>
      <c r="O625" s="233"/>
      <c r="P625" s="233"/>
      <c r="Q625" s="233"/>
      <c r="R625" s="233"/>
      <c r="S625" s="233"/>
      <c r="T625" s="23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5" t="s">
        <v>176</v>
      </c>
      <c r="AU625" s="235" t="s">
        <v>82</v>
      </c>
      <c r="AV625" s="13" t="s">
        <v>80</v>
      </c>
      <c r="AW625" s="13" t="s">
        <v>34</v>
      </c>
      <c r="AX625" s="13" t="s">
        <v>72</v>
      </c>
      <c r="AY625" s="235" t="s">
        <v>155</v>
      </c>
    </row>
    <row r="626" spans="1:51" s="13" customFormat="1" ht="12">
      <c r="A626" s="13"/>
      <c r="B626" s="225"/>
      <c r="C626" s="226"/>
      <c r="D626" s="227" t="s">
        <v>176</v>
      </c>
      <c r="E626" s="228" t="s">
        <v>19</v>
      </c>
      <c r="F626" s="229" t="s">
        <v>2477</v>
      </c>
      <c r="G626" s="226"/>
      <c r="H626" s="228" t="s">
        <v>19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176</v>
      </c>
      <c r="AU626" s="235" t="s">
        <v>82</v>
      </c>
      <c r="AV626" s="13" t="s">
        <v>80</v>
      </c>
      <c r="AW626" s="13" t="s">
        <v>34</v>
      </c>
      <c r="AX626" s="13" t="s">
        <v>72</v>
      </c>
      <c r="AY626" s="235" t="s">
        <v>155</v>
      </c>
    </row>
    <row r="627" spans="1:51" s="14" customFormat="1" ht="12">
      <c r="A627" s="14"/>
      <c r="B627" s="236"/>
      <c r="C627" s="237"/>
      <c r="D627" s="227" t="s">
        <v>176</v>
      </c>
      <c r="E627" s="238" t="s">
        <v>19</v>
      </c>
      <c r="F627" s="239" t="s">
        <v>2478</v>
      </c>
      <c r="G627" s="237"/>
      <c r="H627" s="240">
        <v>0.711</v>
      </c>
      <c r="I627" s="241"/>
      <c r="J627" s="237"/>
      <c r="K627" s="237"/>
      <c r="L627" s="242"/>
      <c r="M627" s="243"/>
      <c r="N627" s="244"/>
      <c r="O627" s="244"/>
      <c r="P627" s="244"/>
      <c r="Q627" s="244"/>
      <c r="R627" s="244"/>
      <c r="S627" s="244"/>
      <c r="T627" s="24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6" t="s">
        <v>176</v>
      </c>
      <c r="AU627" s="246" t="s">
        <v>82</v>
      </c>
      <c r="AV627" s="14" t="s">
        <v>82</v>
      </c>
      <c r="AW627" s="14" t="s">
        <v>34</v>
      </c>
      <c r="AX627" s="14" t="s">
        <v>72</v>
      </c>
      <c r="AY627" s="246" t="s">
        <v>155</v>
      </c>
    </row>
    <row r="628" spans="1:51" s="13" customFormat="1" ht="12">
      <c r="A628" s="13"/>
      <c r="B628" s="225"/>
      <c r="C628" s="226"/>
      <c r="D628" s="227" t="s">
        <v>176</v>
      </c>
      <c r="E628" s="228" t="s">
        <v>19</v>
      </c>
      <c r="F628" s="229" t="s">
        <v>2479</v>
      </c>
      <c r="G628" s="226"/>
      <c r="H628" s="228" t="s">
        <v>19</v>
      </c>
      <c r="I628" s="230"/>
      <c r="J628" s="226"/>
      <c r="K628" s="226"/>
      <c r="L628" s="231"/>
      <c r="M628" s="232"/>
      <c r="N628" s="233"/>
      <c r="O628" s="233"/>
      <c r="P628" s="233"/>
      <c r="Q628" s="233"/>
      <c r="R628" s="233"/>
      <c r="S628" s="233"/>
      <c r="T628" s="23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5" t="s">
        <v>176</v>
      </c>
      <c r="AU628" s="235" t="s">
        <v>82</v>
      </c>
      <c r="AV628" s="13" t="s">
        <v>80</v>
      </c>
      <c r="AW628" s="13" t="s">
        <v>34</v>
      </c>
      <c r="AX628" s="13" t="s">
        <v>72</v>
      </c>
      <c r="AY628" s="235" t="s">
        <v>155</v>
      </c>
    </row>
    <row r="629" spans="1:51" s="14" customFormat="1" ht="12">
      <c r="A629" s="14"/>
      <c r="B629" s="236"/>
      <c r="C629" s="237"/>
      <c r="D629" s="227" t="s">
        <v>176</v>
      </c>
      <c r="E629" s="238" t="s">
        <v>19</v>
      </c>
      <c r="F629" s="239" t="s">
        <v>2480</v>
      </c>
      <c r="G629" s="237"/>
      <c r="H629" s="240">
        <v>4.696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6" t="s">
        <v>176</v>
      </c>
      <c r="AU629" s="246" t="s">
        <v>82</v>
      </c>
      <c r="AV629" s="14" t="s">
        <v>82</v>
      </c>
      <c r="AW629" s="14" t="s">
        <v>34</v>
      </c>
      <c r="AX629" s="14" t="s">
        <v>72</v>
      </c>
      <c r="AY629" s="246" t="s">
        <v>155</v>
      </c>
    </row>
    <row r="630" spans="1:51" s="13" customFormat="1" ht="12">
      <c r="A630" s="13"/>
      <c r="B630" s="225"/>
      <c r="C630" s="226"/>
      <c r="D630" s="227" t="s">
        <v>176</v>
      </c>
      <c r="E630" s="228" t="s">
        <v>19</v>
      </c>
      <c r="F630" s="229" t="s">
        <v>2481</v>
      </c>
      <c r="G630" s="226"/>
      <c r="H630" s="228" t="s">
        <v>19</v>
      </c>
      <c r="I630" s="230"/>
      <c r="J630" s="226"/>
      <c r="K630" s="226"/>
      <c r="L630" s="231"/>
      <c r="M630" s="232"/>
      <c r="N630" s="233"/>
      <c r="O630" s="233"/>
      <c r="P630" s="233"/>
      <c r="Q630" s="233"/>
      <c r="R630" s="233"/>
      <c r="S630" s="233"/>
      <c r="T630" s="23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5" t="s">
        <v>176</v>
      </c>
      <c r="AU630" s="235" t="s">
        <v>82</v>
      </c>
      <c r="AV630" s="13" t="s">
        <v>80</v>
      </c>
      <c r="AW630" s="13" t="s">
        <v>34</v>
      </c>
      <c r="AX630" s="13" t="s">
        <v>72</v>
      </c>
      <c r="AY630" s="235" t="s">
        <v>155</v>
      </c>
    </row>
    <row r="631" spans="1:51" s="14" customFormat="1" ht="12">
      <c r="A631" s="14"/>
      <c r="B631" s="236"/>
      <c r="C631" s="237"/>
      <c r="D631" s="227" t="s">
        <v>176</v>
      </c>
      <c r="E631" s="238" t="s">
        <v>19</v>
      </c>
      <c r="F631" s="239" t="s">
        <v>2482</v>
      </c>
      <c r="G631" s="237"/>
      <c r="H631" s="240">
        <v>7.2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176</v>
      </c>
      <c r="AU631" s="246" t="s">
        <v>82</v>
      </c>
      <c r="AV631" s="14" t="s">
        <v>82</v>
      </c>
      <c r="AW631" s="14" t="s">
        <v>34</v>
      </c>
      <c r="AX631" s="14" t="s">
        <v>72</v>
      </c>
      <c r="AY631" s="246" t="s">
        <v>155</v>
      </c>
    </row>
    <row r="632" spans="1:51" s="16" customFormat="1" ht="12">
      <c r="A632" s="16"/>
      <c r="B632" s="278"/>
      <c r="C632" s="279"/>
      <c r="D632" s="227" t="s">
        <v>176</v>
      </c>
      <c r="E632" s="280" t="s">
        <v>19</v>
      </c>
      <c r="F632" s="281" t="s">
        <v>545</v>
      </c>
      <c r="G632" s="279"/>
      <c r="H632" s="282">
        <v>12.607</v>
      </c>
      <c r="I632" s="283"/>
      <c r="J632" s="279"/>
      <c r="K632" s="279"/>
      <c r="L632" s="284"/>
      <c r="M632" s="285"/>
      <c r="N632" s="286"/>
      <c r="O632" s="286"/>
      <c r="P632" s="286"/>
      <c r="Q632" s="286"/>
      <c r="R632" s="286"/>
      <c r="S632" s="286"/>
      <c r="T632" s="287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T632" s="288" t="s">
        <v>176</v>
      </c>
      <c r="AU632" s="288" t="s">
        <v>82</v>
      </c>
      <c r="AV632" s="16" t="s">
        <v>186</v>
      </c>
      <c r="AW632" s="16" t="s">
        <v>34</v>
      </c>
      <c r="AX632" s="16" t="s">
        <v>72</v>
      </c>
      <c r="AY632" s="288" t="s">
        <v>155</v>
      </c>
    </row>
    <row r="633" spans="1:51" s="13" customFormat="1" ht="12">
      <c r="A633" s="13"/>
      <c r="B633" s="225"/>
      <c r="C633" s="226"/>
      <c r="D633" s="227" t="s">
        <v>176</v>
      </c>
      <c r="E633" s="228" t="s">
        <v>19</v>
      </c>
      <c r="F633" s="229" t="s">
        <v>2483</v>
      </c>
      <c r="G633" s="226"/>
      <c r="H633" s="228" t="s">
        <v>19</v>
      </c>
      <c r="I633" s="230"/>
      <c r="J633" s="226"/>
      <c r="K633" s="226"/>
      <c r="L633" s="231"/>
      <c r="M633" s="232"/>
      <c r="N633" s="233"/>
      <c r="O633" s="233"/>
      <c r="P633" s="233"/>
      <c r="Q633" s="233"/>
      <c r="R633" s="233"/>
      <c r="S633" s="233"/>
      <c r="T633" s="23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5" t="s">
        <v>176</v>
      </c>
      <c r="AU633" s="235" t="s">
        <v>82</v>
      </c>
      <c r="AV633" s="13" t="s">
        <v>80</v>
      </c>
      <c r="AW633" s="13" t="s">
        <v>34</v>
      </c>
      <c r="AX633" s="13" t="s">
        <v>72</v>
      </c>
      <c r="AY633" s="235" t="s">
        <v>155</v>
      </c>
    </row>
    <row r="634" spans="1:51" s="14" customFormat="1" ht="12">
      <c r="A634" s="14"/>
      <c r="B634" s="236"/>
      <c r="C634" s="237"/>
      <c r="D634" s="227" t="s">
        <v>176</v>
      </c>
      <c r="E634" s="238" t="s">
        <v>19</v>
      </c>
      <c r="F634" s="239" t="s">
        <v>2484</v>
      </c>
      <c r="G634" s="237"/>
      <c r="H634" s="240">
        <v>15.795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6" t="s">
        <v>176</v>
      </c>
      <c r="AU634" s="246" t="s">
        <v>82</v>
      </c>
      <c r="AV634" s="14" t="s">
        <v>82</v>
      </c>
      <c r="AW634" s="14" t="s">
        <v>34</v>
      </c>
      <c r="AX634" s="14" t="s">
        <v>72</v>
      </c>
      <c r="AY634" s="246" t="s">
        <v>155</v>
      </c>
    </row>
    <row r="635" spans="1:51" s="14" customFormat="1" ht="12">
      <c r="A635" s="14"/>
      <c r="B635" s="236"/>
      <c r="C635" s="237"/>
      <c r="D635" s="227" t="s">
        <v>176</v>
      </c>
      <c r="E635" s="238" t="s">
        <v>19</v>
      </c>
      <c r="F635" s="239" t="s">
        <v>2485</v>
      </c>
      <c r="G635" s="237"/>
      <c r="H635" s="240">
        <v>17.64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6" t="s">
        <v>176</v>
      </c>
      <c r="AU635" s="246" t="s">
        <v>82</v>
      </c>
      <c r="AV635" s="14" t="s">
        <v>82</v>
      </c>
      <c r="AW635" s="14" t="s">
        <v>34</v>
      </c>
      <c r="AX635" s="14" t="s">
        <v>72</v>
      </c>
      <c r="AY635" s="246" t="s">
        <v>155</v>
      </c>
    </row>
    <row r="636" spans="1:51" s="16" customFormat="1" ht="12">
      <c r="A636" s="16"/>
      <c r="B636" s="278"/>
      <c r="C636" s="279"/>
      <c r="D636" s="227" t="s">
        <v>176</v>
      </c>
      <c r="E636" s="280" t="s">
        <v>19</v>
      </c>
      <c r="F636" s="281" t="s">
        <v>545</v>
      </c>
      <c r="G636" s="279"/>
      <c r="H636" s="282">
        <v>33.435</v>
      </c>
      <c r="I636" s="283"/>
      <c r="J636" s="279"/>
      <c r="K636" s="279"/>
      <c r="L636" s="284"/>
      <c r="M636" s="285"/>
      <c r="N636" s="286"/>
      <c r="O636" s="286"/>
      <c r="P636" s="286"/>
      <c r="Q636" s="286"/>
      <c r="R636" s="286"/>
      <c r="S636" s="286"/>
      <c r="T636" s="287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88" t="s">
        <v>176</v>
      </c>
      <c r="AU636" s="288" t="s">
        <v>82</v>
      </c>
      <c r="AV636" s="16" t="s">
        <v>186</v>
      </c>
      <c r="AW636" s="16" t="s">
        <v>34</v>
      </c>
      <c r="AX636" s="16" t="s">
        <v>72</v>
      </c>
      <c r="AY636" s="288" t="s">
        <v>155</v>
      </c>
    </row>
    <row r="637" spans="1:51" s="13" customFormat="1" ht="12">
      <c r="A637" s="13"/>
      <c r="B637" s="225"/>
      <c r="C637" s="226"/>
      <c r="D637" s="227" t="s">
        <v>176</v>
      </c>
      <c r="E637" s="228" t="s">
        <v>19</v>
      </c>
      <c r="F637" s="229" t="s">
        <v>2486</v>
      </c>
      <c r="G637" s="226"/>
      <c r="H637" s="228" t="s">
        <v>19</v>
      </c>
      <c r="I637" s="230"/>
      <c r="J637" s="226"/>
      <c r="K637" s="226"/>
      <c r="L637" s="231"/>
      <c r="M637" s="232"/>
      <c r="N637" s="233"/>
      <c r="O637" s="233"/>
      <c r="P637" s="233"/>
      <c r="Q637" s="233"/>
      <c r="R637" s="233"/>
      <c r="S637" s="233"/>
      <c r="T637" s="23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5" t="s">
        <v>176</v>
      </c>
      <c r="AU637" s="235" t="s">
        <v>82</v>
      </c>
      <c r="AV637" s="13" t="s">
        <v>80</v>
      </c>
      <c r="AW637" s="13" t="s">
        <v>34</v>
      </c>
      <c r="AX637" s="13" t="s">
        <v>72</v>
      </c>
      <c r="AY637" s="235" t="s">
        <v>155</v>
      </c>
    </row>
    <row r="638" spans="1:51" s="13" customFormat="1" ht="12">
      <c r="A638" s="13"/>
      <c r="B638" s="225"/>
      <c r="C638" s="226"/>
      <c r="D638" s="227" t="s">
        <v>176</v>
      </c>
      <c r="E638" s="228" t="s">
        <v>19</v>
      </c>
      <c r="F638" s="229" t="s">
        <v>2459</v>
      </c>
      <c r="G638" s="226"/>
      <c r="H638" s="228" t="s">
        <v>19</v>
      </c>
      <c r="I638" s="230"/>
      <c r="J638" s="226"/>
      <c r="K638" s="226"/>
      <c r="L638" s="231"/>
      <c r="M638" s="232"/>
      <c r="N638" s="233"/>
      <c r="O638" s="233"/>
      <c r="P638" s="233"/>
      <c r="Q638" s="233"/>
      <c r="R638" s="233"/>
      <c r="S638" s="233"/>
      <c r="T638" s="23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5" t="s">
        <v>176</v>
      </c>
      <c r="AU638" s="235" t="s">
        <v>82</v>
      </c>
      <c r="AV638" s="13" t="s">
        <v>80</v>
      </c>
      <c r="AW638" s="13" t="s">
        <v>34</v>
      </c>
      <c r="AX638" s="13" t="s">
        <v>72</v>
      </c>
      <c r="AY638" s="235" t="s">
        <v>155</v>
      </c>
    </row>
    <row r="639" spans="1:51" s="14" customFormat="1" ht="12">
      <c r="A639" s="14"/>
      <c r="B639" s="236"/>
      <c r="C639" s="237"/>
      <c r="D639" s="227" t="s">
        <v>176</v>
      </c>
      <c r="E639" s="238" t="s">
        <v>19</v>
      </c>
      <c r="F639" s="239" t="s">
        <v>2487</v>
      </c>
      <c r="G639" s="237"/>
      <c r="H639" s="240">
        <v>54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6" t="s">
        <v>176</v>
      </c>
      <c r="AU639" s="246" t="s">
        <v>82</v>
      </c>
      <c r="AV639" s="14" t="s">
        <v>82</v>
      </c>
      <c r="AW639" s="14" t="s">
        <v>34</v>
      </c>
      <c r="AX639" s="14" t="s">
        <v>72</v>
      </c>
      <c r="AY639" s="246" t="s">
        <v>155</v>
      </c>
    </row>
    <row r="640" spans="1:51" s="13" customFormat="1" ht="12">
      <c r="A640" s="13"/>
      <c r="B640" s="225"/>
      <c r="C640" s="226"/>
      <c r="D640" s="227" t="s">
        <v>176</v>
      </c>
      <c r="E640" s="228" t="s">
        <v>19</v>
      </c>
      <c r="F640" s="229" t="s">
        <v>2461</v>
      </c>
      <c r="G640" s="226"/>
      <c r="H640" s="228" t="s">
        <v>19</v>
      </c>
      <c r="I640" s="230"/>
      <c r="J640" s="226"/>
      <c r="K640" s="226"/>
      <c r="L640" s="231"/>
      <c r="M640" s="232"/>
      <c r="N640" s="233"/>
      <c r="O640" s="233"/>
      <c r="P640" s="233"/>
      <c r="Q640" s="233"/>
      <c r="R640" s="233"/>
      <c r="S640" s="233"/>
      <c r="T640" s="23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5" t="s">
        <v>176</v>
      </c>
      <c r="AU640" s="235" t="s">
        <v>82</v>
      </c>
      <c r="AV640" s="13" t="s">
        <v>80</v>
      </c>
      <c r="AW640" s="13" t="s">
        <v>34</v>
      </c>
      <c r="AX640" s="13" t="s">
        <v>72</v>
      </c>
      <c r="AY640" s="235" t="s">
        <v>155</v>
      </c>
    </row>
    <row r="641" spans="1:51" s="14" customFormat="1" ht="12">
      <c r="A641" s="14"/>
      <c r="B641" s="236"/>
      <c r="C641" s="237"/>
      <c r="D641" s="227" t="s">
        <v>176</v>
      </c>
      <c r="E641" s="238" t="s">
        <v>19</v>
      </c>
      <c r="F641" s="239" t="s">
        <v>2488</v>
      </c>
      <c r="G641" s="237"/>
      <c r="H641" s="240">
        <v>57.6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6" t="s">
        <v>176</v>
      </c>
      <c r="AU641" s="246" t="s">
        <v>82</v>
      </c>
      <c r="AV641" s="14" t="s">
        <v>82</v>
      </c>
      <c r="AW641" s="14" t="s">
        <v>34</v>
      </c>
      <c r="AX641" s="14" t="s">
        <v>72</v>
      </c>
      <c r="AY641" s="246" t="s">
        <v>155</v>
      </c>
    </row>
    <row r="642" spans="1:51" s="13" customFormat="1" ht="12">
      <c r="A642" s="13"/>
      <c r="B642" s="225"/>
      <c r="C642" s="226"/>
      <c r="D642" s="227" t="s">
        <v>176</v>
      </c>
      <c r="E642" s="228" t="s">
        <v>19</v>
      </c>
      <c r="F642" s="229" t="s">
        <v>2463</v>
      </c>
      <c r="G642" s="226"/>
      <c r="H642" s="228" t="s">
        <v>19</v>
      </c>
      <c r="I642" s="230"/>
      <c r="J642" s="226"/>
      <c r="K642" s="226"/>
      <c r="L642" s="231"/>
      <c r="M642" s="232"/>
      <c r="N642" s="233"/>
      <c r="O642" s="233"/>
      <c r="P642" s="233"/>
      <c r="Q642" s="233"/>
      <c r="R642" s="233"/>
      <c r="S642" s="233"/>
      <c r="T642" s="23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5" t="s">
        <v>176</v>
      </c>
      <c r="AU642" s="235" t="s">
        <v>82</v>
      </c>
      <c r="AV642" s="13" t="s">
        <v>80</v>
      </c>
      <c r="AW642" s="13" t="s">
        <v>34</v>
      </c>
      <c r="AX642" s="13" t="s">
        <v>72</v>
      </c>
      <c r="AY642" s="235" t="s">
        <v>155</v>
      </c>
    </row>
    <row r="643" spans="1:51" s="14" customFormat="1" ht="12">
      <c r="A643" s="14"/>
      <c r="B643" s="236"/>
      <c r="C643" s="237"/>
      <c r="D643" s="227" t="s">
        <v>176</v>
      </c>
      <c r="E643" s="238" t="s">
        <v>19</v>
      </c>
      <c r="F643" s="239" t="s">
        <v>2489</v>
      </c>
      <c r="G643" s="237"/>
      <c r="H643" s="240">
        <v>144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176</v>
      </c>
      <c r="AU643" s="246" t="s">
        <v>82</v>
      </c>
      <c r="AV643" s="14" t="s">
        <v>82</v>
      </c>
      <c r="AW643" s="14" t="s">
        <v>34</v>
      </c>
      <c r="AX643" s="14" t="s">
        <v>72</v>
      </c>
      <c r="AY643" s="246" t="s">
        <v>155</v>
      </c>
    </row>
    <row r="644" spans="1:51" s="13" customFormat="1" ht="12">
      <c r="A644" s="13"/>
      <c r="B644" s="225"/>
      <c r="C644" s="226"/>
      <c r="D644" s="227" t="s">
        <v>176</v>
      </c>
      <c r="E644" s="228" t="s">
        <v>19</v>
      </c>
      <c r="F644" s="229" t="s">
        <v>2465</v>
      </c>
      <c r="G644" s="226"/>
      <c r="H644" s="228" t="s">
        <v>19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5" t="s">
        <v>176</v>
      </c>
      <c r="AU644" s="235" t="s">
        <v>82</v>
      </c>
      <c r="AV644" s="13" t="s">
        <v>80</v>
      </c>
      <c r="AW644" s="13" t="s">
        <v>34</v>
      </c>
      <c r="AX644" s="13" t="s">
        <v>72</v>
      </c>
      <c r="AY644" s="235" t="s">
        <v>155</v>
      </c>
    </row>
    <row r="645" spans="1:51" s="14" customFormat="1" ht="12">
      <c r="A645" s="14"/>
      <c r="B645" s="236"/>
      <c r="C645" s="237"/>
      <c r="D645" s="227" t="s">
        <v>176</v>
      </c>
      <c r="E645" s="238" t="s">
        <v>19</v>
      </c>
      <c r="F645" s="239" t="s">
        <v>2490</v>
      </c>
      <c r="G645" s="237"/>
      <c r="H645" s="240">
        <v>43.2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176</v>
      </c>
      <c r="AU645" s="246" t="s">
        <v>82</v>
      </c>
      <c r="AV645" s="14" t="s">
        <v>82</v>
      </c>
      <c r="AW645" s="14" t="s">
        <v>34</v>
      </c>
      <c r="AX645" s="14" t="s">
        <v>72</v>
      </c>
      <c r="AY645" s="246" t="s">
        <v>155</v>
      </c>
    </row>
    <row r="646" spans="1:51" s="13" customFormat="1" ht="12">
      <c r="A646" s="13"/>
      <c r="B646" s="225"/>
      <c r="C646" s="226"/>
      <c r="D646" s="227" t="s">
        <v>176</v>
      </c>
      <c r="E646" s="228" t="s">
        <v>19</v>
      </c>
      <c r="F646" s="229" t="s">
        <v>2491</v>
      </c>
      <c r="G646" s="226"/>
      <c r="H646" s="228" t="s">
        <v>19</v>
      </c>
      <c r="I646" s="230"/>
      <c r="J646" s="226"/>
      <c r="K646" s="226"/>
      <c r="L646" s="231"/>
      <c r="M646" s="232"/>
      <c r="N646" s="233"/>
      <c r="O646" s="233"/>
      <c r="P646" s="233"/>
      <c r="Q646" s="233"/>
      <c r="R646" s="233"/>
      <c r="S646" s="233"/>
      <c r="T646" s="23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5" t="s">
        <v>176</v>
      </c>
      <c r="AU646" s="235" t="s">
        <v>82</v>
      </c>
      <c r="AV646" s="13" t="s">
        <v>80</v>
      </c>
      <c r="AW646" s="13" t="s">
        <v>34</v>
      </c>
      <c r="AX646" s="13" t="s">
        <v>72</v>
      </c>
      <c r="AY646" s="235" t="s">
        <v>155</v>
      </c>
    </row>
    <row r="647" spans="1:51" s="13" customFormat="1" ht="12">
      <c r="A647" s="13"/>
      <c r="B647" s="225"/>
      <c r="C647" s="226"/>
      <c r="D647" s="227" t="s">
        <v>176</v>
      </c>
      <c r="E647" s="228" t="s">
        <v>19</v>
      </c>
      <c r="F647" s="229" t="s">
        <v>2357</v>
      </c>
      <c r="G647" s="226"/>
      <c r="H647" s="228" t="s">
        <v>19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5" t="s">
        <v>176</v>
      </c>
      <c r="AU647" s="235" t="s">
        <v>82</v>
      </c>
      <c r="AV647" s="13" t="s">
        <v>80</v>
      </c>
      <c r="AW647" s="13" t="s">
        <v>34</v>
      </c>
      <c r="AX647" s="13" t="s">
        <v>72</v>
      </c>
      <c r="AY647" s="235" t="s">
        <v>155</v>
      </c>
    </row>
    <row r="648" spans="1:51" s="14" customFormat="1" ht="12">
      <c r="A648" s="14"/>
      <c r="B648" s="236"/>
      <c r="C648" s="237"/>
      <c r="D648" s="227" t="s">
        <v>176</v>
      </c>
      <c r="E648" s="238" t="s">
        <v>19</v>
      </c>
      <c r="F648" s="239" t="s">
        <v>2492</v>
      </c>
      <c r="G648" s="237"/>
      <c r="H648" s="240">
        <v>26.136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6" t="s">
        <v>176</v>
      </c>
      <c r="AU648" s="246" t="s">
        <v>82</v>
      </c>
      <c r="AV648" s="14" t="s">
        <v>82</v>
      </c>
      <c r="AW648" s="14" t="s">
        <v>34</v>
      </c>
      <c r="AX648" s="14" t="s">
        <v>72</v>
      </c>
      <c r="AY648" s="246" t="s">
        <v>155</v>
      </c>
    </row>
    <row r="649" spans="1:51" s="16" customFormat="1" ht="12">
      <c r="A649" s="16"/>
      <c r="B649" s="278"/>
      <c r="C649" s="279"/>
      <c r="D649" s="227" t="s">
        <v>176</v>
      </c>
      <c r="E649" s="280" t="s">
        <v>19</v>
      </c>
      <c r="F649" s="281" t="s">
        <v>545</v>
      </c>
      <c r="G649" s="279"/>
      <c r="H649" s="282">
        <v>324.936</v>
      </c>
      <c r="I649" s="283"/>
      <c r="J649" s="279"/>
      <c r="K649" s="279"/>
      <c r="L649" s="284"/>
      <c r="M649" s="285"/>
      <c r="N649" s="286"/>
      <c r="O649" s="286"/>
      <c r="P649" s="286"/>
      <c r="Q649" s="286"/>
      <c r="R649" s="286"/>
      <c r="S649" s="286"/>
      <c r="T649" s="287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88" t="s">
        <v>176</v>
      </c>
      <c r="AU649" s="288" t="s">
        <v>82</v>
      </c>
      <c r="AV649" s="16" t="s">
        <v>186</v>
      </c>
      <c r="AW649" s="16" t="s">
        <v>34</v>
      </c>
      <c r="AX649" s="16" t="s">
        <v>72</v>
      </c>
      <c r="AY649" s="288" t="s">
        <v>155</v>
      </c>
    </row>
    <row r="650" spans="1:51" s="13" customFormat="1" ht="12">
      <c r="A650" s="13"/>
      <c r="B650" s="225"/>
      <c r="C650" s="226"/>
      <c r="D650" s="227" t="s">
        <v>176</v>
      </c>
      <c r="E650" s="228" t="s">
        <v>19</v>
      </c>
      <c r="F650" s="229" t="s">
        <v>2493</v>
      </c>
      <c r="G650" s="226"/>
      <c r="H650" s="228" t="s">
        <v>19</v>
      </c>
      <c r="I650" s="230"/>
      <c r="J650" s="226"/>
      <c r="K650" s="226"/>
      <c r="L650" s="231"/>
      <c r="M650" s="232"/>
      <c r="N650" s="233"/>
      <c r="O650" s="233"/>
      <c r="P650" s="233"/>
      <c r="Q650" s="233"/>
      <c r="R650" s="233"/>
      <c r="S650" s="233"/>
      <c r="T650" s="23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5" t="s">
        <v>176</v>
      </c>
      <c r="AU650" s="235" t="s">
        <v>82</v>
      </c>
      <c r="AV650" s="13" t="s">
        <v>80</v>
      </c>
      <c r="AW650" s="13" t="s">
        <v>34</v>
      </c>
      <c r="AX650" s="13" t="s">
        <v>72</v>
      </c>
      <c r="AY650" s="235" t="s">
        <v>155</v>
      </c>
    </row>
    <row r="651" spans="1:51" s="13" customFormat="1" ht="12">
      <c r="A651" s="13"/>
      <c r="B651" s="225"/>
      <c r="C651" s="226"/>
      <c r="D651" s="227" t="s">
        <v>176</v>
      </c>
      <c r="E651" s="228" t="s">
        <v>19</v>
      </c>
      <c r="F651" s="229" t="s">
        <v>2457</v>
      </c>
      <c r="G651" s="226"/>
      <c r="H651" s="228" t="s">
        <v>19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5" t="s">
        <v>176</v>
      </c>
      <c r="AU651" s="235" t="s">
        <v>82</v>
      </c>
      <c r="AV651" s="13" t="s">
        <v>80</v>
      </c>
      <c r="AW651" s="13" t="s">
        <v>34</v>
      </c>
      <c r="AX651" s="13" t="s">
        <v>72</v>
      </c>
      <c r="AY651" s="235" t="s">
        <v>155</v>
      </c>
    </row>
    <row r="652" spans="1:51" s="14" customFormat="1" ht="12">
      <c r="A652" s="14"/>
      <c r="B652" s="236"/>
      <c r="C652" s="237"/>
      <c r="D652" s="227" t="s">
        <v>176</v>
      </c>
      <c r="E652" s="238" t="s">
        <v>19</v>
      </c>
      <c r="F652" s="239" t="s">
        <v>2494</v>
      </c>
      <c r="G652" s="237"/>
      <c r="H652" s="240">
        <v>200.928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6" t="s">
        <v>176</v>
      </c>
      <c r="AU652" s="246" t="s">
        <v>82</v>
      </c>
      <c r="AV652" s="14" t="s">
        <v>82</v>
      </c>
      <c r="AW652" s="14" t="s">
        <v>34</v>
      </c>
      <c r="AX652" s="14" t="s">
        <v>72</v>
      </c>
      <c r="AY652" s="246" t="s">
        <v>155</v>
      </c>
    </row>
    <row r="653" spans="1:51" s="13" customFormat="1" ht="12">
      <c r="A653" s="13"/>
      <c r="B653" s="225"/>
      <c r="C653" s="226"/>
      <c r="D653" s="227" t="s">
        <v>176</v>
      </c>
      <c r="E653" s="228" t="s">
        <v>19</v>
      </c>
      <c r="F653" s="229" t="s">
        <v>2459</v>
      </c>
      <c r="G653" s="226"/>
      <c r="H653" s="228" t="s">
        <v>19</v>
      </c>
      <c r="I653" s="230"/>
      <c r="J653" s="226"/>
      <c r="K653" s="226"/>
      <c r="L653" s="231"/>
      <c r="M653" s="232"/>
      <c r="N653" s="233"/>
      <c r="O653" s="233"/>
      <c r="P653" s="233"/>
      <c r="Q653" s="233"/>
      <c r="R653" s="233"/>
      <c r="S653" s="233"/>
      <c r="T653" s="23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5" t="s">
        <v>176</v>
      </c>
      <c r="AU653" s="235" t="s">
        <v>82</v>
      </c>
      <c r="AV653" s="13" t="s">
        <v>80</v>
      </c>
      <c r="AW653" s="13" t="s">
        <v>34</v>
      </c>
      <c r="AX653" s="13" t="s">
        <v>72</v>
      </c>
      <c r="AY653" s="235" t="s">
        <v>155</v>
      </c>
    </row>
    <row r="654" spans="1:51" s="14" customFormat="1" ht="12">
      <c r="A654" s="14"/>
      <c r="B654" s="236"/>
      <c r="C654" s="237"/>
      <c r="D654" s="227" t="s">
        <v>176</v>
      </c>
      <c r="E654" s="238" t="s">
        <v>19</v>
      </c>
      <c r="F654" s="239" t="s">
        <v>2495</v>
      </c>
      <c r="G654" s="237"/>
      <c r="H654" s="240">
        <v>32.292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6" t="s">
        <v>176</v>
      </c>
      <c r="AU654" s="246" t="s">
        <v>82</v>
      </c>
      <c r="AV654" s="14" t="s">
        <v>82</v>
      </c>
      <c r="AW654" s="14" t="s">
        <v>34</v>
      </c>
      <c r="AX654" s="14" t="s">
        <v>72</v>
      </c>
      <c r="AY654" s="246" t="s">
        <v>155</v>
      </c>
    </row>
    <row r="655" spans="1:51" s="13" customFormat="1" ht="12">
      <c r="A655" s="13"/>
      <c r="B655" s="225"/>
      <c r="C655" s="226"/>
      <c r="D655" s="227" t="s">
        <v>176</v>
      </c>
      <c r="E655" s="228" t="s">
        <v>19</v>
      </c>
      <c r="F655" s="229" t="s">
        <v>2461</v>
      </c>
      <c r="G655" s="226"/>
      <c r="H655" s="228" t="s">
        <v>19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5" t="s">
        <v>176</v>
      </c>
      <c r="AU655" s="235" t="s">
        <v>82</v>
      </c>
      <c r="AV655" s="13" t="s">
        <v>80</v>
      </c>
      <c r="AW655" s="13" t="s">
        <v>34</v>
      </c>
      <c r="AX655" s="13" t="s">
        <v>72</v>
      </c>
      <c r="AY655" s="235" t="s">
        <v>155</v>
      </c>
    </row>
    <row r="656" spans="1:51" s="14" customFormat="1" ht="12">
      <c r="A656" s="14"/>
      <c r="B656" s="236"/>
      <c r="C656" s="237"/>
      <c r="D656" s="227" t="s">
        <v>176</v>
      </c>
      <c r="E656" s="238" t="s">
        <v>19</v>
      </c>
      <c r="F656" s="239" t="s">
        <v>2496</v>
      </c>
      <c r="G656" s="237"/>
      <c r="H656" s="240">
        <v>32.292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176</v>
      </c>
      <c r="AU656" s="246" t="s">
        <v>82</v>
      </c>
      <c r="AV656" s="14" t="s">
        <v>82</v>
      </c>
      <c r="AW656" s="14" t="s">
        <v>34</v>
      </c>
      <c r="AX656" s="14" t="s">
        <v>72</v>
      </c>
      <c r="AY656" s="246" t="s">
        <v>155</v>
      </c>
    </row>
    <row r="657" spans="1:51" s="13" customFormat="1" ht="12">
      <c r="A657" s="13"/>
      <c r="B657" s="225"/>
      <c r="C657" s="226"/>
      <c r="D657" s="227" t="s">
        <v>176</v>
      </c>
      <c r="E657" s="228" t="s">
        <v>19</v>
      </c>
      <c r="F657" s="229" t="s">
        <v>2463</v>
      </c>
      <c r="G657" s="226"/>
      <c r="H657" s="228" t="s">
        <v>19</v>
      </c>
      <c r="I657" s="230"/>
      <c r="J657" s="226"/>
      <c r="K657" s="226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176</v>
      </c>
      <c r="AU657" s="235" t="s">
        <v>82</v>
      </c>
      <c r="AV657" s="13" t="s">
        <v>80</v>
      </c>
      <c r="AW657" s="13" t="s">
        <v>34</v>
      </c>
      <c r="AX657" s="13" t="s">
        <v>72</v>
      </c>
      <c r="AY657" s="235" t="s">
        <v>155</v>
      </c>
    </row>
    <row r="658" spans="1:51" s="14" customFormat="1" ht="12">
      <c r="A658" s="14"/>
      <c r="B658" s="236"/>
      <c r="C658" s="237"/>
      <c r="D658" s="227" t="s">
        <v>176</v>
      </c>
      <c r="E658" s="238" t="s">
        <v>19</v>
      </c>
      <c r="F658" s="239" t="s">
        <v>2497</v>
      </c>
      <c r="G658" s="237"/>
      <c r="H658" s="240">
        <v>80.73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6" t="s">
        <v>176</v>
      </c>
      <c r="AU658" s="246" t="s">
        <v>82</v>
      </c>
      <c r="AV658" s="14" t="s">
        <v>82</v>
      </c>
      <c r="AW658" s="14" t="s">
        <v>34</v>
      </c>
      <c r="AX658" s="14" t="s">
        <v>72</v>
      </c>
      <c r="AY658" s="246" t="s">
        <v>155</v>
      </c>
    </row>
    <row r="659" spans="1:51" s="13" customFormat="1" ht="12">
      <c r="A659" s="13"/>
      <c r="B659" s="225"/>
      <c r="C659" s="226"/>
      <c r="D659" s="227" t="s">
        <v>176</v>
      </c>
      <c r="E659" s="228" t="s">
        <v>19</v>
      </c>
      <c r="F659" s="229" t="s">
        <v>2465</v>
      </c>
      <c r="G659" s="226"/>
      <c r="H659" s="228" t="s">
        <v>19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176</v>
      </c>
      <c r="AU659" s="235" t="s">
        <v>82</v>
      </c>
      <c r="AV659" s="13" t="s">
        <v>80</v>
      </c>
      <c r="AW659" s="13" t="s">
        <v>34</v>
      </c>
      <c r="AX659" s="13" t="s">
        <v>72</v>
      </c>
      <c r="AY659" s="235" t="s">
        <v>155</v>
      </c>
    </row>
    <row r="660" spans="1:51" s="14" customFormat="1" ht="12">
      <c r="A660" s="14"/>
      <c r="B660" s="236"/>
      <c r="C660" s="237"/>
      <c r="D660" s="227" t="s">
        <v>176</v>
      </c>
      <c r="E660" s="238" t="s">
        <v>19</v>
      </c>
      <c r="F660" s="239" t="s">
        <v>2498</v>
      </c>
      <c r="G660" s="237"/>
      <c r="H660" s="240">
        <v>24.219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176</v>
      </c>
      <c r="AU660" s="246" t="s">
        <v>82</v>
      </c>
      <c r="AV660" s="14" t="s">
        <v>82</v>
      </c>
      <c r="AW660" s="14" t="s">
        <v>34</v>
      </c>
      <c r="AX660" s="14" t="s">
        <v>72</v>
      </c>
      <c r="AY660" s="246" t="s">
        <v>155</v>
      </c>
    </row>
    <row r="661" spans="1:51" s="16" customFormat="1" ht="12">
      <c r="A661" s="16"/>
      <c r="B661" s="278"/>
      <c r="C661" s="279"/>
      <c r="D661" s="227" t="s">
        <v>176</v>
      </c>
      <c r="E661" s="280" t="s">
        <v>19</v>
      </c>
      <c r="F661" s="281" t="s">
        <v>545</v>
      </c>
      <c r="G661" s="279"/>
      <c r="H661" s="282">
        <v>370.461</v>
      </c>
      <c r="I661" s="283"/>
      <c r="J661" s="279"/>
      <c r="K661" s="279"/>
      <c r="L661" s="284"/>
      <c r="M661" s="285"/>
      <c r="N661" s="286"/>
      <c r="O661" s="286"/>
      <c r="P661" s="286"/>
      <c r="Q661" s="286"/>
      <c r="R661" s="286"/>
      <c r="S661" s="286"/>
      <c r="T661" s="287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88" t="s">
        <v>176</v>
      </c>
      <c r="AU661" s="288" t="s">
        <v>82</v>
      </c>
      <c r="AV661" s="16" t="s">
        <v>186</v>
      </c>
      <c r="AW661" s="16" t="s">
        <v>34</v>
      </c>
      <c r="AX661" s="16" t="s">
        <v>72</v>
      </c>
      <c r="AY661" s="288" t="s">
        <v>155</v>
      </c>
    </row>
    <row r="662" spans="1:51" s="13" customFormat="1" ht="12">
      <c r="A662" s="13"/>
      <c r="B662" s="225"/>
      <c r="C662" s="226"/>
      <c r="D662" s="227" t="s">
        <v>176</v>
      </c>
      <c r="E662" s="228" t="s">
        <v>19</v>
      </c>
      <c r="F662" s="229" t="s">
        <v>2499</v>
      </c>
      <c r="G662" s="226"/>
      <c r="H662" s="228" t="s">
        <v>19</v>
      </c>
      <c r="I662" s="230"/>
      <c r="J662" s="226"/>
      <c r="K662" s="226"/>
      <c r="L662" s="231"/>
      <c r="M662" s="232"/>
      <c r="N662" s="233"/>
      <c r="O662" s="233"/>
      <c r="P662" s="233"/>
      <c r="Q662" s="233"/>
      <c r="R662" s="233"/>
      <c r="S662" s="233"/>
      <c r="T662" s="23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5" t="s">
        <v>176</v>
      </c>
      <c r="AU662" s="235" t="s">
        <v>82</v>
      </c>
      <c r="AV662" s="13" t="s">
        <v>80</v>
      </c>
      <c r="AW662" s="13" t="s">
        <v>34</v>
      </c>
      <c r="AX662" s="13" t="s">
        <v>72</v>
      </c>
      <c r="AY662" s="235" t="s">
        <v>155</v>
      </c>
    </row>
    <row r="663" spans="1:51" s="13" customFormat="1" ht="12">
      <c r="A663" s="13"/>
      <c r="B663" s="225"/>
      <c r="C663" s="226"/>
      <c r="D663" s="227" t="s">
        <v>176</v>
      </c>
      <c r="E663" s="228" t="s">
        <v>19</v>
      </c>
      <c r="F663" s="229" t="s">
        <v>2457</v>
      </c>
      <c r="G663" s="226"/>
      <c r="H663" s="228" t="s">
        <v>19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5" t="s">
        <v>176</v>
      </c>
      <c r="AU663" s="235" t="s">
        <v>82</v>
      </c>
      <c r="AV663" s="13" t="s">
        <v>80</v>
      </c>
      <c r="AW663" s="13" t="s">
        <v>34</v>
      </c>
      <c r="AX663" s="13" t="s">
        <v>72</v>
      </c>
      <c r="AY663" s="235" t="s">
        <v>155</v>
      </c>
    </row>
    <row r="664" spans="1:51" s="14" customFormat="1" ht="12">
      <c r="A664" s="14"/>
      <c r="B664" s="236"/>
      <c r="C664" s="237"/>
      <c r="D664" s="227" t="s">
        <v>176</v>
      </c>
      <c r="E664" s="238" t="s">
        <v>19</v>
      </c>
      <c r="F664" s="239" t="s">
        <v>2500</v>
      </c>
      <c r="G664" s="237"/>
      <c r="H664" s="240">
        <v>120.557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176</v>
      </c>
      <c r="AU664" s="246" t="s">
        <v>82</v>
      </c>
      <c r="AV664" s="14" t="s">
        <v>82</v>
      </c>
      <c r="AW664" s="14" t="s">
        <v>34</v>
      </c>
      <c r="AX664" s="14" t="s">
        <v>72</v>
      </c>
      <c r="AY664" s="246" t="s">
        <v>155</v>
      </c>
    </row>
    <row r="665" spans="1:51" s="13" customFormat="1" ht="12">
      <c r="A665" s="13"/>
      <c r="B665" s="225"/>
      <c r="C665" s="226"/>
      <c r="D665" s="227" t="s">
        <v>176</v>
      </c>
      <c r="E665" s="228" t="s">
        <v>19</v>
      </c>
      <c r="F665" s="229" t="s">
        <v>2459</v>
      </c>
      <c r="G665" s="226"/>
      <c r="H665" s="228" t="s">
        <v>19</v>
      </c>
      <c r="I665" s="230"/>
      <c r="J665" s="226"/>
      <c r="K665" s="226"/>
      <c r="L665" s="231"/>
      <c r="M665" s="232"/>
      <c r="N665" s="233"/>
      <c r="O665" s="233"/>
      <c r="P665" s="233"/>
      <c r="Q665" s="233"/>
      <c r="R665" s="233"/>
      <c r="S665" s="233"/>
      <c r="T665" s="23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5" t="s">
        <v>176</v>
      </c>
      <c r="AU665" s="235" t="s">
        <v>82</v>
      </c>
      <c r="AV665" s="13" t="s">
        <v>80</v>
      </c>
      <c r="AW665" s="13" t="s">
        <v>34</v>
      </c>
      <c r="AX665" s="13" t="s">
        <v>72</v>
      </c>
      <c r="AY665" s="235" t="s">
        <v>155</v>
      </c>
    </row>
    <row r="666" spans="1:51" s="14" customFormat="1" ht="12">
      <c r="A666" s="14"/>
      <c r="B666" s="236"/>
      <c r="C666" s="237"/>
      <c r="D666" s="227" t="s">
        <v>176</v>
      </c>
      <c r="E666" s="238" t="s">
        <v>19</v>
      </c>
      <c r="F666" s="239" t="s">
        <v>2501</v>
      </c>
      <c r="G666" s="237"/>
      <c r="H666" s="240">
        <v>19.375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6" t="s">
        <v>176</v>
      </c>
      <c r="AU666" s="246" t="s">
        <v>82</v>
      </c>
      <c r="AV666" s="14" t="s">
        <v>82</v>
      </c>
      <c r="AW666" s="14" t="s">
        <v>34</v>
      </c>
      <c r="AX666" s="14" t="s">
        <v>72</v>
      </c>
      <c r="AY666" s="246" t="s">
        <v>155</v>
      </c>
    </row>
    <row r="667" spans="1:51" s="13" customFormat="1" ht="12">
      <c r="A667" s="13"/>
      <c r="B667" s="225"/>
      <c r="C667" s="226"/>
      <c r="D667" s="227" t="s">
        <v>176</v>
      </c>
      <c r="E667" s="228" t="s">
        <v>19</v>
      </c>
      <c r="F667" s="229" t="s">
        <v>2461</v>
      </c>
      <c r="G667" s="226"/>
      <c r="H667" s="228" t="s">
        <v>19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5" t="s">
        <v>176</v>
      </c>
      <c r="AU667" s="235" t="s">
        <v>82</v>
      </c>
      <c r="AV667" s="13" t="s">
        <v>80</v>
      </c>
      <c r="AW667" s="13" t="s">
        <v>34</v>
      </c>
      <c r="AX667" s="13" t="s">
        <v>72</v>
      </c>
      <c r="AY667" s="235" t="s">
        <v>155</v>
      </c>
    </row>
    <row r="668" spans="1:51" s="14" customFormat="1" ht="12">
      <c r="A668" s="14"/>
      <c r="B668" s="236"/>
      <c r="C668" s="237"/>
      <c r="D668" s="227" t="s">
        <v>176</v>
      </c>
      <c r="E668" s="238" t="s">
        <v>19</v>
      </c>
      <c r="F668" s="239" t="s">
        <v>2502</v>
      </c>
      <c r="G668" s="237"/>
      <c r="H668" s="240">
        <v>17.222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6" t="s">
        <v>176</v>
      </c>
      <c r="AU668" s="246" t="s">
        <v>82</v>
      </c>
      <c r="AV668" s="14" t="s">
        <v>82</v>
      </c>
      <c r="AW668" s="14" t="s">
        <v>34</v>
      </c>
      <c r="AX668" s="14" t="s">
        <v>72</v>
      </c>
      <c r="AY668" s="246" t="s">
        <v>155</v>
      </c>
    </row>
    <row r="669" spans="1:51" s="13" customFormat="1" ht="12">
      <c r="A669" s="13"/>
      <c r="B669" s="225"/>
      <c r="C669" s="226"/>
      <c r="D669" s="227" t="s">
        <v>176</v>
      </c>
      <c r="E669" s="228" t="s">
        <v>19</v>
      </c>
      <c r="F669" s="229" t="s">
        <v>2463</v>
      </c>
      <c r="G669" s="226"/>
      <c r="H669" s="228" t="s">
        <v>19</v>
      </c>
      <c r="I669" s="230"/>
      <c r="J669" s="226"/>
      <c r="K669" s="226"/>
      <c r="L669" s="231"/>
      <c r="M669" s="232"/>
      <c r="N669" s="233"/>
      <c r="O669" s="233"/>
      <c r="P669" s="233"/>
      <c r="Q669" s="233"/>
      <c r="R669" s="233"/>
      <c r="S669" s="233"/>
      <c r="T669" s="23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5" t="s">
        <v>176</v>
      </c>
      <c r="AU669" s="235" t="s">
        <v>82</v>
      </c>
      <c r="AV669" s="13" t="s">
        <v>80</v>
      </c>
      <c r="AW669" s="13" t="s">
        <v>34</v>
      </c>
      <c r="AX669" s="13" t="s">
        <v>72</v>
      </c>
      <c r="AY669" s="235" t="s">
        <v>155</v>
      </c>
    </row>
    <row r="670" spans="1:51" s="14" customFormat="1" ht="12">
      <c r="A670" s="14"/>
      <c r="B670" s="236"/>
      <c r="C670" s="237"/>
      <c r="D670" s="227" t="s">
        <v>176</v>
      </c>
      <c r="E670" s="238" t="s">
        <v>19</v>
      </c>
      <c r="F670" s="239" t="s">
        <v>2503</v>
      </c>
      <c r="G670" s="237"/>
      <c r="H670" s="240">
        <v>43.056</v>
      </c>
      <c r="I670" s="241"/>
      <c r="J670" s="237"/>
      <c r="K670" s="237"/>
      <c r="L670" s="242"/>
      <c r="M670" s="243"/>
      <c r="N670" s="244"/>
      <c r="O670" s="244"/>
      <c r="P670" s="244"/>
      <c r="Q670" s="244"/>
      <c r="R670" s="244"/>
      <c r="S670" s="244"/>
      <c r="T670" s="24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6" t="s">
        <v>176</v>
      </c>
      <c r="AU670" s="246" t="s">
        <v>82</v>
      </c>
      <c r="AV670" s="14" t="s">
        <v>82</v>
      </c>
      <c r="AW670" s="14" t="s">
        <v>34</v>
      </c>
      <c r="AX670" s="14" t="s">
        <v>72</v>
      </c>
      <c r="AY670" s="246" t="s">
        <v>155</v>
      </c>
    </row>
    <row r="671" spans="1:51" s="13" customFormat="1" ht="12">
      <c r="A671" s="13"/>
      <c r="B671" s="225"/>
      <c r="C671" s="226"/>
      <c r="D671" s="227" t="s">
        <v>176</v>
      </c>
      <c r="E671" s="228" t="s">
        <v>19</v>
      </c>
      <c r="F671" s="229" t="s">
        <v>2465</v>
      </c>
      <c r="G671" s="226"/>
      <c r="H671" s="228" t="s">
        <v>19</v>
      </c>
      <c r="I671" s="230"/>
      <c r="J671" s="226"/>
      <c r="K671" s="226"/>
      <c r="L671" s="231"/>
      <c r="M671" s="232"/>
      <c r="N671" s="233"/>
      <c r="O671" s="233"/>
      <c r="P671" s="233"/>
      <c r="Q671" s="233"/>
      <c r="R671" s="233"/>
      <c r="S671" s="233"/>
      <c r="T671" s="23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5" t="s">
        <v>176</v>
      </c>
      <c r="AU671" s="235" t="s">
        <v>82</v>
      </c>
      <c r="AV671" s="13" t="s">
        <v>80</v>
      </c>
      <c r="AW671" s="13" t="s">
        <v>34</v>
      </c>
      <c r="AX671" s="13" t="s">
        <v>72</v>
      </c>
      <c r="AY671" s="235" t="s">
        <v>155</v>
      </c>
    </row>
    <row r="672" spans="1:51" s="14" customFormat="1" ht="12">
      <c r="A672" s="14"/>
      <c r="B672" s="236"/>
      <c r="C672" s="237"/>
      <c r="D672" s="227" t="s">
        <v>176</v>
      </c>
      <c r="E672" s="238" t="s">
        <v>19</v>
      </c>
      <c r="F672" s="239" t="s">
        <v>2504</v>
      </c>
      <c r="G672" s="237"/>
      <c r="H672" s="240">
        <v>12.917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176</v>
      </c>
      <c r="AU672" s="246" t="s">
        <v>82</v>
      </c>
      <c r="AV672" s="14" t="s">
        <v>82</v>
      </c>
      <c r="AW672" s="14" t="s">
        <v>34</v>
      </c>
      <c r="AX672" s="14" t="s">
        <v>72</v>
      </c>
      <c r="AY672" s="246" t="s">
        <v>155</v>
      </c>
    </row>
    <row r="673" spans="1:51" s="16" customFormat="1" ht="12">
      <c r="A673" s="16"/>
      <c r="B673" s="278"/>
      <c r="C673" s="279"/>
      <c r="D673" s="227" t="s">
        <v>176</v>
      </c>
      <c r="E673" s="280" t="s">
        <v>19</v>
      </c>
      <c r="F673" s="281" t="s">
        <v>545</v>
      </c>
      <c r="G673" s="279"/>
      <c r="H673" s="282">
        <v>213.127</v>
      </c>
      <c r="I673" s="283"/>
      <c r="J673" s="279"/>
      <c r="K673" s="279"/>
      <c r="L673" s="284"/>
      <c r="M673" s="285"/>
      <c r="N673" s="286"/>
      <c r="O673" s="286"/>
      <c r="P673" s="286"/>
      <c r="Q673" s="286"/>
      <c r="R673" s="286"/>
      <c r="S673" s="286"/>
      <c r="T673" s="287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T673" s="288" t="s">
        <v>176</v>
      </c>
      <c r="AU673" s="288" t="s">
        <v>82</v>
      </c>
      <c r="AV673" s="16" t="s">
        <v>186</v>
      </c>
      <c r="AW673" s="16" t="s">
        <v>34</v>
      </c>
      <c r="AX673" s="16" t="s">
        <v>72</v>
      </c>
      <c r="AY673" s="288" t="s">
        <v>155</v>
      </c>
    </row>
    <row r="674" spans="1:51" s="13" customFormat="1" ht="12">
      <c r="A674" s="13"/>
      <c r="B674" s="225"/>
      <c r="C674" s="226"/>
      <c r="D674" s="227" t="s">
        <v>176</v>
      </c>
      <c r="E674" s="228" t="s">
        <v>19</v>
      </c>
      <c r="F674" s="229" t="s">
        <v>2505</v>
      </c>
      <c r="G674" s="226"/>
      <c r="H674" s="228" t="s">
        <v>19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5" t="s">
        <v>176</v>
      </c>
      <c r="AU674" s="235" t="s">
        <v>82</v>
      </c>
      <c r="AV674" s="13" t="s">
        <v>80</v>
      </c>
      <c r="AW674" s="13" t="s">
        <v>34</v>
      </c>
      <c r="AX674" s="13" t="s">
        <v>72</v>
      </c>
      <c r="AY674" s="235" t="s">
        <v>155</v>
      </c>
    </row>
    <row r="675" spans="1:51" s="13" customFormat="1" ht="12">
      <c r="A675" s="13"/>
      <c r="B675" s="225"/>
      <c r="C675" s="226"/>
      <c r="D675" s="227" t="s">
        <v>176</v>
      </c>
      <c r="E675" s="228" t="s">
        <v>19</v>
      </c>
      <c r="F675" s="229" t="s">
        <v>2357</v>
      </c>
      <c r="G675" s="226"/>
      <c r="H675" s="228" t="s">
        <v>19</v>
      </c>
      <c r="I675" s="230"/>
      <c r="J675" s="226"/>
      <c r="K675" s="226"/>
      <c r="L675" s="231"/>
      <c r="M675" s="232"/>
      <c r="N675" s="233"/>
      <c r="O675" s="233"/>
      <c r="P675" s="233"/>
      <c r="Q675" s="233"/>
      <c r="R675" s="233"/>
      <c r="S675" s="233"/>
      <c r="T675" s="23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5" t="s">
        <v>176</v>
      </c>
      <c r="AU675" s="235" t="s">
        <v>82</v>
      </c>
      <c r="AV675" s="13" t="s">
        <v>80</v>
      </c>
      <c r="AW675" s="13" t="s">
        <v>34</v>
      </c>
      <c r="AX675" s="13" t="s">
        <v>72</v>
      </c>
      <c r="AY675" s="235" t="s">
        <v>155</v>
      </c>
    </row>
    <row r="676" spans="1:51" s="14" customFormat="1" ht="12">
      <c r="A676" s="14"/>
      <c r="B676" s="236"/>
      <c r="C676" s="237"/>
      <c r="D676" s="227" t="s">
        <v>176</v>
      </c>
      <c r="E676" s="238" t="s">
        <v>19</v>
      </c>
      <c r="F676" s="239" t="s">
        <v>2506</v>
      </c>
      <c r="G676" s="237"/>
      <c r="H676" s="240">
        <v>2.261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6" t="s">
        <v>176</v>
      </c>
      <c r="AU676" s="246" t="s">
        <v>82</v>
      </c>
      <c r="AV676" s="14" t="s">
        <v>82</v>
      </c>
      <c r="AW676" s="14" t="s">
        <v>34</v>
      </c>
      <c r="AX676" s="14" t="s">
        <v>72</v>
      </c>
      <c r="AY676" s="246" t="s">
        <v>155</v>
      </c>
    </row>
    <row r="677" spans="1:51" s="14" customFormat="1" ht="12">
      <c r="A677" s="14"/>
      <c r="B677" s="236"/>
      <c r="C677" s="237"/>
      <c r="D677" s="227" t="s">
        <v>176</v>
      </c>
      <c r="E677" s="238" t="s">
        <v>19</v>
      </c>
      <c r="F677" s="239" t="s">
        <v>2507</v>
      </c>
      <c r="G677" s="237"/>
      <c r="H677" s="240">
        <v>1.884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176</v>
      </c>
      <c r="AU677" s="246" t="s">
        <v>82</v>
      </c>
      <c r="AV677" s="14" t="s">
        <v>82</v>
      </c>
      <c r="AW677" s="14" t="s">
        <v>34</v>
      </c>
      <c r="AX677" s="14" t="s">
        <v>72</v>
      </c>
      <c r="AY677" s="246" t="s">
        <v>155</v>
      </c>
    </row>
    <row r="678" spans="1:51" s="16" customFormat="1" ht="12">
      <c r="A678" s="16"/>
      <c r="B678" s="278"/>
      <c r="C678" s="279"/>
      <c r="D678" s="227" t="s">
        <v>176</v>
      </c>
      <c r="E678" s="280" t="s">
        <v>19</v>
      </c>
      <c r="F678" s="281" t="s">
        <v>545</v>
      </c>
      <c r="G678" s="279"/>
      <c r="H678" s="282">
        <v>4.145</v>
      </c>
      <c r="I678" s="283"/>
      <c r="J678" s="279"/>
      <c r="K678" s="279"/>
      <c r="L678" s="284"/>
      <c r="M678" s="285"/>
      <c r="N678" s="286"/>
      <c r="O678" s="286"/>
      <c r="P678" s="286"/>
      <c r="Q678" s="286"/>
      <c r="R678" s="286"/>
      <c r="S678" s="286"/>
      <c r="T678" s="287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T678" s="288" t="s">
        <v>176</v>
      </c>
      <c r="AU678" s="288" t="s">
        <v>82</v>
      </c>
      <c r="AV678" s="16" t="s">
        <v>186</v>
      </c>
      <c r="AW678" s="16" t="s">
        <v>34</v>
      </c>
      <c r="AX678" s="16" t="s">
        <v>72</v>
      </c>
      <c r="AY678" s="288" t="s">
        <v>155</v>
      </c>
    </row>
    <row r="679" spans="1:51" s="15" customFormat="1" ht="12">
      <c r="A679" s="15"/>
      <c r="B679" s="255"/>
      <c r="C679" s="256"/>
      <c r="D679" s="227" t="s">
        <v>176</v>
      </c>
      <c r="E679" s="257" t="s">
        <v>19</v>
      </c>
      <c r="F679" s="258" t="s">
        <v>502</v>
      </c>
      <c r="G679" s="256"/>
      <c r="H679" s="259">
        <v>2081.74</v>
      </c>
      <c r="I679" s="260"/>
      <c r="J679" s="256"/>
      <c r="K679" s="256"/>
      <c r="L679" s="261"/>
      <c r="M679" s="262"/>
      <c r="N679" s="263"/>
      <c r="O679" s="263"/>
      <c r="P679" s="263"/>
      <c r="Q679" s="263"/>
      <c r="R679" s="263"/>
      <c r="S679" s="263"/>
      <c r="T679" s="264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65" t="s">
        <v>176</v>
      </c>
      <c r="AU679" s="265" t="s">
        <v>82</v>
      </c>
      <c r="AV679" s="15" t="s">
        <v>252</v>
      </c>
      <c r="AW679" s="15" t="s">
        <v>34</v>
      </c>
      <c r="AX679" s="15" t="s">
        <v>80</v>
      </c>
      <c r="AY679" s="265" t="s">
        <v>155</v>
      </c>
    </row>
    <row r="680" spans="1:65" s="2" customFormat="1" ht="16.5" customHeight="1">
      <c r="A680" s="41"/>
      <c r="B680" s="42"/>
      <c r="C680" s="207" t="s">
        <v>310</v>
      </c>
      <c r="D680" s="207" t="s">
        <v>162</v>
      </c>
      <c r="E680" s="208" t="s">
        <v>2508</v>
      </c>
      <c r="F680" s="209" t="s">
        <v>2509</v>
      </c>
      <c r="G680" s="210" t="s">
        <v>356</v>
      </c>
      <c r="H680" s="211">
        <v>2081.74</v>
      </c>
      <c r="I680" s="212"/>
      <c r="J680" s="213">
        <f>ROUND(I680*H680,2)</f>
        <v>0</v>
      </c>
      <c r="K680" s="209" t="s">
        <v>166</v>
      </c>
      <c r="L680" s="47"/>
      <c r="M680" s="214" t="s">
        <v>19</v>
      </c>
      <c r="N680" s="215" t="s">
        <v>43</v>
      </c>
      <c r="O680" s="87"/>
      <c r="P680" s="216">
        <f>O680*H680</f>
        <v>0</v>
      </c>
      <c r="Q680" s="216">
        <v>0</v>
      </c>
      <c r="R680" s="216">
        <f>Q680*H680</f>
        <v>0</v>
      </c>
      <c r="S680" s="216">
        <v>0</v>
      </c>
      <c r="T680" s="217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18" t="s">
        <v>196</v>
      </c>
      <c r="AT680" s="218" t="s">
        <v>162</v>
      </c>
      <c r="AU680" s="218" t="s">
        <v>82</v>
      </c>
      <c r="AY680" s="20" t="s">
        <v>155</v>
      </c>
      <c r="BE680" s="219">
        <f>IF(N680="základní",J680,0)</f>
        <v>0</v>
      </c>
      <c r="BF680" s="219">
        <f>IF(N680="snížená",J680,0)</f>
        <v>0</v>
      </c>
      <c r="BG680" s="219">
        <f>IF(N680="zákl. přenesená",J680,0)</f>
        <v>0</v>
      </c>
      <c r="BH680" s="219">
        <f>IF(N680="sníž. přenesená",J680,0)</f>
        <v>0</v>
      </c>
      <c r="BI680" s="219">
        <f>IF(N680="nulová",J680,0)</f>
        <v>0</v>
      </c>
      <c r="BJ680" s="20" t="s">
        <v>80</v>
      </c>
      <c r="BK680" s="219">
        <f>ROUND(I680*H680,2)</f>
        <v>0</v>
      </c>
      <c r="BL680" s="20" t="s">
        <v>196</v>
      </c>
      <c r="BM680" s="218" t="s">
        <v>2510</v>
      </c>
    </row>
    <row r="681" spans="1:47" s="2" customFormat="1" ht="12">
      <c r="A681" s="41"/>
      <c r="B681" s="42"/>
      <c r="C681" s="43"/>
      <c r="D681" s="220" t="s">
        <v>169</v>
      </c>
      <c r="E681" s="43"/>
      <c r="F681" s="221" t="s">
        <v>2511</v>
      </c>
      <c r="G681" s="43"/>
      <c r="H681" s="43"/>
      <c r="I681" s="222"/>
      <c r="J681" s="43"/>
      <c r="K681" s="43"/>
      <c r="L681" s="47"/>
      <c r="M681" s="223"/>
      <c r="N681" s="224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20" t="s">
        <v>169</v>
      </c>
      <c r="AU681" s="20" t="s">
        <v>82</v>
      </c>
    </row>
    <row r="682" spans="1:65" s="2" customFormat="1" ht="16.5" customHeight="1">
      <c r="A682" s="41"/>
      <c r="B682" s="42"/>
      <c r="C682" s="207" t="s">
        <v>327</v>
      </c>
      <c r="D682" s="207" t="s">
        <v>162</v>
      </c>
      <c r="E682" s="208" t="s">
        <v>2512</v>
      </c>
      <c r="F682" s="209" t="s">
        <v>2513</v>
      </c>
      <c r="G682" s="210" t="s">
        <v>356</v>
      </c>
      <c r="H682" s="211">
        <v>100</v>
      </c>
      <c r="I682" s="212"/>
      <c r="J682" s="213">
        <f>ROUND(I682*H682,2)</f>
        <v>0</v>
      </c>
      <c r="K682" s="209" t="s">
        <v>166</v>
      </c>
      <c r="L682" s="47"/>
      <c r="M682" s="214" t="s">
        <v>19</v>
      </c>
      <c r="N682" s="215" t="s">
        <v>43</v>
      </c>
      <c r="O682" s="87"/>
      <c r="P682" s="216">
        <f>O682*H682</f>
        <v>0</v>
      </c>
      <c r="Q682" s="216">
        <v>3E-05</v>
      </c>
      <c r="R682" s="216">
        <f>Q682*H682</f>
        <v>0.003</v>
      </c>
      <c r="S682" s="216">
        <v>0</v>
      </c>
      <c r="T682" s="217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18" t="s">
        <v>196</v>
      </c>
      <c r="AT682" s="218" t="s">
        <v>162</v>
      </c>
      <c r="AU682" s="218" t="s">
        <v>82</v>
      </c>
      <c r="AY682" s="20" t="s">
        <v>155</v>
      </c>
      <c r="BE682" s="219">
        <f>IF(N682="základní",J682,0)</f>
        <v>0</v>
      </c>
      <c r="BF682" s="219">
        <f>IF(N682="snížená",J682,0)</f>
        <v>0</v>
      </c>
      <c r="BG682" s="219">
        <f>IF(N682="zákl. přenesená",J682,0)</f>
        <v>0</v>
      </c>
      <c r="BH682" s="219">
        <f>IF(N682="sníž. přenesená",J682,0)</f>
        <v>0</v>
      </c>
      <c r="BI682" s="219">
        <f>IF(N682="nulová",J682,0)</f>
        <v>0</v>
      </c>
      <c r="BJ682" s="20" t="s">
        <v>80</v>
      </c>
      <c r="BK682" s="219">
        <f>ROUND(I682*H682,2)</f>
        <v>0</v>
      </c>
      <c r="BL682" s="20" t="s">
        <v>196</v>
      </c>
      <c r="BM682" s="218" t="s">
        <v>2514</v>
      </c>
    </row>
    <row r="683" spans="1:47" s="2" customFormat="1" ht="12">
      <c r="A683" s="41"/>
      <c r="B683" s="42"/>
      <c r="C683" s="43"/>
      <c r="D683" s="220" t="s">
        <v>169</v>
      </c>
      <c r="E683" s="43"/>
      <c r="F683" s="221" t="s">
        <v>2515</v>
      </c>
      <c r="G683" s="43"/>
      <c r="H683" s="43"/>
      <c r="I683" s="222"/>
      <c r="J683" s="43"/>
      <c r="K683" s="43"/>
      <c r="L683" s="47"/>
      <c r="M683" s="223"/>
      <c r="N683" s="224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169</v>
      </c>
      <c r="AU683" s="20" t="s">
        <v>82</v>
      </c>
    </row>
    <row r="684" spans="1:51" s="14" customFormat="1" ht="12">
      <c r="A684" s="14"/>
      <c r="B684" s="236"/>
      <c r="C684" s="237"/>
      <c r="D684" s="227" t="s">
        <v>176</v>
      </c>
      <c r="E684" s="238" t="s">
        <v>19</v>
      </c>
      <c r="F684" s="239" t="s">
        <v>2516</v>
      </c>
      <c r="G684" s="237"/>
      <c r="H684" s="240">
        <v>100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6" t="s">
        <v>176</v>
      </c>
      <c r="AU684" s="246" t="s">
        <v>82</v>
      </c>
      <c r="AV684" s="14" t="s">
        <v>82</v>
      </c>
      <c r="AW684" s="14" t="s">
        <v>34</v>
      </c>
      <c r="AX684" s="14" t="s">
        <v>80</v>
      </c>
      <c r="AY684" s="246" t="s">
        <v>155</v>
      </c>
    </row>
    <row r="685" spans="1:65" s="2" customFormat="1" ht="16.5" customHeight="1">
      <c r="A685" s="41"/>
      <c r="B685" s="42"/>
      <c r="C685" s="207" t="s">
        <v>224</v>
      </c>
      <c r="D685" s="207" t="s">
        <v>162</v>
      </c>
      <c r="E685" s="208" t="s">
        <v>2517</v>
      </c>
      <c r="F685" s="209" t="s">
        <v>2518</v>
      </c>
      <c r="G685" s="210" t="s">
        <v>356</v>
      </c>
      <c r="H685" s="211">
        <v>2081.74</v>
      </c>
      <c r="I685" s="212"/>
      <c r="J685" s="213">
        <f>ROUND(I685*H685,2)</f>
        <v>0</v>
      </c>
      <c r="K685" s="209" t="s">
        <v>166</v>
      </c>
      <c r="L685" s="47"/>
      <c r="M685" s="214" t="s">
        <v>19</v>
      </c>
      <c r="N685" s="215" t="s">
        <v>43</v>
      </c>
      <c r="O685" s="87"/>
      <c r="P685" s="216">
        <f>O685*H685</f>
        <v>0</v>
      </c>
      <c r="Q685" s="216">
        <v>0.00017</v>
      </c>
      <c r="R685" s="216">
        <f>Q685*H685</f>
        <v>0.3538958</v>
      </c>
      <c r="S685" s="216">
        <v>0</v>
      </c>
      <c r="T685" s="217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18" t="s">
        <v>196</v>
      </c>
      <c r="AT685" s="218" t="s">
        <v>162</v>
      </c>
      <c r="AU685" s="218" t="s">
        <v>82</v>
      </c>
      <c r="AY685" s="20" t="s">
        <v>155</v>
      </c>
      <c r="BE685" s="219">
        <f>IF(N685="základní",J685,0)</f>
        <v>0</v>
      </c>
      <c r="BF685" s="219">
        <f>IF(N685="snížená",J685,0)</f>
        <v>0</v>
      </c>
      <c r="BG685" s="219">
        <f>IF(N685="zákl. přenesená",J685,0)</f>
        <v>0</v>
      </c>
      <c r="BH685" s="219">
        <f>IF(N685="sníž. přenesená",J685,0)</f>
        <v>0</v>
      </c>
      <c r="BI685" s="219">
        <f>IF(N685="nulová",J685,0)</f>
        <v>0</v>
      </c>
      <c r="BJ685" s="20" t="s">
        <v>80</v>
      </c>
      <c r="BK685" s="219">
        <f>ROUND(I685*H685,2)</f>
        <v>0</v>
      </c>
      <c r="BL685" s="20" t="s">
        <v>196</v>
      </c>
      <c r="BM685" s="218" t="s">
        <v>2519</v>
      </c>
    </row>
    <row r="686" spans="1:47" s="2" customFormat="1" ht="12">
      <c r="A686" s="41"/>
      <c r="B686" s="42"/>
      <c r="C686" s="43"/>
      <c r="D686" s="220" t="s">
        <v>169</v>
      </c>
      <c r="E686" s="43"/>
      <c r="F686" s="221" t="s">
        <v>2520</v>
      </c>
      <c r="G686" s="43"/>
      <c r="H686" s="43"/>
      <c r="I686" s="222"/>
      <c r="J686" s="43"/>
      <c r="K686" s="43"/>
      <c r="L686" s="47"/>
      <c r="M686" s="223"/>
      <c r="N686" s="224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169</v>
      </c>
      <c r="AU686" s="20" t="s">
        <v>82</v>
      </c>
    </row>
    <row r="687" spans="1:51" s="13" customFormat="1" ht="12">
      <c r="A687" s="13"/>
      <c r="B687" s="225"/>
      <c r="C687" s="226"/>
      <c r="D687" s="227" t="s">
        <v>176</v>
      </c>
      <c r="E687" s="228" t="s">
        <v>19</v>
      </c>
      <c r="F687" s="229" t="s">
        <v>2521</v>
      </c>
      <c r="G687" s="226"/>
      <c r="H687" s="228" t="s">
        <v>19</v>
      </c>
      <c r="I687" s="230"/>
      <c r="J687" s="226"/>
      <c r="K687" s="226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176</v>
      </c>
      <c r="AU687" s="235" t="s">
        <v>82</v>
      </c>
      <c r="AV687" s="13" t="s">
        <v>80</v>
      </c>
      <c r="AW687" s="13" t="s">
        <v>34</v>
      </c>
      <c r="AX687" s="13" t="s">
        <v>72</v>
      </c>
      <c r="AY687" s="235" t="s">
        <v>155</v>
      </c>
    </row>
    <row r="688" spans="1:51" s="13" customFormat="1" ht="12">
      <c r="A688" s="13"/>
      <c r="B688" s="225"/>
      <c r="C688" s="226"/>
      <c r="D688" s="227" t="s">
        <v>176</v>
      </c>
      <c r="E688" s="228" t="s">
        <v>19</v>
      </c>
      <c r="F688" s="229" t="s">
        <v>2454</v>
      </c>
      <c r="G688" s="226"/>
      <c r="H688" s="228" t="s">
        <v>19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5" t="s">
        <v>176</v>
      </c>
      <c r="AU688" s="235" t="s">
        <v>82</v>
      </c>
      <c r="AV688" s="13" t="s">
        <v>80</v>
      </c>
      <c r="AW688" s="13" t="s">
        <v>34</v>
      </c>
      <c r="AX688" s="13" t="s">
        <v>72</v>
      </c>
      <c r="AY688" s="235" t="s">
        <v>155</v>
      </c>
    </row>
    <row r="689" spans="1:51" s="14" customFormat="1" ht="12">
      <c r="A689" s="14"/>
      <c r="B689" s="236"/>
      <c r="C689" s="237"/>
      <c r="D689" s="227" t="s">
        <v>176</v>
      </c>
      <c r="E689" s="238" t="s">
        <v>19</v>
      </c>
      <c r="F689" s="239" t="s">
        <v>2455</v>
      </c>
      <c r="G689" s="237"/>
      <c r="H689" s="240">
        <v>71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6" t="s">
        <v>176</v>
      </c>
      <c r="AU689" s="246" t="s">
        <v>82</v>
      </c>
      <c r="AV689" s="14" t="s">
        <v>82</v>
      </c>
      <c r="AW689" s="14" t="s">
        <v>34</v>
      </c>
      <c r="AX689" s="14" t="s">
        <v>72</v>
      </c>
      <c r="AY689" s="246" t="s">
        <v>155</v>
      </c>
    </row>
    <row r="690" spans="1:51" s="16" customFormat="1" ht="12">
      <c r="A690" s="16"/>
      <c r="B690" s="278"/>
      <c r="C690" s="279"/>
      <c r="D690" s="227" t="s">
        <v>176</v>
      </c>
      <c r="E690" s="280" t="s">
        <v>19</v>
      </c>
      <c r="F690" s="281" t="s">
        <v>545</v>
      </c>
      <c r="G690" s="279"/>
      <c r="H690" s="282">
        <v>71</v>
      </c>
      <c r="I690" s="283"/>
      <c r="J690" s="279"/>
      <c r="K690" s="279"/>
      <c r="L690" s="284"/>
      <c r="M690" s="285"/>
      <c r="N690" s="286"/>
      <c r="O690" s="286"/>
      <c r="P690" s="286"/>
      <c r="Q690" s="286"/>
      <c r="R690" s="286"/>
      <c r="S690" s="286"/>
      <c r="T690" s="287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T690" s="288" t="s">
        <v>176</v>
      </c>
      <c r="AU690" s="288" t="s">
        <v>82</v>
      </c>
      <c r="AV690" s="16" t="s">
        <v>186</v>
      </c>
      <c r="AW690" s="16" t="s">
        <v>34</v>
      </c>
      <c r="AX690" s="16" t="s">
        <v>72</v>
      </c>
      <c r="AY690" s="288" t="s">
        <v>155</v>
      </c>
    </row>
    <row r="691" spans="1:51" s="13" customFormat="1" ht="12">
      <c r="A691" s="13"/>
      <c r="B691" s="225"/>
      <c r="C691" s="226"/>
      <c r="D691" s="227" t="s">
        <v>176</v>
      </c>
      <c r="E691" s="228" t="s">
        <v>19</v>
      </c>
      <c r="F691" s="229" t="s">
        <v>2456</v>
      </c>
      <c r="G691" s="226"/>
      <c r="H691" s="228" t="s">
        <v>19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176</v>
      </c>
      <c r="AU691" s="235" t="s">
        <v>82</v>
      </c>
      <c r="AV691" s="13" t="s">
        <v>80</v>
      </c>
      <c r="AW691" s="13" t="s">
        <v>34</v>
      </c>
      <c r="AX691" s="13" t="s">
        <v>72</v>
      </c>
      <c r="AY691" s="235" t="s">
        <v>155</v>
      </c>
    </row>
    <row r="692" spans="1:51" s="13" customFormat="1" ht="12">
      <c r="A692" s="13"/>
      <c r="B692" s="225"/>
      <c r="C692" s="226"/>
      <c r="D692" s="227" t="s">
        <v>176</v>
      </c>
      <c r="E692" s="228" t="s">
        <v>19</v>
      </c>
      <c r="F692" s="229" t="s">
        <v>2457</v>
      </c>
      <c r="G692" s="226"/>
      <c r="H692" s="228" t="s">
        <v>19</v>
      </c>
      <c r="I692" s="230"/>
      <c r="J692" s="226"/>
      <c r="K692" s="226"/>
      <c r="L692" s="231"/>
      <c r="M692" s="232"/>
      <c r="N692" s="233"/>
      <c r="O692" s="233"/>
      <c r="P692" s="233"/>
      <c r="Q692" s="233"/>
      <c r="R692" s="233"/>
      <c r="S692" s="233"/>
      <c r="T692" s="23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5" t="s">
        <v>176</v>
      </c>
      <c r="AU692" s="235" t="s">
        <v>82</v>
      </c>
      <c r="AV692" s="13" t="s">
        <v>80</v>
      </c>
      <c r="AW692" s="13" t="s">
        <v>34</v>
      </c>
      <c r="AX692" s="13" t="s">
        <v>72</v>
      </c>
      <c r="AY692" s="235" t="s">
        <v>155</v>
      </c>
    </row>
    <row r="693" spans="1:51" s="14" customFormat="1" ht="12">
      <c r="A693" s="14"/>
      <c r="B693" s="236"/>
      <c r="C693" s="237"/>
      <c r="D693" s="227" t="s">
        <v>176</v>
      </c>
      <c r="E693" s="238" t="s">
        <v>19</v>
      </c>
      <c r="F693" s="239" t="s">
        <v>2458</v>
      </c>
      <c r="G693" s="237"/>
      <c r="H693" s="240">
        <v>136.896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6" t="s">
        <v>176</v>
      </c>
      <c r="AU693" s="246" t="s">
        <v>82</v>
      </c>
      <c r="AV693" s="14" t="s">
        <v>82</v>
      </c>
      <c r="AW693" s="14" t="s">
        <v>34</v>
      </c>
      <c r="AX693" s="14" t="s">
        <v>72</v>
      </c>
      <c r="AY693" s="246" t="s">
        <v>155</v>
      </c>
    </row>
    <row r="694" spans="1:51" s="13" customFormat="1" ht="12">
      <c r="A694" s="13"/>
      <c r="B694" s="225"/>
      <c r="C694" s="226"/>
      <c r="D694" s="227" t="s">
        <v>176</v>
      </c>
      <c r="E694" s="228" t="s">
        <v>19</v>
      </c>
      <c r="F694" s="229" t="s">
        <v>2459</v>
      </c>
      <c r="G694" s="226"/>
      <c r="H694" s="228" t="s">
        <v>19</v>
      </c>
      <c r="I694" s="230"/>
      <c r="J694" s="226"/>
      <c r="K694" s="226"/>
      <c r="L694" s="231"/>
      <c r="M694" s="232"/>
      <c r="N694" s="233"/>
      <c r="O694" s="233"/>
      <c r="P694" s="233"/>
      <c r="Q694" s="233"/>
      <c r="R694" s="233"/>
      <c r="S694" s="233"/>
      <c r="T694" s="23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5" t="s">
        <v>176</v>
      </c>
      <c r="AU694" s="235" t="s">
        <v>82</v>
      </c>
      <c r="AV694" s="13" t="s">
        <v>80</v>
      </c>
      <c r="AW694" s="13" t="s">
        <v>34</v>
      </c>
      <c r="AX694" s="13" t="s">
        <v>72</v>
      </c>
      <c r="AY694" s="235" t="s">
        <v>155</v>
      </c>
    </row>
    <row r="695" spans="1:51" s="14" customFormat="1" ht="12">
      <c r="A695" s="14"/>
      <c r="B695" s="236"/>
      <c r="C695" s="237"/>
      <c r="D695" s="227" t="s">
        <v>176</v>
      </c>
      <c r="E695" s="238" t="s">
        <v>19</v>
      </c>
      <c r="F695" s="239" t="s">
        <v>2460</v>
      </c>
      <c r="G695" s="237"/>
      <c r="H695" s="240">
        <v>25.668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6" t="s">
        <v>176</v>
      </c>
      <c r="AU695" s="246" t="s">
        <v>82</v>
      </c>
      <c r="AV695" s="14" t="s">
        <v>82</v>
      </c>
      <c r="AW695" s="14" t="s">
        <v>34</v>
      </c>
      <c r="AX695" s="14" t="s">
        <v>72</v>
      </c>
      <c r="AY695" s="246" t="s">
        <v>155</v>
      </c>
    </row>
    <row r="696" spans="1:51" s="13" customFormat="1" ht="12">
      <c r="A696" s="13"/>
      <c r="B696" s="225"/>
      <c r="C696" s="226"/>
      <c r="D696" s="227" t="s">
        <v>176</v>
      </c>
      <c r="E696" s="228" t="s">
        <v>19</v>
      </c>
      <c r="F696" s="229" t="s">
        <v>2461</v>
      </c>
      <c r="G696" s="226"/>
      <c r="H696" s="228" t="s">
        <v>19</v>
      </c>
      <c r="I696" s="230"/>
      <c r="J696" s="226"/>
      <c r="K696" s="226"/>
      <c r="L696" s="231"/>
      <c r="M696" s="232"/>
      <c r="N696" s="233"/>
      <c r="O696" s="233"/>
      <c r="P696" s="233"/>
      <c r="Q696" s="233"/>
      <c r="R696" s="233"/>
      <c r="S696" s="233"/>
      <c r="T696" s="23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5" t="s">
        <v>176</v>
      </c>
      <c r="AU696" s="235" t="s">
        <v>82</v>
      </c>
      <c r="AV696" s="13" t="s">
        <v>80</v>
      </c>
      <c r="AW696" s="13" t="s">
        <v>34</v>
      </c>
      <c r="AX696" s="13" t="s">
        <v>72</v>
      </c>
      <c r="AY696" s="235" t="s">
        <v>155</v>
      </c>
    </row>
    <row r="697" spans="1:51" s="14" customFormat="1" ht="12">
      <c r="A697" s="14"/>
      <c r="B697" s="236"/>
      <c r="C697" s="237"/>
      <c r="D697" s="227" t="s">
        <v>176</v>
      </c>
      <c r="E697" s="238" t="s">
        <v>19</v>
      </c>
      <c r="F697" s="239" t="s">
        <v>2462</v>
      </c>
      <c r="G697" s="237"/>
      <c r="H697" s="240">
        <v>34.224</v>
      </c>
      <c r="I697" s="241"/>
      <c r="J697" s="237"/>
      <c r="K697" s="237"/>
      <c r="L697" s="242"/>
      <c r="M697" s="243"/>
      <c r="N697" s="244"/>
      <c r="O697" s="244"/>
      <c r="P697" s="244"/>
      <c r="Q697" s="244"/>
      <c r="R697" s="244"/>
      <c r="S697" s="244"/>
      <c r="T697" s="24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6" t="s">
        <v>176</v>
      </c>
      <c r="AU697" s="246" t="s">
        <v>82</v>
      </c>
      <c r="AV697" s="14" t="s">
        <v>82</v>
      </c>
      <c r="AW697" s="14" t="s">
        <v>34</v>
      </c>
      <c r="AX697" s="14" t="s">
        <v>72</v>
      </c>
      <c r="AY697" s="246" t="s">
        <v>155</v>
      </c>
    </row>
    <row r="698" spans="1:51" s="13" customFormat="1" ht="12">
      <c r="A698" s="13"/>
      <c r="B698" s="225"/>
      <c r="C698" s="226"/>
      <c r="D698" s="227" t="s">
        <v>176</v>
      </c>
      <c r="E698" s="228" t="s">
        <v>19</v>
      </c>
      <c r="F698" s="229" t="s">
        <v>2463</v>
      </c>
      <c r="G698" s="226"/>
      <c r="H698" s="228" t="s">
        <v>19</v>
      </c>
      <c r="I698" s="230"/>
      <c r="J698" s="226"/>
      <c r="K698" s="226"/>
      <c r="L698" s="231"/>
      <c r="M698" s="232"/>
      <c r="N698" s="233"/>
      <c r="O698" s="233"/>
      <c r="P698" s="233"/>
      <c r="Q698" s="233"/>
      <c r="R698" s="233"/>
      <c r="S698" s="233"/>
      <c r="T698" s="23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5" t="s">
        <v>176</v>
      </c>
      <c r="AU698" s="235" t="s">
        <v>82</v>
      </c>
      <c r="AV698" s="13" t="s">
        <v>80</v>
      </c>
      <c r="AW698" s="13" t="s">
        <v>34</v>
      </c>
      <c r="AX698" s="13" t="s">
        <v>72</v>
      </c>
      <c r="AY698" s="235" t="s">
        <v>155</v>
      </c>
    </row>
    <row r="699" spans="1:51" s="14" customFormat="1" ht="12">
      <c r="A699" s="14"/>
      <c r="B699" s="236"/>
      <c r="C699" s="237"/>
      <c r="D699" s="227" t="s">
        <v>176</v>
      </c>
      <c r="E699" s="238" t="s">
        <v>19</v>
      </c>
      <c r="F699" s="239" t="s">
        <v>2464</v>
      </c>
      <c r="G699" s="237"/>
      <c r="H699" s="240">
        <v>85.56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6" t="s">
        <v>176</v>
      </c>
      <c r="AU699" s="246" t="s">
        <v>82</v>
      </c>
      <c r="AV699" s="14" t="s">
        <v>82</v>
      </c>
      <c r="AW699" s="14" t="s">
        <v>34</v>
      </c>
      <c r="AX699" s="14" t="s">
        <v>72</v>
      </c>
      <c r="AY699" s="246" t="s">
        <v>155</v>
      </c>
    </row>
    <row r="700" spans="1:51" s="13" customFormat="1" ht="12">
      <c r="A700" s="13"/>
      <c r="B700" s="225"/>
      <c r="C700" s="226"/>
      <c r="D700" s="227" t="s">
        <v>176</v>
      </c>
      <c r="E700" s="228" t="s">
        <v>19</v>
      </c>
      <c r="F700" s="229" t="s">
        <v>2465</v>
      </c>
      <c r="G700" s="226"/>
      <c r="H700" s="228" t="s">
        <v>19</v>
      </c>
      <c r="I700" s="230"/>
      <c r="J700" s="226"/>
      <c r="K700" s="226"/>
      <c r="L700" s="231"/>
      <c r="M700" s="232"/>
      <c r="N700" s="233"/>
      <c r="O700" s="233"/>
      <c r="P700" s="233"/>
      <c r="Q700" s="233"/>
      <c r="R700" s="233"/>
      <c r="S700" s="233"/>
      <c r="T700" s="23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5" t="s">
        <v>176</v>
      </c>
      <c r="AU700" s="235" t="s">
        <v>82</v>
      </c>
      <c r="AV700" s="13" t="s">
        <v>80</v>
      </c>
      <c r="AW700" s="13" t="s">
        <v>34</v>
      </c>
      <c r="AX700" s="13" t="s">
        <v>72</v>
      </c>
      <c r="AY700" s="235" t="s">
        <v>155</v>
      </c>
    </row>
    <row r="701" spans="1:51" s="14" customFormat="1" ht="12">
      <c r="A701" s="14"/>
      <c r="B701" s="236"/>
      <c r="C701" s="237"/>
      <c r="D701" s="227" t="s">
        <v>176</v>
      </c>
      <c r="E701" s="238" t="s">
        <v>19</v>
      </c>
      <c r="F701" s="239" t="s">
        <v>2460</v>
      </c>
      <c r="G701" s="237"/>
      <c r="H701" s="240">
        <v>25.668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6" t="s">
        <v>176</v>
      </c>
      <c r="AU701" s="246" t="s">
        <v>82</v>
      </c>
      <c r="AV701" s="14" t="s">
        <v>82</v>
      </c>
      <c r="AW701" s="14" t="s">
        <v>34</v>
      </c>
      <c r="AX701" s="14" t="s">
        <v>72</v>
      </c>
      <c r="AY701" s="246" t="s">
        <v>155</v>
      </c>
    </row>
    <row r="702" spans="1:51" s="16" customFormat="1" ht="12">
      <c r="A702" s="16"/>
      <c r="B702" s="278"/>
      <c r="C702" s="279"/>
      <c r="D702" s="227" t="s">
        <v>176</v>
      </c>
      <c r="E702" s="280" t="s">
        <v>19</v>
      </c>
      <c r="F702" s="281" t="s">
        <v>545</v>
      </c>
      <c r="G702" s="279"/>
      <c r="H702" s="282">
        <v>308.01599999999996</v>
      </c>
      <c r="I702" s="283"/>
      <c r="J702" s="279"/>
      <c r="K702" s="279"/>
      <c r="L702" s="284"/>
      <c r="M702" s="285"/>
      <c r="N702" s="286"/>
      <c r="O702" s="286"/>
      <c r="P702" s="286"/>
      <c r="Q702" s="286"/>
      <c r="R702" s="286"/>
      <c r="S702" s="286"/>
      <c r="T702" s="287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T702" s="288" t="s">
        <v>176</v>
      </c>
      <c r="AU702" s="288" t="s">
        <v>82</v>
      </c>
      <c r="AV702" s="16" t="s">
        <v>186</v>
      </c>
      <c r="AW702" s="16" t="s">
        <v>34</v>
      </c>
      <c r="AX702" s="16" t="s">
        <v>72</v>
      </c>
      <c r="AY702" s="288" t="s">
        <v>155</v>
      </c>
    </row>
    <row r="703" spans="1:51" s="13" customFormat="1" ht="12">
      <c r="A703" s="13"/>
      <c r="B703" s="225"/>
      <c r="C703" s="226"/>
      <c r="D703" s="227" t="s">
        <v>176</v>
      </c>
      <c r="E703" s="228" t="s">
        <v>19</v>
      </c>
      <c r="F703" s="229" t="s">
        <v>2466</v>
      </c>
      <c r="G703" s="226"/>
      <c r="H703" s="228" t="s">
        <v>19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176</v>
      </c>
      <c r="AU703" s="235" t="s">
        <v>82</v>
      </c>
      <c r="AV703" s="13" t="s">
        <v>80</v>
      </c>
      <c r="AW703" s="13" t="s">
        <v>34</v>
      </c>
      <c r="AX703" s="13" t="s">
        <v>72</v>
      </c>
      <c r="AY703" s="235" t="s">
        <v>155</v>
      </c>
    </row>
    <row r="704" spans="1:51" s="13" customFormat="1" ht="12">
      <c r="A704" s="13"/>
      <c r="B704" s="225"/>
      <c r="C704" s="226"/>
      <c r="D704" s="227" t="s">
        <v>176</v>
      </c>
      <c r="E704" s="228" t="s">
        <v>19</v>
      </c>
      <c r="F704" s="229" t="s">
        <v>2457</v>
      </c>
      <c r="G704" s="226"/>
      <c r="H704" s="228" t="s">
        <v>19</v>
      </c>
      <c r="I704" s="230"/>
      <c r="J704" s="226"/>
      <c r="K704" s="226"/>
      <c r="L704" s="231"/>
      <c r="M704" s="232"/>
      <c r="N704" s="233"/>
      <c r="O704" s="233"/>
      <c r="P704" s="233"/>
      <c r="Q704" s="233"/>
      <c r="R704" s="233"/>
      <c r="S704" s="233"/>
      <c r="T704" s="23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5" t="s">
        <v>176</v>
      </c>
      <c r="AU704" s="235" t="s">
        <v>82</v>
      </c>
      <c r="AV704" s="13" t="s">
        <v>80</v>
      </c>
      <c r="AW704" s="13" t="s">
        <v>34</v>
      </c>
      <c r="AX704" s="13" t="s">
        <v>72</v>
      </c>
      <c r="AY704" s="235" t="s">
        <v>155</v>
      </c>
    </row>
    <row r="705" spans="1:51" s="14" customFormat="1" ht="12">
      <c r="A705" s="14"/>
      <c r="B705" s="236"/>
      <c r="C705" s="237"/>
      <c r="D705" s="227" t="s">
        <v>176</v>
      </c>
      <c r="E705" s="238" t="s">
        <v>19</v>
      </c>
      <c r="F705" s="239" t="s">
        <v>2467</v>
      </c>
      <c r="G705" s="237"/>
      <c r="H705" s="240">
        <v>114.816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176</v>
      </c>
      <c r="AU705" s="246" t="s">
        <v>82</v>
      </c>
      <c r="AV705" s="14" t="s">
        <v>82</v>
      </c>
      <c r="AW705" s="14" t="s">
        <v>34</v>
      </c>
      <c r="AX705" s="14" t="s">
        <v>72</v>
      </c>
      <c r="AY705" s="246" t="s">
        <v>155</v>
      </c>
    </row>
    <row r="706" spans="1:51" s="13" customFormat="1" ht="12">
      <c r="A706" s="13"/>
      <c r="B706" s="225"/>
      <c r="C706" s="226"/>
      <c r="D706" s="227" t="s">
        <v>176</v>
      </c>
      <c r="E706" s="228" t="s">
        <v>19</v>
      </c>
      <c r="F706" s="229" t="s">
        <v>2459</v>
      </c>
      <c r="G706" s="226"/>
      <c r="H706" s="228" t="s">
        <v>19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5" t="s">
        <v>176</v>
      </c>
      <c r="AU706" s="235" t="s">
        <v>82</v>
      </c>
      <c r="AV706" s="13" t="s">
        <v>80</v>
      </c>
      <c r="AW706" s="13" t="s">
        <v>34</v>
      </c>
      <c r="AX706" s="13" t="s">
        <v>72</v>
      </c>
      <c r="AY706" s="235" t="s">
        <v>155</v>
      </c>
    </row>
    <row r="707" spans="1:51" s="14" customFormat="1" ht="12">
      <c r="A707" s="14"/>
      <c r="B707" s="236"/>
      <c r="C707" s="237"/>
      <c r="D707" s="227" t="s">
        <v>176</v>
      </c>
      <c r="E707" s="238" t="s">
        <v>19</v>
      </c>
      <c r="F707" s="239" t="s">
        <v>2468</v>
      </c>
      <c r="G707" s="237"/>
      <c r="H707" s="240">
        <v>21.528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6" t="s">
        <v>176</v>
      </c>
      <c r="AU707" s="246" t="s">
        <v>82</v>
      </c>
      <c r="AV707" s="14" t="s">
        <v>82</v>
      </c>
      <c r="AW707" s="14" t="s">
        <v>34</v>
      </c>
      <c r="AX707" s="14" t="s">
        <v>72</v>
      </c>
      <c r="AY707" s="246" t="s">
        <v>155</v>
      </c>
    </row>
    <row r="708" spans="1:51" s="13" customFormat="1" ht="12">
      <c r="A708" s="13"/>
      <c r="B708" s="225"/>
      <c r="C708" s="226"/>
      <c r="D708" s="227" t="s">
        <v>176</v>
      </c>
      <c r="E708" s="228" t="s">
        <v>19</v>
      </c>
      <c r="F708" s="229" t="s">
        <v>2461</v>
      </c>
      <c r="G708" s="226"/>
      <c r="H708" s="228" t="s">
        <v>19</v>
      </c>
      <c r="I708" s="230"/>
      <c r="J708" s="226"/>
      <c r="K708" s="226"/>
      <c r="L708" s="231"/>
      <c r="M708" s="232"/>
      <c r="N708" s="233"/>
      <c r="O708" s="233"/>
      <c r="P708" s="233"/>
      <c r="Q708" s="233"/>
      <c r="R708" s="233"/>
      <c r="S708" s="233"/>
      <c r="T708" s="23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5" t="s">
        <v>176</v>
      </c>
      <c r="AU708" s="235" t="s">
        <v>82</v>
      </c>
      <c r="AV708" s="13" t="s">
        <v>80</v>
      </c>
      <c r="AW708" s="13" t="s">
        <v>34</v>
      </c>
      <c r="AX708" s="13" t="s">
        <v>72</v>
      </c>
      <c r="AY708" s="235" t="s">
        <v>155</v>
      </c>
    </row>
    <row r="709" spans="1:51" s="14" customFormat="1" ht="12">
      <c r="A709" s="14"/>
      <c r="B709" s="236"/>
      <c r="C709" s="237"/>
      <c r="D709" s="227" t="s">
        <v>176</v>
      </c>
      <c r="E709" s="238" t="s">
        <v>19</v>
      </c>
      <c r="F709" s="239" t="s">
        <v>2469</v>
      </c>
      <c r="G709" s="237"/>
      <c r="H709" s="240">
        <v>28.704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6" t="s">
        <v>176</v>
      </c>
      <c r="AU709" s="246" t="s">
        <v>82</v>
      </c>
      <c r="AV709" s="14" t="s">
        <v>82</v>
      </c>
      <c r="AW709" s="14" t="s">
        <v>34</v>
      </c>
      <c r="AX709" s="14" t="s">
        <v>72</v>
      </c>
      <c r="AY709" s="246" t="s">
        <v>155</v>
      </c>
    </row>
    <row r="710" spans="1:51" s="13" customFormat="1" ht="12">
      <c r="A710" s="13"/>
      <c r="B710" s="225"/>
      <c r="C710" s="226"/>
      <c r="D710" s="227" t="s">
        <v>176</v>
      </c>
      <c r="E710" s="228" t="s">
        <v>19</v>
      </c>
      <c r="F710" s="229" t="s">
        <v>2463</v>
      </c>
      <c r="G710" s="226"/>
      <c r="H710" s="228" t="s">
        <v>19</v>
      </c>
      <c r="I710" s="230"/>
      <c r="J710" s="226"/>
      <c r="K710" s="226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176</v>
      </c>
      <c r="AU710" s="235" t="s">
        <v>82</v>
      </c>
      <c r="AV710" s="13" t="s">
        <v>80</v>
      </c>
      <c r="AW710" s="13" t="s">
        <v>34</v>
      </c>
      <c r="AX710" s="13" t="s">
        <v>72</v>
      </c>
      <c r="AY710" s="235" t="s">
        <v>155</v>
      </c>
    </row>
    <row r="711" spans="1:51" s="14" customFormat="1" ht="12">
      <c r="A711" s="14"/>
      <c r="B711" s="236"/>
      <c r="C711" s="237"/>
      <c r="D711" s="227" t="s">
        <v>176</v>
      </c>
      <c r="E711" s="238" t="s">
        <v>19</v>
      </c>
      <c r="F711" s="239" t="s">
        <v>2470</v>
      </c>
      <c r="G711" s="237"/>
      <c r="H711" s="240">
        <v>71.76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176</v>
      </c>
      <c r="AU711" s="246" t="s">
        <v>82</v>
      </c>
      <c r="AV711" s="14" t="s">
        <v>82</v>
      </c>
      <c r="AW711" s="14" t="s">
        <v>34</v>
      </c>
      <c r="AX711" s="14" t="s">
        <v>72</v>
      </c>
      <c r="AY711" s="246" t="s">
        <v>155</v>
      </c>
    </row>
    <row r="712" spans="1:51" s="13" customFormat="1" ht="12">
      <c r="A712" s="13"/>
      <c r="B712" s="225"/>
      <c r="C712" s="226"/>
      <c r="D712" s="227" t="s">
        <v>176</v>
      </c>
      <c r="E712" s="228" t="s">
        <v>19</v>
      </c>
      <c r="F712" s="229" t="s">
        <v>2465</v>
      </c>
      <c r="G712" s="226"/>
      <c r="H712" s="228" t="s">
        <v>19</v>
      </c>
      <c r="I712" s="230"/>
      <c r="J712" s="226"/>
      <c r="K712" s="226"/>
      <c r="L712" s="231"/>
      <c r="M712" s="232"/>
      <c r="N712" s="233"/>
      <c r="O712" s="233"/>
      <c r="P712" s="233"/>
      <c r="Q712" s="233"/>
      <c r="R712" s="233"/>
      <c r="S712" s="233"/>
      <c r="T712" s="23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5" t="s">
        <v>176</v>
      </c>
      <c r="AU712" s="235" t="s">
        <v>82</v>
      </c>
      <c r="AV712" s="13" t="s">
        <v>80</v>
      </c>
      <c r="AW712" s="13" t="s">
        <v>34</v>
      </c>
      <c r="AX712" s="13" t="s">
        <v>72</v>
      </c>
      <c r="AY712" s="235" t="s">
        <v>155</v>
      </c>
    </row>
    <row r="713" spans="1:51" s="14" customFormat="1" ht="12">
      <c r="A713" s="14"/>
      <c r="B713" s="236"/>
      <c r="C713" s="237"/>
      <c r="D713" s="227" t="s">
        <v>176</v>
      </c>
      <c r="E713" s="238" t="s">
        <v>19</v>
      </c>
      <c r="F713" s="239" t="s">
        <v>2468</v>
      </c>
      <c r="G713" s="237"/>
      <c r="H713" s="240">
        <v>21.528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176</v>
      </c>
      <c r="AU713" s="246" t="s">
        <v>82</v>
      </c>
      <c r="AV713" s="14" t="s">
        <v>82</v>
      </c>
      <c r="AW713" s="14" t="s">
        <v>34</v>
      </c>
      <c r="AX713" s="14" t="s">
        <v>72</v>
      </c>
      <c r="AY713" s="246" t="s">
        <v>155</v>
      </c>
    </row>
    <row r="714" spans="1:51" s="16" customFormat="1" ht="12">
      <c r="A714" s="16"/>
      <c r="B714" s="278"/>
      <c r="C714" s="279"/>
      <c r="D714" s="227" t="s">
        <v>176</v>
      </c>
      <c r="E714" s="280" t="s">
        <v>19</v>
      </c>
      <c r="F714" s="281" t="s">
        <v>545</v>
      </c>
      <c r="G714" s="279"/>
      <c r="H714" s="282">
        <v>258.336</v>
      </c>
      <c r="I714" s="283"/>
      <c r="J714" s="279"/>
      <c r="K714" s="279"/>
      <c r="L714" s="284"/>
      <c r="M714" s="285"/>
      <c r="N714" s="286"/>
      <c r="O714" s="286"/>
      <c r="P714" s="286"/>
      <c r="Q714" s="286"/>
      <c r="R714" s="286"/>
      <c r="S714" s="286"/>
      <c r="T714" s="287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T714" s="288" t="s">
        <v>176</v>
      </c>
      <c r="AU714" s="288" t="s">
        <v>82</v>
      </c>
      <c r="AV714" s="16" t="s">
        <v>186</v>
      </c>
      <c r="AW714" s="16" t="s">
        <v>34</v>
      </c>
      <c r="AX714" s="16" t="s">
        <v>72</v>
      </c>
      <c r="AY714" s="288" t="s">
        <v>155</v>
      </c>
    </row>
    <row r="715" spans="1:51" s="13" customFormat="1" ht="12">
      <c r="A715" s="13"/>
      <c r="B715" s="225"/>
      <c r="C715" s="226"/>
      <c r="D715" s="227" t="s">
        <v>176</v>
      </c>
      <c r="E715" s="228" t="s">
        <v>19</v>
      </c>
      <c r="F715" s="229" t="s">
        <v>2471</v>
      </c>
      <c r="G715" s="226"/>
      <c r="H715" s="228" t="s">
        <v>19</v>
      </c>
      <c r="I715" s="230"/>
      <c r="J715" s="226"/>
      <c r="K715" s="226"/>
      <c r="L715" s="231"/>
      <c r="M715" s="232"/>
      <c r="N715" s="233"/>
      <c r="O715" s="233"/>
      <c r="P715" s="233"/>
      <c r="Q715" s="233"/>
      <c r="R715" s="233"/>
      <c r="S715" s="233"/>
      <c r="T715" s="23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5" t="s">
        <v>176</v>
      </c>
      <c r="AU715" s="235" t="s">
        <v>82</v>
      </c>
      <c r="AV715" s="13" t="s">
        <v>80</v>
      </c>
      <c r="AW715" s="13" t="s">
        <v>34</v>
      </c>
      <c r="AX715" s="13" t="s">
        <v>72</v>
      </c>
      <c r="AY715" s="235" t="s">
        <v>155</v>
      </c>
    </row>
    <row r="716" spans="1:51" s="13" customFormat="1" ht="12">
      <c r="A716" s="13"/>
      <c r="B716" s="225"/>
      <c r="C716" s="226"/>
      <c r="D716" s="227" t="s">
        <v>176</v>
      </c>
      <c r="E716" s="228" t="s">
        <v>19</v>
      </c>
      <c r="F716" s="229" t="s">
        <v>2457</v>
      </c>
      <c r="G716" s="226"/>
      <c r="H716" s="228" t="s">
        <v>19</v>
      </c>
      <c r="I716" s="230"/>
      <c r="J716" s="226"/>
      <c r="K716" s="226"/>
      <c r="L716" s="231"/>
      <c r="M716" s="232"/>
      <c r="N716" s="233"/>
      <c r="O716" s="233"/>
      <c r="P716" s="233"/>
      <c r="Q716" s="233"/>
      <c r="R716" s="233"/>
      <c r="S716" s="233"/>
      <c r="T716" s="23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5" t="s">
        <v>176</v>
      </c>
      <c r="AU716" s="235" t="s">
        <v>82</v>
      </c>
      <c r="AV716" s="13" t="s">
        <v>80</v>
      </c>
      <c r="AW716" s="13" t="s">
        <v>34</v>
      </c>
      <c r="AX716" s="13" t="s">
        <v>72</v>
      </c>
      <c r="AY716" s="235" t="s">
        <v>155</v>
      </c>
    </row>
    <row r="717" spans="1:51" s="14" customFormat="1" ht="12">
      <c r="A717" s="14"/>
      <c r="B717" s="236"/>
      <c r="C717" s="237"/>
      <c r="D717" s="227" t="s">
        <v>176</v>
      </c>
      <c r="E717" s="238" t="s">
        <v>19</v>
      </c>
      <c r="F717" s="239" t="s">
        <v>2472</v>
      </c>
      <c r="G717" s="237"/>
      <c r="H717" s="240">
        <v>460.8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6" t="s">
        <v>176</v>
      </c>
      <c r="AU717" s="246" t="s">
        <v>82</v>
      </c>
      <c r="AV717" s="14" t="s">
        <v>82</v>
      </c>
      <c r="AW717" s="14" t="s">
        <v>34</v>
      </c>
      <c r="AX717" s="14" t="s">
        <v>72</v>
      </c>
      <c r="AY717" s="246" t="s">
        <v>155</v>
      </c>
    </row>
    <row r="718" spans="1:51" s="16" customFormat="1" ht="12">
      <c r="A718" s="16"/>
      <c r="B718" s="278"/>
      <c r="C718" s="279"/>
      <c r="D718" s="227" t="s">
        <v>176</v>
      </c>
      <c r="E718" s="280" t="s">
        <v>19</v>
      </c>
      <c r="F718" s="281" t="s">
        <v>545</v>
      </c>
      <c r="G718" s="279"/>
      <c r="H718" s="282">
        <v>460.8</v>
      </c>
      <c r="I718" s="283"/>
      <c r="J718" s="279"/>
      <c r="K718" s="279"/>
      <c r="L718" s="284"/>
      <c r="M718" s="285"/>
      <c r="N718" s="286"/>
      <c r="O718" s="286"/>
      <c r="P718" s="286"/>
      <c r="Q718" s="286"/>
      <c r="R718" s="286"/>
      <c r="S718" s="286"/>
      <c r="T718" s="287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T718" s="288" t="s">
        <v>176</v>
      </c>
      <c r="AU718" s="288" t="s">
        <v>82</v>
      </c>
      <c r="AV718" s="16" t="s">
        <v>186</v>
      </c>
      <c r="AW718" s="16" t="s">
        <v>34</v>
      </c>
      <c r="AX718" s="16" t="s">
        <v>72</v>
      </c>
      <c r="AY718" s="288" t="s">
        <v>155</v>
      </c>
    </row>
    <row r="719" spans="1:51" s="13" customFormat="1" ht="12">
      <c r="A719" s="13"/>
      <c r="B719" s="225"/>
      <c r="C719" s="226"/>
      <c r="D719" s="227" t="s">
        <v>176</v>
      </c>
      <c r="E719" s="228" t="s">
        <v>19</v>
      </c>
      <c r="F719" s="229" t="s">
        <v>2473</v>
      </c>
      <c r="G719" s="226"/>
      <c r="H719" s="228" t="s">
        <v>19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5" t="s">
        <v>176</v>
      </c>
      <c r="AU719" s="235" t="s">
        <v>82</v>
      </c>
      <c r="AV719" s="13" t="s">
        <v>80</v>
      </c>
      <c r="AW719" s="13" t="s">
        <v>34</v>
      </c>
      <c r="AX719" s="13" t="s">
        <v>72</v>
      </c>
      <c r="AY719" s="235" t="s">
        <v>155</v>
      </c>
    </row>
    <row r="720" spans="1:51" s="13" customFormat="1" ht="12">
      <c r="A720" s="13"/>
      <c r="B720" s="225"/>
      <c r="C720" s="226"/>
      <c r="D720" s="227" t="s">
        <v>176</v>
      </c>
      <c r="E720" s="228" t="s">
        <v>19</v>
      </c>
      <c r="F720" s="229" t="s">
        <v>2474</v>
      </c>
      <c r="G720" s="226"/>
      <c r="H720" s="228" t="s">
        <v>19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5" t="s">
        <v>176</v>
      </c>
      <c r="AU720" s="235" t="s">
        <v>82</v>
      </c>
      <c r="AV720" s="13" t="s">
        <v>80</v>
      </c>
      <c r="AW720" s="13" t="s">
        <v>34</v>
      </c>
      <c r="AX720" s="13" t="s">
        <v>72</v>
      </c>
      <c r="AY720" s="235" t="s">
        <v>155</v>
      </c>
    </row>
    <row r="721" spans="1:51" s="14" customFormat="1" ht="12">
      <c r="A721" s="14"/>
      <c r="B721" s="236"/>
      <c r="C721" s="237"/>
      <c r="D721" s="227" t="s">
        <v>176</v>
      </c>
      <c r="E721" s="238" t="s">
        <v>19</v>
      </c>
      <c r="F721" s="239" t="s">
        <v>2475</v>
      </c>
      <c r="G721" s="237"/>
      <c r="H721" s="240">
        <v>24.877</v>
      </c>
      <c r="I721" s="241"/>
      <c r="J721" s="237"/>
      <c r="K721" s="237"/>
      <c r="L721" s="242"/>
      <c r="M721" s="243"/>
      <c r="N721" s="244"/>
      <c r="O721" s="244"/>
      <c r="P721" s="244"/>
      <c r="Q721" s="244"/>
      <c r="R721" s="244"/>
      <c r="S721" s="244"/>
      <c r="T721" s="24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6" t="s">
        <v>176</v>
      </c>
      <c r="AU721" s="246" t="s">
        <v>82</v>
      </c>
      <c r="AV721" s="14" t="s">
        <v>82</v>
      </c>
      <c r="AW721" s="14" t="s">
        <v>34</v>
      </c>
      <c r="AX721" s="14" t="s">
        <v>72</v>
      </c>
      <c r="AY721" s="246" t="s">
        <v>155</v>
      </c>
    </row>
    <row r="722" spans="1:51" s="16" customFormat="1" ht="12">
      <c r="A722" s="16"/>
      <c r="B722" s="278"/>
      <c r="C722" s="279"/>
      <c r="D722" s="227" t="s">
        <v>176</v>
      </c>
      <c r="E722" s="280" t="s">
        <v>19</v>
      </c>
      <c r="F722" s="281" t="s">
        <v>545</v>
      </c>
      <c r="G722" s="279"/>
      <c r="H722" s="282">
        <v>24.877</v>
      </c>
      <c r="I722" s="283"/>
      <c r="J722" s="279"/>
      <c r="K722" s="279"/>
      <c r="L722" s="284"/>
      <c r="M722" s="285"/>
      <c r="N722" s="286"/>
      <c r="O722" s="286"/>
      <c r="P722" s="286"/>
      <c r="Q722" s="286"/>
      <c r="R722" s="286"/>
      <c r="S722" s="286"/>
      <c r="T722" s="287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T722" s="288" t="s">
        <v>176</v>
      </c>
      <c r="AU722" s="288" t="s">
        <v>82</v>
      </c>
      <c r="AV722" s="16" t="s">
        <v>186</v>
      </c>
      <c r="AW722" s="16" t="s">
        <v>34</v>
      </c>
      <c r="AX722" s="16" t="s">
        <v>72</v>
      </c>
      <c r="AY722" s="288" t="s">
        <v>155</v>
      </c>
    </row>
    <row r="723" spans="1:51" s="13" customFormat="1" ht="12">
      <c r="A723" s="13"/>
      <c r="B723" s="225"/>
      <c r="C723" s="226"/>
      <c r="D723" s="227" t="s">
        <v>176</v>
      </c>
      <c r="E723" s="228" t="s">
        <v>19</v>
      </c>
      <c r="F723" s="229" t="s">
        <v>2476</v>
      </c>
      <c r="G723" s="226"/>
      <c r="H723" s="228" t="s">
        <v>19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176</v>
      </c>
      <c r="AU723" s="235" t="s">
        <v>82</v>
      </c>
      <c r="AV723" s="13" t="s">
        <v>80</v>
      </c>
      <c r="AW723" s="13" t="s">
        <v>34</v>
      </c>
      <c r="AX723" s="13" t="s">
        <v>72</v>
      </c>
      <c r="AY723" s="235" t="s">
        <v>155</v>
      </c>
    </row>
    <row r="724" spans="1:51" s="13" customFormat="1" ht="12">
      <c r="A724" s="13"/>
      <c r="B724" s="225"/>
      <c r="C724" s="226"/>
      <c r="D724" s="227" t="s">
        <v>176</v>
      </c>
      <c r="E724" s="228" t="s">
        <v>19</v>
      </c>
      <c r="F724" s="229" t="s">
        <v>2477</v>
      </c>
      <c r="G724" s="226"/>
      <c r="H724" s="228" t="s">
        <v>19</v>
      </c>
      <c r="I724" s="230"/>
      <c r="J724" s="226"/>
      <c r="K724" s="226"/>
      <c r="L724" s="231"/>
      <c r="M724" s="232"/>
      <c r="N724" s="233"/>
      <c r="O724" s="233"/>
      <c r="P724" s="233"/>
      <c r="Q724" s="233"/>
      <c r="R724" s="233"/>
      <c r="S724" s="233"/>
      <c r="T724" s="23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5" t="s">
        <v>176</v>
      </c>
      <c r="AU724" s="235" t="s">
        <v>82</v>
      </c>
      <c r="AV724" s="13" t="s">
        <v>80</v>
      </c>
      <c r="AW724" s="13" t="s">
        <v>34</v>
      </c>
      <c r="AX724" s="13" t="s">
        <v>72</v>
      </c>
      <c r="AY724" s="235" t="s">
        <v>155</v>
      </c>
    </row>
    <row r="725" spans="1:51" s="14" customFormat="1" ht="12">
      <c r="A725" s="14"/>
      <c r="B725" s="236"/>
      <c r="C725" s="237"/>
      <c r="D725" s="227" t="s">
        <v>176</v>
      </c>
      <c r="E725" s="238" t="s">
        <v>19</v>
      </c>
      <c r="F725" s="239" t="s">
        <v>2478</v>
      </c>
      <c r="G725" s="237"/>
      <c r="H725" s="240">
        <v>0.711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6" t="s">
        <v>176</v>
      </c>
      <c r="AU725" s="246" t="s">
        <v>82</v>
      </c>
      <c r="AV725" s="14" t="s">
        <v>82</v>
      </c>
      <c r="AW725" s="14" t="s">
        <v>34</v>
      </c>
      <c r="AX725" s="14" t="s">
        <v>72</v>
      </c>
      <c r="AY725" s="246" t="s">
        <v>155</v>
      </c>
    </row>
    <row r="726" spans="1:51" s="13" customFormat="1" ht="12">
      <c r="A726" s="13"/>
      <c r="B726" s="225"/>
      <c r="C726" s="226"/>
      <c r="D726" s="227" t="s">
        <v>176</v>
      </c>
      <c r="E726" s="228" t="s">
        <v>19</v>
      </c>
      <c r="F726" s="229" t="s">
        <v>2479</v>
      </c>
      <c r="G726" s="226"/>
      <c r="H726" s="228" t="s">
        <v>19</v>
      </c>
      <c r="I726" s="230"/>
      <c r="J726" s="226"/>
      <c r="K726" s="226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176</v>
      </c>
      <c r="AU726" s="235" t="s">
        <v>82</v>
      </c>
      <c r="AV726" s="13" t="s">
        <v>80</v>
      </c>
      <c r="AW726" s="13" t="s">
        <v>34</v>
      </c>
      <c r="AX726" s="13" t="s">
        <v>72</v>
      </c>
      <c r="AY726" s="235" t="s">
        <v>155</v>
      </c>
    </row>
    <row r="727" spans="1:51" s="14" customFormat="1" ht="12">
      <c r="A727" s="14"/>
      <c r="B727" s="236"/>
      <c r="C727" s="237"/>
      <c r="D727" s="227" t="s">
        <v>176</v>
      </c>
      <c r="E727" s="238" t="s">
        <v>19</v>
      </c>
      <c r="F727" s="239" t="s">
        <v>2480</v>
      </c>
      <c r="G727" s="237"/>
      <c r="H727" s="240">
        <v>4.696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6" t="s">
        <v>176</v>
      </c>
      <c r="AU727" s="246" t="s">
        <v>82</v>
      </c>
      <c r="AV727" s="14" t="s">
        <v>82</v>
      </c>
      <c r="AW727" s="14" t="s">
        <v>34</v>
      </c>
      <c r="AX727" s="14" t="s">
        <v>72</v>
      </c>
      <c r="AY727" s="246" t="s">
        <v>155</v>
      </c>
    </row>
    <row r="728" spans="1:51" s="13" customFormat="1" ht="12">
      <c r="A728" s="13"/>
      <c r="B728" s="225"/>
      <c r="C728" s="226"/>
      <c r="D728" s="227" t="s">
        <v>176</v>
      </c>
      <c r="E728" s="228" t="s">
        <v>19</v>
      </c>
      <c r="F728" s="229" t="s">
        <v>2481</v>
      </c>
      <c r="G728" s="226"/>
      <c r="H728" s="228" t="s">
        <v>19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176</v>
      </c>
      <c r="AU728" s="235" t="s">
        <v>82</v>
      </c>
      <c r="AV728" s="13" t="s">
        <v>80</v>
      </c>
      <c r="AW728" s="13" t="s">
        <v>34</v>
      </c>
      <c r="AX728" s="13" t="s">
        <v>72</v>
      </c>
      <c r="AY728" s="235" t="s">
        <v>155</v>
      </c>
    </row>
    <row r="729" spans="1:51" s="14" customFormat="1" ht="12">
      <c r="A729" s="14"/>
      <c r="B729" s="236"/>
      <c r="C729" s="237"/>
      <c r="D729" s="227" t="s">
        <v>176</v>
      </c>
      <c r="E729" s="238" t="s">
        <v>19</v>
      </c>
      <c r="F729" s="239" t="s">
        <v>2482</v>
      </c>
      <c r="G729" s="237"/>
      <c r="H729" s="240">
        <v>7.2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6" t="s">
        <v>176</v>
      </c>
      <c r="AU729" s="246" t="s">
        <v>82</v>
      </c>
      <c r="AV729" s="14" t="s">
        <v>82</v>
      </c>
      <c r="AW729" s="14" t="s">
        <v>34</v>
      </c>
      <c r="AX729" s="14" t="s">
        <v>72</v>
      </c>
      <c r="AY729" s="246" t="s">
        <v>155</v>
      </c>
    </row>
    <row r="730" spans="1:51" s="16" customFormat="1" ht="12">
      <c r="A730" s="16"/>
      <c r="B730" s="278"/>
      <c r="C730" s="279"/>
      <c r="D730" s="227" t="s">
        <v>176</v>
      </c>
      <c r="E730" s="280" t="s">
        <v>19</v>
      </c>
      <c r="F730" s="281" t="s">
        <v>545</v>
      </c>
      <c r="G730" s="279"/>
      <c r="H730" s="282">
        <v>12.607</v>
      </c>
      <c r="I730" s="283"/>
      <c r="J730" s="279"/>
      <c r="K730" s="279"/>
      <c r="L730" s="284"/>
      <c r="M730" s="285"/>
      <c r="N730" s="286"/>
      <c r="O730" s="286"/>
      <c r="P730" s="286"/>
      <c r="Q730" s="286"/>
      <c r="R730" s="286"/>
      <c r="S730" s="286"/>
      <c r="T730" s="287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288" t="s">
        <v>176</v>
      </c>
      <c r="AU730" s="288" t="s">
        <v>82</v>
      </c>
      <c r="AV730" s="16" t="s">
        <v>186</v>
      </c>
      <c r="AW730" s="16" t="s">
        <v>34</v>
      </c>
      <c r="AX730" s="16" t="s">
        <v>72</v>
      </c>
      <c r="AY730" s="288" t="s">
        <v>155</v>
      </c>
    </row>
    <row r="731" spans="1:51" s="13" customFormat="1" ht="12">
      <c r="A731" s="13"/>
      <c r="B731" s="225"/>
      <c r="C731" s="226"/>
      <c r="D731" s="227" t="s">
        <v>176</v>
      </c>
      <c r="E731" s="228" t="s">
        <v>19</v>
      </c>
      <c r="F731" s="229" t="s">
        <v>2483</v>
      </c>
      <c r="G731" s="226"/>
      <c r="H731" s="228" t="s">
        <v>19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5" t="s">
        <v>176</v>
      </c>
      <c r="AU731" s="235" t="s">
        <v>82</v>
      </c>
      <c r="AV731" s="13" t="s">
        <v>80</v>
      </c>
      <c r="AW731" s="13" t="s">
        <v>34</v>
      </c>
      <c r="AX731" s="13" t="s">
        <v>72</v>
      </c>
      <c r="AY731" s="235" t="s">
        <v>155</v>
      </c>
    </row>
    <row r="732" spans="1:51" s="14" customFormat="1" ht="12">
      <c r="A732" s="14"/>
      <c r="B732" s="236"/>
      <c r="C732" s="237"/>
      <c r="D732" s="227" t="s">
        <v>176</v>
      </c>
      <c r="E732" s="238" t="s">
        <v>19</v>
      </c>
      <c r="F732" s="239" t="s">
        <v>2484</v>
      </c>
      <c r="G732" s="237"/>
      <c r="H732" s="240">
        <v>15.795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6" t="s">
        <v>176</v>
      </c>
      <c r="AU732" s="246" t="s">
        <v>82</v>
      </c>
      <c r="AV732" s="14" t="s">
        <v>82</v>
      </c>
      <c r="AW732" s="14" t="s">
        <v>34</v>
      </c>
      <c r="AX732" s="14" t="s">
        <v>72</v>
      </c>
      <c r="AY732" s="246" t="s">
        <v>155</v>
      </c>
    </row>
    <row r="733" spans="1:51" s="14" customFormat="1" ht="12">
      <c r="A733" s="14"/>
      <c r="B733" s="236"/>
      <c r="C733" s="237"/>
      <c r="D733" s="227" t="s">
        <v>176</v>
      </c>
      <c r="E733" s="238" t="s">
        <v>19</v>
      </c>
      <c r="F733" s="239" t="s">
        <v>2485</v>
      </c>
      <c r="G733" s="237"/>
      <c r="H733" s="240">
        <v>17.64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6" t="s">
        <v>176</v>
      </c>
      <c r="AU733" s="246" t="s">
        <v>82</v>
      </c>
      <c r="AV733" s="14" t="s">
        <v>82</v>
      </c>
      <c r="AW733" s="14" t="s">
        <v>34</v>
      </c>
      <c r="AX733" s="14" t="s">
        <v>72</v>
      </c>
      <c r="AY733" s="246" t="s">
        <v>155</v>
      </c>
    </row>
    <row r="734" spans="1:51" s="16" customFormat="1" ht="12">
      <c r="A734" s="16"/>
      <c r="B734" s="278"/>
      <c r="C734" s="279"/>
      <c r="D734" s="227" t="s">
        <v>176</v>
      </c>
      <c r="E734" s="280" t="s">
        <v>19</v>
      </c>
      <c r="F734" s="281" t="s">
        <v>545</v>
      </c>
      <c r="G734" s="279"/>
      <c r="H734" s="282">
        <v>33.435</v>
      </c>
      <c r="I734" s="283"/>
      <c r="J734" s="279"/>
      <c r="K734" s="279"/>
      <c r="L734" s="284"/>
      <c r="M734" s="285"/>
      <c r="N734" s="286"/>
      <c r="O734" s="286"/>
      <c r="P734" s="286"/>
      <c r="Q734" s="286"/>
      <c r="R734" s="286"/>
      <c r="S734" s="286"/>
      <c r="T734" s="287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T734" s="288" t="s">
        <v>176</v>
      </c>
      <c r="AU734" s="288" t="s">
        <v>82</v>
      </c>
      <c r="AV734" s="16" t="s">
        <v>186</v>
      </c>
      <c r="AW734" s="16" t="s">
        <v>34</v>
      </c>
      <c r="AX734" s="16" t="s">
        <v>72</v>
      </c>
      <c r="AY734" s="288" t="s">
        <v>155</v>
      </c>
    </row>
    <row r="735" spans="1:51" s="13" customFormat="1" ht="12">
      <c r="A735" s="13"/>
      <c r="B735" s="225"/>
      <c r="C735" s="226"/>
      <c r="D735" s="227" t="s">
        <v>176</v>
      </c>
      <c r="E735" s="228" t="s">
        <v>19</v>
      </c>
      <c r="F735" s="229" t="s">
        <v>2486</v>
      </c>
      <c r="G735" s="226"/>
      <c r="H735" s="228" t="s">
        <v>19</v>
      </c>
      <c r="I735" s="230"/>
      <c r="J735" s="226"/>
      <c r="K735" s="226"/>
      <c r="L735" s="231"/>
      <c r="M735" s="232"/>
      <c r="N735" s="233"/>
      <c r="O735" s="233"/>
      <c r="P735" s="233"/>
      <c r="Q735" s="233"/>
      <c r="R735" s="233"/>
      <c r="S735" s="233"/>
      <c r="T735" s="23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5" t="s">
        <v>176</v>
      </c>
      <c r="AU735" s="235" t="s">
        <v>82</v>
      </c>
      <c r="AV735" s="13" t="s">
        <v>80</v>
      </c>
      <c r="AW735" s="13" t="s">
        <v>34</v>
      </c>
      <c r="AX735" s="13" t="s">
        <v>72</v>
      </c>
      <c r="AY735" s="235" t="s">
        <v>155</v>
      </c>
    </row>
    <row r="736" spans="1:51" s="13" customFormat="1" ht="12">
      <c r="A736" s="13"/>
      <c r="B736" s="225"/>
      <c r="C736" s="226"/>
      <c r="D736" s="227" t="s">
        <v>176</v>
      </c>
      <c r="E736" s="228" t="s">
        <v>19</v>
      </c>
      <c r="F736" s="229" t="s">
        <v>2459</v>
      </c>
      <c r="G736" s="226"/>
      <c r="H736" s="228" t="s">
        <v>19</v>
      </c>
      <c r="I736" s="230"/>
      <c r="J736" s="226"/>
      <c r="K736" s="226"/>
      <c r="L736" s="231"/>
      <c r="M736" s="232"/>
      <c r="N736" s="233"/>
      <c r="O736" s="233"/>
      <c r="P736" s="233"/>
      <c r="Q736" s="233"/>
      <c r="R736" s="233"/>
      <c r="S736" s="233"/>
      <c r="T736" s="23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5" t="s">
        <v>176</v>
      </c>
      <c r="AU736" s="235" t="s">
        <v>82</v>
      </c>
      <c r="AV736" s="13" t="s">
        <v>80</v>
      </c>
      <c r="AW736" s="13" t="s">
        <v>34</v>
      </c>
      <c r="AX736" s="13" t="s">
        <v>72</v>
      </c>
      <c r="AY736" s="235" t="s">
        <v>155</v>
      </c>
    </row>
    <row r="737" spans="1:51" s="14" customFormat="1" ht="12">
      <c r="A737" s="14"/>
      <c r="B737" s="236"/>
      <c r="C737" s="237"/>
      <c r="D737" s="227" t="s">
        <v>176</v>
      </c>
      <c r="E737" s="238" t="s">
        <v>19</v>
      </c>
      <c r="F737" s="239" t="s">
        <v>2487</v>
      </c>
      <c r="G737" s="237"/>
      <c r="H737" s="240">
        <v>54</v>
      </c>
      <c r="I737" s="241"/>
      <c r="J737" s="237"/>
      <c r="K737" s="237"/>
      <c r="L737" s="242"/>
      <c r="M737" s="243"/>
      <c r="N737" s="244"/>
      <c r="O737" s="244"/>
      <c r="P737" s="244"/>
      <c r="Q737" s="244"/>
      <c r="R737" s="244"/>
      <c r="S737" s="244"/>
      <c r="T737" s="24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6" t="s">
        <v>176</v>
      </c>
      <c r="AU737" s="246" t="s">
        <v>82</v>
      </c>
      <c r="AV737" s="14" t="s">
        <v>82</v>
      </c>
      <c r="AW737" s="14" t="s">
        <v>34</v>
      </c>
      <c r="AX737" s="14" t="s">
        <v>72</v>
      </c>
      <c r="AY737" s="246" t="s">
        <v>155</v>
      </c>
    </row>
    <row r="738" spans="1:51" s="13" customFormat="1" ht="12">
      <c r="A738" s="13"/>
      <c r="B738" s="225"/>
      <c r="C738" s="226"/>
      <c r="D738" s="227" t="s">
        <v>176</v>
      </c>
      <c r="E738" s="228" t="s">
        <v>19</v>
      </c>
      <c r="F738" s="229" t="s">
        <v>2461</v>
      </c>
      <c r="G738" s="226"/>
      <c r="H738" s="228" t="s">
        <v>19</v>
      </c>
      <c r="I738" s="230"/>
      <c r="J738" s="226"/>
      <c r="K738" s="226"/>
      <c r="L738" s="231"/>
      <c r="M738" s="232"/>
      <c r="N738" s="233"/>
      <c r="O738" s="233"/>
      <c r="P738" s="233"/>
      <c r="Q738" s="233"/>
      <c r="R738" s="233"/>
      <c r="S738" s="233"/>
      <c r="T738" s="23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5" t="s">
        <v>176</v>
      </c>
      <c r="AU738" s="235" t="s">
        <v>82</v>
      </c>
      <c r="AV738" s="13" t="s">
        <v>80</v>
      </c>
      <c r="AW738" s="13" t="s">
        <v>34</v>
      </c>
      <c r="AX738" s="13" t="s">
        <v>72</v>
      </c>
      <c r="AY738" s="235" t="s">
        <v>155</v>
      </c>
    </row>
    <row r="739" spans="1:51" s="14" customFormat="1" ht="12">
      <c r="A739" s="14"/>
      <c r="B739" s="236"/>
      <c r="C739" s="237"/>
      <c r="D739" s="227" t="s">
        <v>176</v>
      </c>
      <c r="E739" s="238" t="s">
        <v>19</v>
      </c>
      <c r="F739" s="239" t="s">
        <v>2488</v>
      </c>
      <c r="G739" s="237"/>
      <c r="H739" s="240">
        <v>57.6</v>
      </c>
      <c r="I739" s="241"/>
      <c r="J739" s="237"/>
      <c r="K739" s="237"/>
      <c r="L739" s="242"/>
      <c r="M739" s="243"/>
      <c r="N739" s="244"/>
      <c r="O739" s="244"/>
      <c r="P739" s="244"/>
      <c r="Q739" s="244"/>
      <c r="R739" s="244"/>
      <c r="S739" s="244"/>
      <c r="T739" s="245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6" t="s">
        <v>176</v>
      </c>
      <c r="AU739" s="246" t="s">
        <v>82</v>
      </c>
      <c r="AV739" s="14" t="s">
        <v>82</v>
      </c>
      <c r="AW739" s="14" t="s">
        <v>34</v>
      </c>
      <c r="AX739" s="14" t="s">
        <v>72</v>
      </c>
      <c r="AY739" s="246" t="s">
        <v>155</v>
      </c>
    </row>
    <row r="740" spans="1:51" s="13" customFormat="1" ht="12">
      <c r="A740" s="13"/>
      <c r="B740" s="225"/>
      <c r="C740" s="226"/>
      <c r="D740" s="227" t="s">
        <v>176</v>
      </c>
      <c r="E740" s="228" t="s">
        <v>19</v>
      </c>
      <c r="F740" s="229" t="s">
        <v>2463</v>
      </c>
      <c r="G740" s="226"/>
      <c r="H740" s="228" t="s">
        <v>19</v>
      </c>
      <c r="I740" s="230"/>
      <c r="J740" s="226"/>
      <c r="K740" s="226"/>
      <c r="L740" s="231"/>
      <c r="M740" s="232"/>
      <c r="N740" s="233"/>
      <c r="O740" s="233"/>
      <c r="P740" s="233"/>
      <c r="Q740" s="233"/>
      <c r="R740" s="233"/>
      <c r="S740" s="233"/>
      <c r="T740" s="23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5" t="s">
        <v>176</v>
      </c>
      <c r="AU740" s="235" t="s">
        <v>82</v>
      </c>
      <c r="AV740" s="13" t="s">
        <v>80</v>
      </c>
      <c r="AW740" s="13" t="s">
        <v>34</v>
      </c>
      <c r="AX740" s="13" t="s">
        <v>72</v>
      </c>
      <c r="AY740" s="235" t="s">
        <v>155</v>
      </c>
    </row>
    <row r="741" spans="1:51" s="14" customFormat="1" ht="12">
      <c r="A741" s="14"/>
      <c r="B741" s="236"/>
      <c r="C741" s="237"/>
      <c r="D741" s="227" t="s">
        <v>176</v>
      </c>
      <c r="E741" s="238" t="s">
        <v>19</v>
      </c>
      <c r="F741" s="239" t="s">
        <v>2489</v>
      </c>
      <c r="G741" s="237"/>
      <c r="H741" s="240">
        <v>144</v>
      </c>
      <c r="I741" s="241"/>
      <c r="J741" s="237"/>
      <c r="K741" s="237"/>
      <c r="L741" s="242"/>
      <c r="M741" s="243"/>
      <c r="N741" s="244"/>
      <c r="O741" s="244"/>
      <c r="P741" s="244"/>
      <c r="Q741" s="244"/>
      <c r="R741" s="244"/>
      <c r="S741" s="244"/>
      <c r="T741" s="24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6" t="s">
        <v>176</v>
      </c>
      <c r="AU741" s="246" t="s">
        <v>82</v>
      </c>
      <c r="AV741" s="14" t="s">
        <v>82</v>
      </c>
      <c r="AW741" s="14" t="s">
        <v>34</v>
      </c>
      <c r="AX741" s="14" t="s">
        <v>72</v>
      </c>
      <c r="AY741" s="246" t="s">
        <v>155</v>
      </c>
    </row>
    <row r="742" spans="1:51" s="13" customFormat="1" ht="12">
      <c r="A742" s="13"/>
      <c r="B742" s="225"/>
      <c r="C742" s="226"/>
      <c r="D742" s="227" t="s">
        <v>176</v>
      </c>
      <c r="E742" s="228" t="s">
        <v>19</v>
      </c>
      <c r="F742" s="229" t="s">
        <v>2465</v>
      </c>
      <c r="G742" s="226"/>
      <c r="H742" s="228" t="s">
        <v>19</v>
      </c>
      <c r="I742" s="230"/>
      <c r="J742" s="226"/>
      <c r="K742" s="226"/>
      <c r="L742" s="231"/>
      <c r="M742" s="232"/>
      <c r="N742" s="233"/>
      <c r="O742" s="233"/>
      <c r="P742" s="233"/>
      <c r="Q742" s="233"/>
      <c r="R742" s="233"/>
      <c r="S742" s="233"/>
      <c r="T742" s="23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5" t="s">
        <v>176</v>
      </c>
      <c r="AU742" s="235" t="s">
        <v>82</v>
      </c>
      <c r="AV742" s="13" t="s">
        <v>80</v>
      </c>
      <c r="AW742" s="13" t="s">
        <v>34</v>
      </c>
      <c r="AX742" s="13" t="s">
        <v>72</v>
      </c>
      <c r="AY742" s="235" t="s">
        <v>155</v>
      </c>
    </row>
    <row r="743" spans="1:51" s="14" customFormat="1" ht="12">
      <c r="A743" s="14"/>
      <c r="B743" s="236"/>
      <c r="C743" s="237"/>
      <c r="D743" s="227" t="s">
        <v>176</v>
      </c>
      <c r="E743" s="238" t="s">
        <v>19</v>
      </c>
      <c r="F743" s="239" t="s">
        <v>2490</v>
      </c>
      <c r="G743" s="237"/>
      <c r="H743" s="240">
        <v>43.2</v>
      </c>
      <c r="I743" s="241"/>
      <c r="J743" s="237"/>
      <c r="K743" s="237"/>
      <c r="L743" s="242"/>
      <c r="M743" s="243"/>
      <c r="N743" s="244"/>
      <c r="O743" s="244"/>
      <c r="P743" s="244"/>
      <c r="Q743" s="244"/>
      <c r="R743" s="244"/>
      <c r="S743" s="244"/>
      <c r="T743" s="24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6" t="s">
        <v>176</v>
      </c>
      <c r="AU743" s="246" t="s">
        <v>82</v>
      </c>
      <c r="AV743" s="14" t="s">
        <v>82</v>
      </c>
      <c r="AW743" s="14" t="s">
        <v>34</v>
      </c>
      <c r="AX743" s="14" t="s">
        <v>72</v>
      </c>
      <c r="AY743" s="246" t="s">
        <v>155</v>
      </c>
    </row>
    <row r="744" spans="1:51" s="13" customFormat="1" ht="12">
      <c r="A744" s="13"/>
      <c r="B744" s="225"/>
      <c r="C744" s="226"/>
      <c r="D744" s="227" t="s">
        <v>176</v>
      </c>
      <c r="E744" s="228" t="s">
        <v>19</v>
      </c>
      <c r="F744" s="229" t="s">
        <v>2491</v>
      </c>
      <c r="G744" s="226"/>
      <c r="H744" s="228" t="s">
        <v>19</v>
      </c>
      <c r="I744" s="230"/>
      <c r="J744" s="226"/>
      <c r="K744" s="226"/>
      <c r="L744" s="231"/>
      <c r="M744" s="232"/>
      <c r="N744" s="233"/>
      <c r="O744" s="233"/>
      <c r="P744" s="233"/>
      <c r="Q744" s="233"/>
      <c r="R744" s="233"/>
      <c r="S744" s="233"/>
      <c r="T744" s="234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5" t="s">
        <v>176</v>
      </c>
      <c r="AU744" s="235" t="s">
        <v>82</v>
      </c>
      <c r="AV744" s="13" t="s">
        <v>80</v>
      </c>
      <c r="AW744" s="13" t="s">
        <v>34</v>
      </c>
      <c r="AX744" s="13" t="s">
        <v>72</v>
      </c>
      <c r="AY744" s="235" t="s">
        <v>155</v>
      </c>
    </row>
    <row r="745" spans="1:51" s="13" customFormat="1" ht="12">
      <c r="A745" s="13"/>
      <c r="B745" s="225"/>
      <c r="C745" s="226"/>
      <c r="D745" s="227" t="s">
        <v>176</v>
      </c>
      <c r="E745" s="228" t="s">
        <v>19</v>
      </c>
      <c r="F745" s="229" t="s">
        <v>2357</v>
      </c>
      <c r="G745" s="226"/>
      <c r="H745" s="228" t="s">
        <v>19</v>
      </c>
      <c r="I745" s="230"/>
      <c r="J745" s="226"/>
      <c r="K745" s="226"/>
      <c r="L745" s="231"/>
      <c r="M745" s="232"/>
      <c r="N745" s="233"/>
      <c r="O745" s="233"/>
      <c r="P745" s="233"/>
      <c r="Q745" s="233"/>
      <c r="R745" s="233"/>
      <c r="S745" s="233"/>
      <c r="T745" s="23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5" t="s">
        <v>176</v>
      </c>
      <c r="AU745" s="235" t="s">
        <v>82</v>
      </c>
      <c r="AV745" s="13" t="s">
        <v>80</v>
      </c>
      <c r="AW745" s="13" t="s">
        <v>34</v>
      </c>
      <c r="AX745" s="13" t="s">
        <v>72</v>
      </c>
      <c r="AY745" s="235" t="s">
        <v>155</v>
      </c>
    </row>
    <row r="746" spans="1:51" s="14" customFormat="1" ht="12">
      <c r="A746" s="14"/>
      <c r="B746" s="236"/>
      <c r="C746" s="237"/>
      <c r="D746" s="227" t="s">
        <v>176</v>
      </c>
      <c r="E746" s="238" t="s">
        <v>19</v>
      </c>
      <c r="F746" s="239" t="s">
        <v>2492</v>
      </c>
      <c r="G746" s="237"/>
      <c r="H746" s="240">
        <v>26.136</v>
      </c>
      <c r="I746" s="241"/>
      <c r="J746" s="237"/>
      <c r="K746" s="237"/>
      <c r="L746" s="242"/>
      <c r="M746" s="243"/>
      <c r="N746" s="244"/>
      <c r="O746" s="244"/>
      <c r="P746" s="244"/>
      <c r="Q746" s="244"/>
      <c r="R746" s="244"/>
      <c r="S746" s="244"/>
      <c r="T746" s="24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6" t="s">
        <v>176</v>
      </c>
      <c r="AU746" s="246" t="s">
        <v>82</v>
      </c>
      <c r="AV746" s="14" t="s">
        <v>82</v>
      </c>
      <c r="AW746" s="14" t="s">
        <v>34</v>
      </c>
      <c r="AX746" s="14" t="s">
        <v>72</v>
      </c>
      <c r="AY746" s="246" t="s">
        <v>155</v>
      </c>
    </row>
    <row r="747" spans="1:51" s="16" customFormat="1" ht="12">
      <c r="A747" s="16"/>
      <c r="B747" s="278"/>
      <c r="C747" s="279"/>
      <c r="D747" s="227" t="s">
        <v>176</v>
      </c>
      <c r="E747" s="280" t="s">
        <v>19</v>
      </c>
      <c r="F747" s="281" t="s">
        <v>545</v>
      </c>
      <c r="G747" s="279"/>
      <c r="H747" s="282">
        <v>324.93600000000004</v>
      </c>
      <c r="I747" s="283"/>
      <c r="J747" s="279"/>
      <c r="K747" s="279"/>
      <c r="L747" s="284"/>
      <c r="M747" s="285"/>
      <c r="N747" s="286"/>
      <c r="O747" s="286"/>
      <c r="P747" s="286"/>
      <c r="Q747" s="286"/>
      <c r="R747" s="286"/>
      <c r="S747" s="286"/>
      <c r="T747" s="287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T747" s="288" t="s">
        <v>176</v>
      </c>
      <c r="AU747" s="288" t="s">
        <v>82</v>
      </c>
      <c r="AV747" s="16" t="s">
        <v>186</v>
      </c>
      <c r="AW747" s="16" t="s">
        <v>34</v>
      </c>
      <c r="AX747" s="16" t="s">
        <v>72</v>
      </c>
      <c r="AY747" s="288" t="s">
        <v>155</v>
      </c>
    </row>
    <row r="748" spans="1:51" s="13" customFormat="1" ht="12">
      <c r="A748" s="13"/>
      <c r="B748" s="225"/>
      <c r="C748" s="226"/>
      <c r="D748" s="227" t="s">
        <v>176</v>
      </c>
      <c r="E748" s="228" t="s">
        <v>19</v>
      </c>
      <c r="F748" s="229" t="s">
        <v>2493</v>
      </c>
      <c r="G748" s="226"/>
      <c r="H748" s="228" t="s">
        <v>19</v>
      </c>
      <c r="I748" s="230"/>
      <c r="J748" s="226"/>
      <c r="K748" s="226"/>
      <c r="L748" s="231"/>
      <c r="M748" s="232"/>
      <c r="N748" s="233"/>
      <c r="O748" s="233"/>
      <c r="P748" s="233"/>
      <c r="Q748" s="233"/>
      <c r="R748" s="233"/>
      <c r="S748" s="233"/>
      <c r="T748" s="23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5" t="s">
        <v>176</v>
      </c>
      <c r="AU748" s="235" t="s">
        <v>82</v>
      </c>
      <c r="AV748" s="13" t="s">
        <v>80</v>
      </c>
      <c r="AW748" s="13" t="s">
        <v>34</v>
      </c>
      <c r="AX748" s="13" t="s">
        <v>72</v>
      </c>
      <c r="AY748" s="235" t="s">
        <v>155</v>
      </c>
    </row>
    <row r="749" spans="1:51" s="13" customFormat="1" ht="12">
      <c r="A749" s="13"/>
      <c r="B749" s="225"/>
      <c r="C749" s="226"/>
      <c r="D749" s="227" t="s">
        <v>176</v>
      </c>
      <c r="E749" s="228" t="s">
        <v>19</v>
      </c>
      <c r="F749" s="229" t="s">
        <v>2457</v>
      </c>
      <c r="G749" s="226"/>
      <c r="H749" s="228" t="s">
        <v>19</v>
      </c>
      <c r="I749" s="230"/>
      <c r="J749" s="226"/>
      <c r="K749" s="226"/>
      <c r="L749" s="231"/>
      <c r="M749" s="232"/>
      <c r="N749" s="233"/>
      <c r="O749" s="233"/>
      <c r="P749" s="233"/>
      <c r="Q749" s="233"/>
      <c r="R749" s="233"/>
      <c r="S749" s="233"/>
      <c r="T749" s="23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5" t="s">
        <v>176</v>
      </c>
      <c r="AU749" s="235" t="s">
        <v>82</v>
      </c>
      <c r="AV749" s="13" t="s">
        <v>80</v>
      </c>
      <c r="AW749" s="13" t="s">
        <v>34</v>
      </c>
      <c r="AX749" s="13" t="s">
        <v>72</v>
      </c>
      <c r="AY749" s="235" t="s">
        <v>155</v>
      </c>
    </row>
    <row r="750" spans="1:51" s="14" customFormat="1" ht="12">
      <c r="A750" s="14"/>
      <c r="B750" s="236"/>
      <c r="C750" s="237"/>
      <c r="D750" s="227" t="s">
        <v>176</v>
      </c>
      <c r="E750" s="238" t="s">
        <v>19</v>
      </c>
      <c r="F750" s="239" t="s">
        <v>2494</v>
      </c>
      <c r="G750" s="237"/>
      <c r="H750" s="240">
        <v>200.928</v>
      </c>
      <c r="I750" s="241"/>
      <c r="J750" s="237"/>
      <c r="K750" s="237"/>
      <c r="L750" s="242"/>
      <c r="M750" s="243"/>
      <c r="N750" s="244"/>
      <c r="O750" s="244"/>
      <c r="P750" s="244"/>
      <c r="Q750" s="244"/>
      <c r="R750" s="244"/>
      <c r="S750" s="244"/>
      <c r="T750" s="24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6" t="s">
        <v>176</v>
      </c>
      <c r="AU750" s="246" t="s">
        <v>82</v>
      </c>
      <c r="AV750" s="14" t="s">
        <v>82</v>
      </c>
      <c r="AW750" s="14" t="s">
        <v>34</v>
      </c>
      <c r="AX750" s="14" t="s">
        <v>72</v>
      </c>
      <c r="AY750" s="246" t="s">
        <v>155</v>
      </c>
    </row>
    <row r="751" spans="1:51" s="13" customFormat="1" ht="12">
      <c r="A751" s="13"/>
      <c r="B751" s="225"/>
      <c r="C751" s="226"/>
      <c r="D751" s="227" t="s">
        <v>176</v>
      </c>
      <c r="E751" s="228" t="s">
        <v>19</v>
      </c>
      <c r="F751" s="229" t="s">
        <v>2459</v>
      </c>
      <c r="G751" s="226"/>
      <c r="H751" s="228" t="s">
        <v>19</v>
      </c>
      <c r="I751" s="230"/>
      <c r="J751" s="226"/>
      <c r="K751" s="226"/>
      <c r="L751" s="231"/>
      <c r="M751" s="232"/>
      <c r="N751" s="233"/>
      <c r="O751" s="233"/>
      <c r="P751" s="233"/>
      <c r="Q751" s="233"/>
      <c r="R751" s="233"/>
      <c r="S751" s="233"/>
      <c r="T751" s="23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5" t="s">
        <v>176</v>
      </c>
      <c r="AU751" s="235" t="s">
        <v>82</v>
      </c>
      <c r="AV751" s="13" t="s">
        <v>80</v>
      </c>
      <c r="AW751" s="13" t="s">
        <v>34</v>
      </c>
      <c r="AX751" s="13" t="s">
        <v>72</v>
      </c>
      <c r="AY751" s="235" t="s">
        <v>155</v>
      </c>
    </row>
    <row r="752" spans="1:51" s="14" customFormat="1" ht="12">
      <c r="A752" s="14"/>
      <c r="B752" s="236"/>
      <c r="C752" s="237"/>
      <c r="D752" s="227" t="s">
        <v>176</v>
      </c>
      <c r="E752" s="238" t="s">
        <v>19</v>
      </c>
      <c r="F752" s="239" t="s">
        <v>2495</v>
      </c>
      <c r="G752" s="237"/>
      <c r="H752" s="240">
        <v>32.292</v>
      </c>
      <c r="I752" s="241"/>
      <c r="J752" s="237"/>
      <c r="K752" s="237"/>
      <c r="L752" s="242"/>
      <c r="M752" s="243"/>
      <c r="N752" s="244"/>
      <c r="O752" s="244"/>
      <c r="P752" s="244"/>
      <c r="Q752" s="244"/>
      <c r="R752" s="244"/>
      <c r="S752" s="244"/>
      <c r="T752" s="245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6" t="s">
        <v>176</v>
      </c>
      <c r="AU752" s="246" t="s">
        <v>82</v>
      </c>
      <c r="AV752" s="14" t="s">
        <v>82</v>
      </c>
      <c r="AW752" s="14" t="s">
        <v>34</v>
      </c>
      <c r="AX752" s="14" t="s">
        <v>72</v>
      </c>
      <c r="AY752" s="246" t="s">
        <v>155</v>
      </c>
    </row>
    <row r="753" spans="1:51" s="13" customFormat="1" ht="12">
      <c r="A753" s="13"/>
      <c r="B753" s="225"/>
      <c r="C753" s="226"/>
      <c r="D753" s="227" t="s">
        <v>176</v>
      </c>
      <c r="E753" s="228" t="s">
        <v>19</v>
      </c>
      <c r="F753" s="229" t="s">
        <v>2461</v>
      </c>
      <c r="G753" s="226"/>
      <c r="H753" s="228" t="s">
        <v>19</v>
      </c>
      <c r="I753" s="230"/>
      <c r="J753" s="226"/>
      <c r="K753" s="226"/>
      <c r="L753" s="231"/>
      <c r="M753" s="232"/>
      <c r="N753" s="233"/>
      <c r="O753" s="233"/>
      <c r="P753" s="233"/>
      <c r="Q753" s="233"/>
      <c r="R753" s="233"/>
      <c r="S753" s="233"/>
      <c r="T753" s="23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5" t="s">
        <v>176</v>
      </c>
      <c r="AU753" s="235" t="s">
        <v>82</v>
      </c>
      <c r="AV753" s="13" t="s">
        <v>80</v>
      </c>
      <c r="AW753" s="13" t="s">
        <v>34</v>
      </c>
      <c r="AX753" s="13" t="s">
        <v>72</v>
      </c>
      <c r="AY753" s="235" t="s">
        <v>155</v>
      </c>
    </row>
    <row r="754" spans="1:51" s="14" customFormat="1" ht="12">
      <c r="A754" s="14"/>
      <c r="B754" s="236"/>
      <c r="C754" s="237"/>
      <c r="D754" s="227" t="s">
        <v>176</v>
      </c>
      <c r="E754" s="238" t="s">
        <v>19</v>
      </c>
      <c r="F754" s="239" t="s">
        <v>2496</v>
      </c>
      <c r="G754" s="237"/>
      <c r="H754" s="240">
        <v>32.292</v>
      </c>
      <c r="I754" s="241"/>
      <c r="J754" s="237"/>
      <c r="K754" s="237"/>
      <c r="L754" s="242"/>
      <c r="M754" s="243"/>
      <c r="N754" s="244"/>
      <c r="O754" s="244"/>
      <c r="P754" s="244"/>
      <c r="Q754" s="244"/>
      <c r="R754" s="244"/>
      <c r="S754" s="244"/>
      <c r="T754" s="24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6" t="s">
        <v>176</v>
      </c>
      <c r="AU754" s="246" t="s">
        <v>82</v>
      </c>
      <c r="AV754" s="14" t="s">
        <v>82</v>
      </c>
      <c r="AW754" s="14" t="s">
        <v>34</v>
      </c>
      <c r="AX754" s="14" t="s">
        <v>72</v>
      </c>
      <c r="AY754" s="246" t="s">
        <v>155</v>
      </c>
    </row>
    <row r="755" spans="1:51" s="13" customFormat="1" ht="12">
      <c r="A755" s="13"/>
      <c r="B755" s="225"/>
      <c r="C755" s="226"/>
      <c r="D755" s="227" t="s">
        <v>176</v>
      </c>
      <c r="E755" s="228" t="s">
        <v>19</v>
      </c>
      <c r="F755" s="229" t="s">
        <v>2463</v>
      </c>
      <c r="G755" s="226"/>
      <c r="H755" s="228" t="s">
        <v>19</v>
      </c>
      <c r="I755" s="230"/>
      <c r="J755" s="226"/>
      <c r="K755" s="226"/>
      <c r="L755" s="231"/>
      <c r="M755" s="232"/>
      <c r="N755" s="233"/>
      <c r="O755" s="233"/>
      <c r="P755" s="233"/>
      <c r="Q755" s="233"/>
      <c r="R755" s="233"/>
      <c r="S755" s="233"/>
      <c r="T755" s="23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5" t="s">
        <v>176</v>
      </c>
      <c r="AU755" s="235" t="s">
        <v>82</v>
      </c>
      <c r="AV755" s="13" t="s">
        <v>80</v>
      </c>
      <c r="AW755" s="13" t="s">
        <v>34</v>
      </c>
      <c r="AX755" s="13" t="s">
        <v>72</v>
      </c>
      <c r="AY755" s="235" t="s">
        <v>155</v>
      </c>
    </row>
    <row r="756" spans="1:51" s="14" customFormat="1" ht="12">
      <c r="A756" s="14"/>
      <c r="B756" s="236"/>
      <c r="C756" s="237"/>
      <c r="D756" s="227" t="s">
        <v>176</v>
      </c>
      <c r="E756" s="238" t="s">
        <v>19</v>
      </c>
      <c r="F756" s="239" t="s">
        <v>2497</v>
      </c>
      <c r="G756" s="237"/>
      <c r="H756" s="240">
        <v>80.73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6" t="s">
        <v>176</v>
      </c>
      <c r="AU756" s="246" t="s">
        <v>82</v>
      </c>
      <c r="AV756" s="14" t="s">
        <v>82</v>
      </c>
      <c r="AW756" s="14" t="s">
        <v>34</v>
      </c>
      <c r="AX756" s="14" t="s">
        <v>72</v>
      </c>
      <c r="AY756" s="246" t="s">
        <v>155</v>
      </c>
    </row>
    <row r="757" spans="1:51" s="13" customFormat="1" ht="12">
      <c r="A757" s="13"/>
      <c r="B757" s="225"/>
      <c r="C757" s="226"/>
      <c r="D757" s="227" t="s">
        <v>176</v>
      </c>
      <c r="E757" s="228" t="s">
        <v>19</v>
      </c>
      <c r="F757" s="229" t="s">
        <v>2465</v>
      </c>
      <c r="G757" s="226"/>
      <c r="H757" s="228" t="s">
        <v>19</v>
      </c>
      <c r="I757" s="230"/>
      <c r="J757" s="226"/>
      <c r="K757" s="226"/>
      <c r="L757" s="231"/>
      <c r="M757" s="232"/>
      <c r="N757" s="233"/>
      <c r="O757" s="233"/>
      <c r="P757" s="233"/>
      <c r="Q757" s="233"/>
      <c r="R757" s="233"/>
      <c r="S757" s="233"/>
      <c r="T757" s="234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5" t="s">
        <v>176</v>
      </c>
      <c r="AU757" s="235" t="s">
        <v>82</v>
      </c>
      <c r="AV757" s="13" t="s">
        <v>80</v>
      </c>
      <c r="AW757" s="13" t="s">
        <v>34</v>
      </c>
      <c r="AX757" s="13" t="s">
        <v>72</v>
      </c>
      <c r="AY757" s="235" t="s">
        <v>155</v>
      </c>
    </row>
    <row r="758" spans="1:51" s="14" customFormat="1" ht="12">
      <c r="A758" s="14"/>
      <c r="B758" s="236"/>
      <c r="C758" s="237"/>
      <c r="D758" s="227" t="s">
        <v>176</v>
      </c>
      <c r="E758" s="238" t="s">
        <v>19</v>
      </c>
      <c r="F758" s="239" t="s">
        <v>2498</v>
      </c>
      <c r="G758" s="237"/>
      <c r="H758" s="240">
        <v>24.219</v>
      </c>
      <c r="I758" s="241"/>
      <c r="J758" s="237"/>
      <c r="K758" s="237"/>
      <c r="L758" s="242"/>
      <c r="M758" s="243"/>
      <c r="N758" s="244"/>
      <c r="O758" s="244"/>
      <c r="P758" s="244"/>
      <c r="Q758" s="244"/>
      <c r="R758" s="244"/>
      <c r="S758" s="244"/>
      <c r="T758" s="24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6" t="s">
        <v>176</v>
      </c>
      <c r="AU758" s="246" t="s">
        <v>82</v>
      </c>
      <c r="AV758" s="14" t="s">
        <v>82</v>
      </c>
      <c r="AW758" s="14" t="s">
        <v>34</v>
      </c>
      <c r="AX758" s="14" t="s">
        <v>72</v>
      </c>
      <c r="AY758" s="246" t="s">
        <v>155</v>
      </c>
    </row>
    <row r="759" spans="1:51" s="16" customFormat="1" ht="12">
      <c r="A759" s="16"/>
      <c r="B759" s="278"/>
      <c r="C759" s="279"/>
      <c r="D759" s="227" t="s">
        <v>176</v>
      </c>
      <c r="E759" s="280" t="s">
        <v>19</v>
      </c>
      <c r="F759" s="281" t="s">
        <v>545</v>
      </c>
      <c r="G759" s="279"/>
      <c r="H759" s="282">
        <v>370.461</v>
      </c>
      <c r="I759" s="283"/>
      <c r="J759" s="279"/>
      <c r="K759" s="279"/>
      <c r="L759" s="284"/>
      <c r="M759" s="285"/>
      <c r="N759" s="286"/>
      <c r="O759" s="286"/>
      <c r="P759" s="286"/>
      <c r="Q759" s="286"/>
      <c r="R759" s="286"/>
      <c r="S759" s="286"/>
      <c r="T759" s="287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T759" s="288" t="s">
        <v>176</v>
      </c>
      <c r="AU759" s="288" t="s">
        <v>82</v>
      </c>
      <c r="AV759" s="16" t="s">
        <v>186</v>
      </c>
      <c r="AW759" s="16" t="s">
        <v>34</v>
      </c>
      <c r="AX759" s="16" t="s">
        <v>72</v>
      </c>
      <c r="AY759" s="288" t="s">
        <v>155</v>
      </c>
    </row>
    <row r="760" spans="1:51" s="13" customFormat="1" ht="12">
      <c r="A760" s="13"/>
      <c r="B760" s="225"/>
      <c r="C760" s="226"/>
      <c r="D760" s="227" t="s">
        <v>176</v>
      </c>
      <c r="E760" s="228" t="s">
        <v>19</v>
      </c>
      <c r="F760" s="229" t="s">
        <v>2499</v>
      </c>
      <c r="G760" s="226"/>
      <c r="H760" s="228" t="s">
        <v>19</v>
      </c>
      <c r="I760" s="230"/>
      <c r="J760" s="226"/>
      <c r="K760" s="226"/>
      <c r="L760" s="231"/>
      <c r="M760" s="232"/>
      <c r="N760" s="233"/>
      <c r="O760" s="233"/>
      <c r="P760" s="233"/>
      <c r="Q760" s="233"/>
      <c r="R760" s="233"/>
      <c r="S760" s="233"/>
      <c r="T760" s="23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5" t="s">
        <v>176</v>
      </c>
      <c r="AU760" s="235" t="s">
        <v>82</v>
      </c>
      <c r="AV760" s="13" t="s">
        <v>80</v>
      </c>
      <c r="AW760" s="13" t="s">
        <v>34</v>
      </c>
      <c r="AX760" s="13" t="s">
        <v>72</v>
      </c>
      <c r="AY760" s="235" t="s">
        <v>155</v>
      </c>
    </row>
    <row r="761" spans="1:51" s="13" customFormat="1" ht="12">
      <c r="A761" s="13"/>
      <c r="B761" s="225"/>
      <c r="C761" s="226"/>
      <c r="D761" s="227" t="s">
        <v>176</v>
      </c>
      <c r="E761" s="228" t="s">
        <v>19</v>
      </c>
      <c r="F761" s="229" t="s">
        <v>2457</v>
      </c>
      <c r="G761" s="226"/>
      <c r="H761" s="228" t="s">
        <v>19</v>
      </c>
      <c r="I761" s="230"/>
      <c r="J761" s="226"/>
      <c r="K761" s="226"/>
      <c r="L761" s="231"/>
      <c r="M761" s="232"/>
      <c r="N761" s="233"/>
      <c r="O761" s="233"/>
      <c r="P761" s="233"/>
      <c r="Q761" s="233"/>
      <c r="R761" s="233"/>
      <c r="S761" s="233"/>
      <c r="T761" s="23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5" t="s">
        <v>176</v>
      </c>
      <c r="AU761" s="235" t="s">
        <v>82</v>
      </c>
      <c r="AV761" s="13" t="s">
        <v>80</v>
      </c>
      <c r="AW761" s="13" t="s">
        <v>34</v>
      </c>
      <c r="AX761" s="13" t="s">
        <v>72</v>
      </c>
      <c r="AY761" s="235" t="s">
        <v>155</v>
      </c>
    </row>
    <row r="762" spans="1:51" s="14" customFormat="1" ht="12">
      <c r="A762" s="14"/>
      <c r="B762" s="236"/>
      <c r="C762" s="237"/>
      <c r="D762" s="227" t="s">
        <v>176</v>
      </c>
      <c r="E762" s="238" t="s">
        <v>19</v>
      </c>
      <c r="F762" s="239" t="s">
        <v>2500</v>
      </c>
      <c r="G762" s="237"/>
      <c r="H762" s="240">
        <v>120.557</v>
      </c>
      <c r="I762" s="241"/>
      <c r="J762" s="237"/>
      <c r="K762" s="237"/>
      <c r="L762" s="242"/>
      <c r="M762" s="243"/>
      <c r="N762" s="244"/>
      <c r="O762" s="244"/>
      <c r="P762" s="244"/>
      <c r="Q762" s="244"/>
      <c r="R762" s="244"/>
      <c r="S762" s="244"/>
      <c r="T762" s="24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6" t="s">
        <v>176</v>
      </c>
      <c r="AU762" s="246" t="s">
        <v>82</v>
      </c>
      <c r="AV762" s="14" t="s">
        <v>82</v>
      </c>
      <c r="AW762" s="14" t="s">
        <v>34</v>
      </c>
      <c r="AX762" s="14" t="s">
        <v>72</v>
      </c>
      <c r="AY762" s="246" t="s">
        <v>155</v>
      </c>
    </row>
    <row r="763" spans="1:51" s="13" customFormat="1" ht="12">
      <c r="A763" s="13"/>
      <c r="B763" s="225"/>
      <c r="C763" s="226"/>
      <c r="D763" s="227" t="s">
        <v>176</v>
      </c>
      <c r="E763" s="228" t="s">
        <v>19</v>
      </c>
      <c r="F763" s="229" t="s">
        <v>2459</v>
      </c>
      <c r="G763" s="226"/>
      <c r="H763" s="228" t="s">
        <v>19</v>
      </c>
      <c r="I763" s="230"/>
      <c r="J763" s="226"/>
      <c r="K763" s="226"/>
      <c r="L763" s="231"/>
      <c r="M763" s="232"/>
      <c r="N763" s="233"/>
      <c r="O763" s="233"/>
      <c r="P763" s="233"/>
      <c r="Q763" s="233"/>
      <c r="R763" s="233"/>
      <c r="S763" s="233"/>
      <c r="T763" s="234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5" t="s">
        <v>176</v>
      </c>
      <c r="AU763" s="235" t="s">
        <v>82</v>
      </c>
      <c r="AV763" s="13" t="s">
        <v>80</v>
      </c>
      <c r="AW763" s="13" t="s">
        <v>34</v>
      </c>
      <c r="AX763" s="13" t="s">
        <v>72</v>
      </c>
      <c r="AY763" s="235" t="s">
        <v>155</v>
      </c>
    </row>
    <row r="764" spans="1:51" s="14" customFormat="1" ht="12">
      <c r="A764" s="14"/>
      <c r="B764" s="236"/>
      <c r="C764" s="237"/>
      <c r="D764" s="227" t="s">
        <v>176</v>
      </c>
      <c r="E764" s="238" t="s">
        <v>19</v>
      </c>
      <c r="F764" s="239" t="s">
        <v>2501</v>
      </c>
      <c r="G764" s="237"/>
      <c r="H764" s="240">
        <v>19.375</v>
      </c>
      <c r="I764" s="241"/>
      <c r="J764" s="237"/>
      <c r="K764" s="237"/>
      <c r="L764" s="242"/>
      <c r="M764" s="243"/>
      <c r="N764" s="244"/>
      <c r="O764" s="244"/>
      <c r="P764" s="244"/>
      <c r="Q764" s="244"/>
      <c r="R764" s="244"/>
      <c r="S764" s="244"/>
      <c r="T764" s="24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6" t="s">
        <v>176</v>
      </c>
      <c r="AU764" s="246" t="s">
        <v>82</v>
      </c>
      <c r="AV764" s="14" t="s">
        <v>82</v>
      </c>
      <c r="AW764" s="14" t="s">
        <v>34</v>
      </c>
      <c r="AX764" s="14" t="s">
        <v>72</v>
      </c>
      <c r="AY764" s="246" t="s">
        <v>155</v>
      </c>
    </row>
    <row r="765" spans="1:51" s="13" customFormat="1" ht="12">
      <c r="A765" s="13"/>
      <c r="B765" s="225"/>
      <c r="C765" s="226"/>
      <c r="D765" s="227" t="s">
        <v>176</v>
      </c>
      <c r="E765" s="228" t="s">
        <v>19</v>
      </c>
      <c r="F765" s="229" t="s">
        <v>2461</v>
      </c>
      <c r="G765" s="226"/>
      <c r="H765" s="228" t="s">
        <v>19</v>
      </c>
      <c r="I765" s="230"/>
      <c r="J765" s="226"/>
      <c r="K765" s="226"/>
      <c r="L765" s="231"/>
      <c r="M765" s="232"/>
      <c r="N765" s="233"/>
      <c r="O765" s="233"/>
      <c r="P765" s="233"/>
      <c r="Q765" s="233"/>
      <c r="R765" s="233"/>
      <c r="S765" s="233"/>
      <c r="T765" s="23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5" t="s">
        <v>176</v>
      </c>
      <c r="AU765" s="235" t="s">
        <v>82</v>
      </c>
      <c r="AV765" s="13" t="s">
        <v>80</v>
      </c>
      <c r="AW765" s="13" t="s">
        <v>34</v>
      </c>
      <c r="AX765" s="13" t="s">
        <v>72</v>
      </c>
      <c r="AY765" s="235" t="s">
        <v>155</v>
      </c>
    </row>
    <row r="766" spans="1:51" s="14" customFormat="1" ht="12">
      <c r="A766" s="14"/>
      <c r="B766" s="236"/>
      <c r="C766" s="237"/>
      <c r="D766" s="227" t="s">
        <v>176</v>
      </c>
      <c r="E766" s="238" t="s">
        <v>19</v>
      </c>
      <c r="F766" s="239" t="s">
        <v>2502</v>
      </c>
      <c r="G766" s="237"/>
      <c r="H766" s="240">
        <v>17.222</v>
      </c>
      <c r="I766" s="241"/>
      <c r="J766" s="237"/>
      <c r="K766" s="237"/>
      <c r="L766" s="242"/>
      <c r="M766" s="243"/>
      <c r="N766" s="244"/>
      <c r="O766" s="244"/>
      <c r="P766" s="244"/>
      <c r="Q766" s="244"/>
      <c r="R766" s="244"/>
      <c r="S766" s="244"/>
      <c r="T766" s="245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6" t="s">
        <v>176</v>
      </c>
      <c r="AU766" s="246" t="s">
        <v>82</v>
      </c>
      <c r="AV766" s="14" t="s">
        <v>82</v>
      </c>
      <c r="AW766" s="14" t="s">
        <v>34</v>
      </c>
      <c r="AX766" s="14" t="s">
        <v>72</v>
      </c>
      <c r="AY766" s="246" t="s">
        <v>155</v>
      </c>
    </row>
    <row r="767" spans="1:51" s="13" customFormat="1" ht="12">
      <c r="A767" s="13"/>
      <c r="B767" s="225"/>
      <c r="C767" s="226"/>
      <c r="D767" s="227" t="s">
        <v>176</v>
      </c>
      <c r="E767" s="228" t="s">
        <v>19</v>
      </c>
      <c r="F767" s="229" t="s">
        <v>2463</v>
      </c>
      <c r="G767" s="226"/>
      <c r="H767" s="228" t="s">
        <v>19</v>
      </c>
      <c r="I767" s="230"/>
      <c r="J767" s="226"/>
      <c r="K767" s="226"/>
      <c r="L767" s="231"/>
      <c r="M767" s="232"/>
      <c r="N767" s="233"/>
      <c r="O767" s="233"/>
      <c r="P767" s="233"/>
      <c r="Q767" s="233"/>
      <c r="R767" s="233"/>
      <c r="S767" s="233"/>
      <c r="T767" s="23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5" t="s">
        <v>176</v>
      </c>
      <c r="AU767" s="235" t="s">
        <v>82</v>
      </c>
      <c r="AV767" s="13" t="s">
        <v>80</v>
      </c>
      <c r="AW767" s="13" t="s">
        <v>34</v>
      </c>
      <c r="AX767" s="13" t="s">
        <v>72</v>
      </c>
      <c r="AY767" s="235" t="s">
        <v>155</v>
      </c>
    </row>
    <row r="768" spans="1:51" s="14" customFormat="1" ht="12">
      <c r="A768" s="14"/>
      <c r="B768" s="236"/>
      <c r="C768" s="237"/>
      <c r="D768" s="227" t="s">
        <v>176</v>
      </c>
      <c r="E768" s="238" t="s">
        <v>19</v>
      </c>
      <c r="F768" s="239" t="s">
        <v>2503</v>
      </c>
      <c r="G768" s="237"/>
      <c r="H768" s="240">
        <v>43.056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6" t="s">
        <v>176</v>
      </c>
      <c r="AU768" s="246" t="s">
        <v>82</v>
      </c>
      <c r="AV768" s="14" t="s">
        <v>82</v>
      </c>
      <c r="AW768" s="14" t="s">
        <v>34</v>
      </c>
      <c r="AX768" s="14" t="s">
        <v>72</v>
      </c>
      <c r="AY768" s="246" t="s">
        <v>155</v>
      </c>
    </row>
    <row r="769" spans="1:51" s="13" customFormat="1" ht="12">
      <c r="A769" s="13"/>
      <c r="B769" s="225"/>
      <c r="C769" s="226"/>
      <c r="D769" s="227" t="s">
        <v>176</v>
      </c>
      <c r="E769" s="228" t="s">
        <v>19</v>
      </c>
      <c r="F769" s="229" t="s">
        <v>2465</v>
      </c>
      <c r="G769" s="226"/>
      <c r="H769" s="228" t="s">
        <v>19</v>
      </c>
      <c r="I769" s="230"/>
      <c r="J769" s="226"/>
      <c r="K769" s="226"/>
      <c r="L769" s="231"/>
      <c r="M769" s="232"/>
      <c r="N769" s="233"/>
      <c r="O769" s="233"/>
      <c r="P769" s="233"/>
      <c r="Q769" s="233"/>
      <c r="R769" s="233"/>
      <c r="S769" s="233"/>
      <c r="T769" s="23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5" t="s">
        <v>176</v>
      </c>
      <c r="AU769" s="235" t="s">
        <v>82</v>
      </c>
      <c r="AV769" s="13" t="s">
        <v>80</v>
      </c>
      <c r="AW769" s="13" t="s">
        <v>34</v>
      </c>
      <c r="AX769" s="13" t="s">
        <v>72</v>
      </c>
      <c r="AY769" s="235" t="s">
        <v>155</v>
      </c>
    </row>
    <row r="770" spans="1:51" s="14" customFormat="1" ht="12">
      <c r="A770" s="14"/>
      <c r="B770" s="236"/>
      <c r="C770" s="237"/>
      <c r="D770" s="227" t="s">
        <v>176</v>
      </c>
      <c r="E770" s="238" t="s">
        <v>19</v>
      </c>
      <c r="F770" s="239" t="s">
        <v>2504</v>
      </c>
      <c r="G770" s="237"/>
      <c r="H770" s="240">
        <v>12.917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6" t="s">
        <v>176</v>
      </c>
      <c r="AU770" s="246" t="s">
        <v>82</v>
      </c>
      <c r="AV770" s="14" t="s">
        <v>82</v>
      </c>
      <c r="AW770" s="14" t="s">
        <v>34</v>
      </c>
      <c r="AX770" s="14" t="s">
        <v>72</v>
      </c>
      <c r="AY770" s="246" t="s">
        <v>155</v>
      </c>
    </row>
    <row r="771" spans="1:51" s="16" customFormat="1" ht="12">
      <c r="A771" s="16"/>
      <c r="B771" s="278"/>
      <c r="C771" s="279"/>
      <c r="D771" s="227" t="s">
        <v>176</v>
      </c>
      <c r="E771" s="280" t="s">
        <v>19</v>
      </c>
      <c r="F771" s="281" t="s">
        <v>545</v>
      </c>
      <c r="G771" s="279"/>
      <c r="H771" s="282">
        <v>213.12700000000004</v>
      </c>
      <c r="I771" s="283"/>
      <c r="J771" s="279"/>
      <c r="K771" s="279"/>
      <c r="L771" s="284"/>
      <c r="M771" s="285"/>
      <c r="N771" s="286"/>
      <c r="O771" s="286"/>
      <c r="P771" s="286"/>
      <c r="Q771" s="286"/>
      <c r="R771" s="286"/>
      <c r="S771" s="286"/>
      <c r="T771" s="287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T771" s="288" t="s">
        <v>176</v>
      </c>
      <c r="AU771" s="288" t="s">
        <v>82</v>
      </c>
      <c r="AV771" s="16" t="s">
        <v>186</v>
      </c>
      <c r="AW771" s="16" t="s">
        <v>34</v>
      </c>
      <c r="AX771" s="16" t="s">
        <v>72</v>
      </c>
      <c r="AY771" s="288" t="s">
        <v>155</v>
      </c>
    </row>
    <row r="772" spans="1:51" s="13" customFormat="1" ht="12">
      <c r="A772" s="13"/>
      <c r="B772" s="225"/>
      <c r="C772" s="226"/>
      <c r="D772" s="227" t="s">
        <v>176</v>
      </c>
      <c r="E772" s="228" t="s">
        <v>19</v>
      </c>
      <c r="F772" s="229" t="s">
        <v>2505</v>
      </c>
      <c r="G772" s="226"/>
      <c r="H772" s="228" t="s">
        <v>19</v>
      </c>
      <c r="I772" s="230"/>
      <c r="J772" s="226"/>
      <c r="K772" s="226"/>
      <c r="L772" s="231"/>
      <c r="M772" s="232"/>
      <c r="N772" s="233"/>
      <c r="O772" s="233"/>
      <c r="P772" s="233"/>
      <c r="Q772" s="233"/>
      <c r="R772" s="233"/>
      <c r="S772" s="233"/>
      <c r="T772" s="23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5" t="s">
        <v>176</v>
      </c>
      <c r="AU772" s="235" t="s">
        <v>82</v>
      </c>
      <c r="AV772" s="13" t="s">
        <v>80</v>
      </c>
      <c r="AW772" s="13" t="s">
        <v>34</v>
      </c>
      <c r="AX772" s="13" t="s">
        <v>72</v>
      </c>
      <c r="AY772" s="235" t="s">
        <v>155</v>
      </c>
    </row>
    <row r="773" spans="1:51" s="13" customFormat="1" ht="12">
      <c r="A773" s="13"/>
      <c r="B773" s="225"/>
      <c r="C773" s="226"/>
      <c r="D773" s="227" t="s">
        <v>176</v>
      </c>
      <c r="E773" s="228" t="s">
        <v>19</v>
      </c>
      <c r="F773" s="229" t="s">
        <v>2357</v>
      </c>
      <c r="G773" s="226"/>
      <c r="H773" s="228" t="s">
        <v>19</v>
      </c>
      <c r="I773" s="230"/>
      <c r="J773" s="226"/>
      <c r="K773" s="226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176</v>
      </c>
      <c r="AU773" s="235" t="s">
        <v>82</v>
      </c>
      <c r="AV773" s="13" t="s">
        <v>80</v>
      </c>
      <c r="AW773" s="13" t="s">
        <v>34</v>
      </c>
      <c r="AX773" s="13" t="s">
        <v>72</v>
      </c>
      <c r="AY773" s="235" t="s">
        <v>155</v>
      </c>
    </row>
    <row r="774" spans="1:51" s="14" customFormat="1" ht="12">
      <c r="A774" s="14"/>
      <c r="B774" s="236"/>
      <c r="C774" s="237"/>
      <c r="D774" s="227" t="s">
        <v>176</v>
      </c>
      <c r="E774" s="238" t="s">
        <v>19</v>
      </c>
      <c r="F774" s="239" t="s">
        <v>2506</v>
      </c>
      <c r="G774" s="237"/>
      <c r="H774" s="240">
        <v>2.261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6" t="s">
        <v>176</v>
      </c>
      <c r="AU774" s="246" t="s">
        <v>82</v>
      </c>
      <c r="AV774" s="14" t="s">
        <v>82</v>
      </c>
      <c r="AW774" s="14" t="s">
        <v>34</v>
      </c>
      <c r="AX774" s="14" t="s">
        <v>72</v>
      </c>
      <c r="AY774" s="246" t="s">
        <v>155</v>
      </c>
    </row>
    <row r="775" spans="1:51" s="14" customFormat="1" ht="12">
      <c r="A775" s="14"/>
      <c r="B775" s="236"/>
      <c r="C775" s="237"/>
      <c r="D775" s="227" t="s">
        <v>176</v>
      </c>
      <c r="E775" s="238" t="s">
        <v>19</v>
      </c>
      <c r="F775" s="239" t="s">
        <v>2507</v>
      </c>
      <c r="G775" s="237"/>
      <c r="H775" s="240">
        <v>1.884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6" t="s">
        <v>176</v>
      </c>
      <c r="AU775" s="246" t="s">
        <v>82</v>
      </c>
      <c r="AV775" s="14" t="s">
        <v>82</v>
      </c>
      <c r="AW775" s="14" t="s">
        <v>34</v>
      </c>
      <c r="AX775" s="14" t="s">
        <v>72</v>
      </c>
      <c r="AY775" s="246" t="s">
        <v>155</v>
      </c>
    </row>
    <row r="776" spans="1:51" s="16" customFormat="1" ht="12">
      <c r="A776" s="16"/>
      <c r="B776" s="278"/>
      <c r="C776" s="279"/>
      <c r="D776" s="227" t="s">
        <v>176</v>
      </c>
      <c r="E776" s="280" t="s">
        <v>19</v>
      </c>
      <c r="F776" s="281" t="s">
        <v>545</v>
      </c>
      <c r="G776" s="279"/>
      <c r="H776" s="282">
        <v>4.145</v>
      </c>
      <c r="I776" s="283"/>
      <c r="J776" s="279"/>
      <c r="K776" s="279"/>
      <c r="L776" s="284"/>
      <c r="M776" s="285"/>
      <c r="N776" s="286"/>
      <c r="O776" s="286"/>
      <c r="P776" s="286"/>
      <c r="Q776" s="286"/>
      <c r="R776" s="286"/>
      <c r="S776" s="286"/>
      <c r="T776" s="287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T776" s="288" t="s">
        <v>176</v>
      </c>
      <c r="AU776" s="288" t="s">
        <v>82</v>
      </c>
      <c r="AV776" s="16" t="s">
        <v>186</v>
      </c>
      <c r="AW776" s="16" t="s">
        <v>34</v>
      </c>
      <c r="AX776" s="16" t="s">
        <v>72</v>
      </c>
      <c r="AY776" s="288" t="s">
        <v>155</v>
      </c>
    </row>
    <row r="777" spans="1:51" s="15" customFormat="1" ht="12">
      <c r="A777" s="15"/>
      <c r="B777" s="255"/>
      <c r="C777" s="256"/>
      <c r="D777" s="227" t="s">
        <v>176</v>
      </c>
      <c r="E777" s="257" t="s">
        <v>19</v>
      </c>
      <c r="F777" s="258" t="s">
        <v>502</v>
      </c>
      <c r="G777" s="256"/>
      <c r="H777" s="259">
        <v>2081.74</v>
      </c>
      <c r="I777" s="260"/>
      <c r="J777" s="256"/>
      <c r="K777" s="256"/>
      <c r="L777" s="261"/>
      <c r="M777" s="262"/>
      <c r="N777" s="263"/>
      <c r="O777" s="263"/>
      <c r="P777" s="263"/>
      <c r="Q777" s="263"/>
      <c r="R777" s="263"/>
      <c r="S777" s="263"/>
      <c r="T777" s="264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65" t="s">
        <v>176</v>
      </c>
      <c r="AU777" s="265" t="s">
        <v>82</v>
      </c>
      <c r="AV777" s="15" t="s">
        <v>252</v>
      </c>
      <c r="AW777" s="15" t="s">
        <v>34</v>
      </c>
      <c r="AX777" s="15" t="s">
        <v>80</v>
      </c>
      <c r="AY777" s="265" t="s">
        <v>155</v>
      </c>
    </row>
    <row r="778" spans="1:65" s="2" customFormat="1" ht="16.5" customHeight="1">
      <c r="A778" s="41"/>
      <c r="B778" s="42"/>
      <c r="C778" s="207" t="s">
        <v>1988</v>
      </c>
      <c r="D778" s="207" t="s">
        <v>162</v>
      </c>
      <c r="E778" s="208" t="s">
        <v>2522</v>
      </c>
      <c r="F778" s="209" t="s">
        <v>2523</v>
      </c>
      <c r="G778" s="210" t="s">
        <v>356</v>
      </c>
      <c r="H778" s="211">
        <v>2081.74</v>
      </c>
      <c r="I778" s="212"/>
      <c r="J778" s="213">
        <f>ROUND(I778*H778,2)</f>
        <v>0</v>
      </c>
      <c r="K778" s="209" t="s">
        <v>166</v>
      </c>
      <c r="L778" s="47"/>
      <c r="M778" s="214" t="s">
        <v>19</v>
      </c>
      <c r="N778" s="215" t="s">
        <v>43</v>
      </c>
      <c r="O778" s="87"/>
      <c r="P778" s="216">
        <f>O778*H778</f>
        <v>0</v>
      </c>
      <c r="Q778" s="216">
        <v>0.00012</v>
      </c>
      <c r="R778" s="216">
        <f>Q778*H778</f>
        <v>0.24980879999999997</v>
      </c>
      <c r="S778" s="216">
        <v>0</v>
      </c>
      <c r="T778" s="217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18" t="s">
        <v>196</v>
      </c>
      <c r="AT778" s="218" t="s">
        <v>162</v>
      </c>
      <c r="AU778" s="218" t="s">
        <v>82</v>
      </c>
      <c r="AY778" s="20" t="s">
        <v>155</v>
      </c>
      <c r="BE778" s="219">
        <f>IF(N778="základní",J778,0)</f>
        <v>0</v>
      </c>
      <c r="BF778" s="219">
        <f>IF(N778="snížená",J778,0)</f>
        <v>0</v>
      </c>
      <c r="BG778" s="219">
        <f>IF(N778="zákl. přenesená",J778,0)</f>
        <v>0</v>
      </c>
      <c r="BH778" s="219">
        <f>IF(N778="sníž. přenesená",J778,0)</f>
        <v>0</v>
      </c>
      <c r="BI778" s="219">
        <f>IF(N778="nulová",J778,0)</f>
        <v>0</v>
      </c>
      <c r="BJ778" s="20" t="s">
        <v>80</v>
      </c>
      <c r="BK778" s="219">
        <f>ROUND(I778*H778,2)</f>
        <v>0</v>
      </c>
      <c r="BL778" s="20" t="s">
        <v>196</v>
      </c>
      <c r="BM778" s="218" t="s">
        <v>2524</v>
      </c>
    </row>
    <row r="779" spans="1:47" s="2" customFormat="1" ht="12">
      <c r="A779" s="41"/>
      <c r="B779" s="42"/>
      <c r="C779" s="43"/>
      <c r="D779" s="220" t="s">
        <v>169</v>
      </c>
      <c r="E779" s="43"/>
      <c r="F779" s="221" t="s">
        <v>2525</v>
      </c>
      <c r="G779" s="43"/>
      <c r="H779" s="43"/>
      <c r="I779" s="222"/>
      <c r="J779" s="43"/>
      <c r="K779" s="43"/>
      <c r="L779" s="47"/>
      <c r="M779" s="223"/>
      <c r="N779" s="224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20" t="s">
        <v>169</v>
      </c>
      <c r="AU779" s="20" t="s">
        <v>82</v>
      </c>
    </row>
    <row r="780" spans="1:51" s="13" customFormat="1" ht="12">
      <c r="A780" s="13"/>
      <c r="B780" s="225"/>
      <c r="C780" s="226"/>
      <c r="D780" s="227" t="s">
        <v>176</v>
      </c>
      <c r="E780" s="228" t="s">
        <v>19</v>
      </c>
      <c r="F780" s="229" t="s">
        <v>2526</v>
      </c>
      <c r="G780" s="226"/>
      <c r="H780" s="228" t="s">
        <v>19</v>
      </c>
      <c r="I780" s="230"/>
      <c r="J780" s="226"/>
      <c r="K780" s="226"/>
      <c r="L780" s="231"/>
      <c r="M780" s="232"/>
      <c r="N780" s="233"/>
      <c r="O780" s="233"/>
      <c r="P780" s="233"/>
      <c r="Q780" s="233"/>
      <c r="R780" s="233"/>
      <c r="S780" s="233"/>
      <c r="T780" s="234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5" t="s">
        <v>176</v>
      </c>
      <c r="AU780" s="235" t="s">
        <v>82</v>
      </c>
      <c r="AV780" s="13" t="s">
        <v>80</v>
      </c>
      <c r="AW780" s="13" t="s">
        <v>34</v>
      </c>
      <c r="AX780" s="13" t="s">
        <v>72</v>
      </c>
      <c r="AY780" s="235" t="s">
        <v>155</v>
      </c>
    </row>
    <row r="781" spans="1:51" s="14" customFormat="1" ht="12">
      <c r="A781" s="14"/>
      <c r="B781" s="236"/>
      <c r="C781" s="237"/>
      <c r="D781" s="227" t="s">
        <v>176</v>
      </c>
      <c r="E781" s="238" t="s">
        <v>19</v>
      </c>
      <c r="F781" s="239" t="s">
        <v>2527</v>
      </c>
      <c r="G781" s="237"/>
      <c r="H781" s="240">
        <v>2081.74</v>
      </c>
      <c r="I781" s="241"/>
      <c r="J781" s="237"/>
      <c r="K781" s="237"/>
      <c r="L781" s="242"/>
      <c r="M781" s="243"/>
      <c r="N781" s="244"/>
      <c r="O781" s="244"/>
      <c r="P781" s="244"/>
      <c r="Q781" s="244"/>
      <c r="R781" s="244"/>
      <c r="S781" s="244"/>
      <c r="T781" s="245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6" t="s">
        <v>176</v>
      </c>
      <c r="AU781" s="246" t="s">
        <v>82</v>
      </c>
      <c r="AV781" s="14" t="s">
        <v>82</v>
      </c>
      <c r="AW781" s="14" t="s">
        <v>34</v>
      </c>
      <c r="AX781" s="14" t="s">
        <v>80</v>
      </c>
      <c r="AY781" s="246" t="s">
        <v>155</v>
      </c>
    </row>
    <row r="782" spans="1:63" s="12" customFormat="1" ht="25.9" customHeight="1">
      <c r="A782" s="12"/>
      <c r="B782" s="191"/>
      <c r="C782" s="192"/>
      <c r="D782" s="193" t="s">
        <v>71</v>
      </c>
      <c r="E782" s="194" t="s">
        <v>1723</v>
      </c>
      <c r="F782" s="194" t="s">
        <v>1724</v>
      </c>
      <c r="G782" s="192"/>
      <c r="H782" s="192"/>
      <c r="I782" s="195"/>
      <c r="J782" s="196">
        <f>BK782</f>
        <v>0</v>
      </c>
      <c r="K782" s="192"/>
      <c r="L782" s="197"/>
      <c r="M782" s="198"/>
      <c r="N782" s="199"/>
      <c r="O782" s="199"/>
      <c r="P782" s="200">
        <f>SUM(P783:P1173)</f>
        <v>0</v>
      </c>
      <c r="Q782" s="199"/>
      <c r="R782" s="200">
        <f>SUM(R783:R1173)</f>
        <v>116.97564936000003</v>
      </c>
      <c r="S782" s="199"/>
      <c r="T782" s="201">
        <f>SUM(T783:T1173)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02" t="s">
        <v>82</v>
      </c>
      <c r="AT782" s="203" t="s">
        <v>71</v>
      </c>
      <c r="AU782" s="203" t="s">
        <v>72</v>
      </c>
      <c r="AY782" s="202" t="s">
        <v>155</v>
      </c>
      <c r="BK782" s="204">
        <f>SUM(BK783:BK1173)</f>
        <v>0</v>
      </c>
    </row>
    <row r="783" spans="1:65" s="2" customFormat="1" ht="16.5" customHeight="1">
      <c r="A783" s="41"/>
      <c r="B783" s="42"/>
      <c r="C783" s="207" t="s">
        <v>1052</v>
      </c>
      <c r="D783" s="207" t="s">
        <v>162</v>
      </c>
      <c r="E783" s="208" t="s">
        <v>2528</v>
      </c>
      <c r="F783" s="209" t="s">
        <v>2529</v>
      </c>
      <c r="G783" s="210" t="s">
        <v>356</v>
      </c>
      <c r="H783" s="211">
        <v>719.64</v>
      </c>
      <c r="I783" s="212"/>
      <c r="J783" s="213">
        <f>ROUND(I783*H783,2)</f>
        <v>0</v>
      </c>
      <c r="K783" s="209" t="s">
        <v>166</v>
      </c>
      <c r="L783" s="47"/>
      <c r="M783" s="214" t="s">
        <v>19</v>
      </c>
      <c r="N783" s="215" t="s">
        <v>43</v>
      </c>
      <c r="O783" s="87"/>
      <c r="P783" s="216">
        <f>O783*H783</f>
        <v>0</v>
      </c>
      <c r="Q783" s="216">
        <v>0</v>
      </c>
      <c r="R783" s="216">
        <f>Q783*H783</f>
        <v>0</v>
      </c>
      <c r="S783" s="216">
        <v>0</v>
      </c>
      <c r="T783" s="217">
        <f>S783*H783</f>
        <v>0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18" t="s">
        <v>196</v>
      </c>
      <c r="AT783" s="218" t="s">
        <v>162</v>
      </c>
      <c r="AU783" s="218" t="s">
        <v>80</v>
      </c>
      <c r="AY783" s="20" t="s">
        <v>155</v>
      </c>
      <c r="BE783" s="219">
        <f>IF(N783="základní",J783,0)</f>
        <v>0</v>
      </c>
      <c r="BF783" s="219">
        <f>IF(N783="snížená",J783,0)</f>
        <v>0</v>
      </c>
      <c r="BG783" s="219">
        <f>IF(N783="zákl. přenesená",J783,0)</f>
        <v>0</v>
      </c>
      <c r="BH783" s="219">
        <f>IF(N783="sníž. přenesená",J783,0)</f>
        <v>0</v>
      </c>
      <c r="BI783" s="219">
        <f>IF(N783="nulová",J783,0)</f>
        <v>0</v>
      </c>
      <c r="BJ783" s="20" t="s">
        <v>80</v>
      </c>
      <c r="BK783" s="219">
        <f>ROUND(I783*H783,2)</f>
        <v>0</v>
      </c>
      <c r="BL783" s="20" t="s">
        <v>196</v>
      </c>
      <c r="BM783" s="218" t="s">
        <v>2530</v>
      </c>
    </row>
    <row r="784" spans="1:47" s="2" customFormat="1" ht="12">
      <c r="A784" s="41"/>
      <c r="B784" s="42"/>
      <c r="C784" s="43"/>
      <c r="D784" s="220" t="s">
        <v>169</v>
      </c>
      <c r="E784" s="43"/>
      <c r="F784" s="221" t="s">
        <v>2531</v>
      </c>
      <c r="G784" s="43"/>
      <c r="H784" s="43"/>
      <c r="I784" s="222"/>
      <c r="J784" s="43"/>
      <c r="K784" s="43"/>
      <c r="L784" s="47"/>
      <c r="M784" s="223"/>
      <c r="N784" s="22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169</v>
      </c>
      <c r="AU784" s="20" t="s">
        <v>80</v>
      </c>
    </row>
    <row r="785" spans="1:51" s="14" customFormat="1" ht="12">
      <c r="A785" s="14"/>
      <c r="B785" s="236"/>
      <c r="C785" s="237"/>
      <c r="D785" s="227" t="s">
        <v>176</v>
      </c>
      <c r="E785" s="238" t="s">
        <v>19</v>
      </c>
      <c r="F785" s="239" t="s">
        <v>354</v>
      </c>
      <c r="G785" s="237"/>
      <c r="H785" s="240">
        <v>58.13</v>
      </c>
      <c r="I785" s="241"/>
      <c r="J785" s="237"/>
      <c r="K785" s="237"/>
      <c r="L785" s="242"/>
      <c r="M785" s="243"/>
      <c r="N785" s="244"/>
      <c r="O785" s="244"/>
      <c r="P785" s="244"/>
      <c r="Q785" s="244"/>
      <c r="R785" s="244"/>
      <c r="S785" s="244"/>
      <c r="T785" s="245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6" t="s">
        <v>176</v>
      </c>
      <c r="AU785" s="246" t="s">
        <v>80</v>
      </c>
      <c r="AV785" s="14" t="s">
        <v>82</v>
      </c>
      <c r="AW785" s="14" t="s">
        <v>34</v>
      </c>
      <c r="AX785" s="14" t="s">
        <v>72</v>
      </c>
      <c r="AY785" s="246" t="s">
        <v>155</v>
      </c>
    </row>
    <row r="786" spans="1:51" s="14" customFormat="1" ht="12">
      <c r="A786" s="14"/>
      <c r="B786" s="236"/>
      <c r="C786" s="237"/>
      <c r="D786" s="227" t="s">
        <v>176</v>
      </c>
      <c r="E786" s="238" t="s">
        <v>19</v>
      </c>
      <c r="F786" s="239" t="s">
        <v>358</v>
      </c>
      <c r="G786" s="237"/>
      <c r="H786" s="240">
        <v>237.21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6" t="s">
        <v>176</v>
      </c>
      <c r="AU786" s="246" t="s">
        <v>80</v>
      </c>
      <c r="AV786" s="14" t="s">
        <v>82</v>
      </c>
      <c r="AW786" s="14" t="s">
        <v>34</v>
      </c>
      <c r="AX786" s="14" t="s">
        <v>72</v>
      </c>
      <c r="AY786" s="246" t="s">
        <v>155</v>
      </c>
    </row>
    <row r="787" spans="1:51" s="14" customFormat="1" ht="12">
      <c r="A787" s="14"/>
      <c r="B787" s="236"/>
      <c r="C787" s="237"/>
      <c r="D787" s="227" t="s">
        <v>176</v>
      </c>
      <c r="E787" s="238" t="s">
        <v>19</v>
      </c>
      <c r="F787" s="239" t="s">
        <v>361</v>
      </c>
      <c r="G787" s="237"/>
      <c r="H787" s="240">
        <v>238.47</v>
      </c>
      <c r="I787" s="241"/>
      <c r="J787" s="237"/>
      <c r="K787" s="237"/>
      <c r="L787" s="242"/>
      <c r="M787" s="243"/>
      <c r="N787" s="244"/>
      <c r="O787" s="244"/>
      <c r="P787" s="244"/>
      <c r="Q787" s="244"/>
      <c r="R787" s="244"/>
      <c r="S787" s="244"/>
      <c r="T787" s="24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6" t="s">
        <v>176</v>
      </c>
      <c r="AU787" s="246" t="s">
        <v>80</v>
      </c>
      <c r="AV787" s="14" t="s">
        <v>82</v>
      </c>
      <c r="AW787" s="14" t="s">
        <v>34</v>
      </c>
      <c r="AX787" s="14" t="s">
        <v>72</v>
      </c>
      <c r="AY787" s="246" t="s">
        <v>155</v>
      </c>
    </row>
    <row r="788" spans="1:51" s="14" customFormat="1" ht="12">
      <c r="A788" s="14"/>
      <c r="B788" s="236"/>
      <c r="C788" s="237"/>
      <c r="D788" s="227" t="s">
        <v>176</v>
      </c>
      <c r="E788" s="238" t="s">
        <v>19</v>
      </c>
      <c r="F788" s="239" t="s">
        <v>364</v>
      </c>
      <c r="G788" s="237"/>
      <c r="H788" s="240">
        <v>45.44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6" t="s">
        <v>176</v>
      </c>
      <c r="AU788" s="246" t="s">
        <v>80</v>
      </c>
      <c r="AV788" s="14" t="s">
        <v>82</v>
      </c>
      <c r="AW788" s="14" t="s">
        <v>34</v>
      </c>
      <c r="AX788" s="14" t="s">
        <v>72</v>
      </c>
      <c r="AY788" s="246" t="s">
        <v>155</v>
      </c>
    </row>
    <row r="789" spans="1:51" s="14" customFormat="1" ht="12">
      <c r="A789" s="14"/>
      <c r="B789" s="236"/>
      <c r="C789" s="237"/>
      <c r="D789" s="227" t="s">
        <v>176</v>
      </c>
      <c r="E789" s="238" t="s">
        <v>19</v>
      </c>
      <c r="F789" s="239" t="s">
        <v>367</v>
      </c>
      <c r="G789" s="237"/>
      <c r="H789" s="240">
        <v>60.67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6" t="s">
        <v>176</v>
      </c>
      <c r="AU789" s="246" t="s">
        <v>80</v>
      </c>
      <c r="AV789" s="14" t="s">
        <v>82</v>
      </c>
      <c r="AW789" s="14" t="s">
        <v>34</v>
      </c>
      <c r="AX789" s="14" t="s">
        <v>72</v>
      </c>
      <c r="AY789" s="246" t="s">
        <v>155</v>
      </c>
    </row>
    <row r="790" spans="1:51" s="14" customFormat="1" ht="12">
      <c r="A790" s="14"/>
      <c r="B790" s="236"/>
      <c r="C790" s="237"/>
      <c r="D790" s="227" t="s">
        <v>176</v>
      </c>
      <c r="E790" s="238" t="s">
        <v>19</v>
      </c>
      <c r="F790" s="239" t="s">
        <v>373</v>
      </c>
      <c r="G790" s="237"/>
      <c r="H790" s="240">
        <v>34.72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6" t="s">
        <v>176</v>
      </c>
      <c r="AU790" s="246" t="s">
        <v>80</v>
      </c>
      <c r="AV790" s="14" t="s">
        <v>82</v>
      </c>
      <c r="AW790" s="14" t="s">
        <v>34</v>
      </c>
      <c r="AX790" s="14" t="s">
        <v>72</v>
      </c>
      <c r="AY790" s="246" t="s">
        <v>155</v>
      </c>
    </row>
    <row r="791" spans="1:51" s="13" customFormat="1" ht="12">
      <c r="A791" s="13"/>
      <c r="B791" s="225"/>
      <c r="C791" s="226"/>
      <c r="D791" s="227" t="s">
        <v>176</v>
      </c>
      <c r="E791" s="228" t="s">
        <v>19</v>
      </c>
      <c r="F791" s="229" t="s">
        <v>717</v>
      </c>
      <c r="G791" s="226"/>
      <c r="H791" s="228" t="s">
        <v>19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5" t="s">
        <v>176</v>
      </c>
      <c r="AU791" s="235" t="s">
        <v>80</v>
      </c>
      <c r="AV791" s="13" t="s">
        <v>80</v>
      </c>
      <c r="AW791" s="13" t="s">
        <v>34</v>
      </c>
      <c r="AX791" s="13" t="s">
        <v>72</v>
      </c>
      <c r="AY791" s="235" t="s">
        <v>155</v>
      </c>
    </row>
    <row r="792" spans="1:51" s="14" customFormat="1" ht="12">
      <c r="A792" s="14"/>
      <c r="B792" s="236"/>
      <c r="C792" s="237"/>
      <c r="D792" s="227" t="s">
        <v>176</v>
      </c>
      <c r="E792" s="238" t="s">
        <v>19</v>
      </c>
      <c r="F792" s="239" t="s">
        <v>231</v>
      </c>
      <c r="G792" s="237"/>
      <c r="H792" s="240">
        <v>45</v>
      </c>
      <c r="I792" s="241"/>
      <c r="J792" s="237"/>
      <c r="K792" s="237"/>
      <c r="L792" s="242"/>
      <c r="M792" s="243"/>
      <c r="N792" s="244"/>
      <c r="O792" s="244"/>
      <c r="P792" s="244"/>
      <c r="Q792" s="244"/>
      <c r="R792" s="244"/>
      <c r="S792" s="244"/>
      <c r="T792" s="245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6" t="s">
        <v>176</v>
      </c>
      <c r="AU792" s="246" t="s">
        <v>80</v>
      </c>
      <c r="AV792" s="14" t="s">
        <v>82</v>
      </c>
      <c r="AW792" s="14" t="s">
        <v>34</v>
      </c>
      <c r="AX792" s="14" t="s">
        <v>72</v>
      </c>
      <c r="AY792" s="246" t="s">
        <v>155</v>
      </c>
    </row>
    <row r="793" spans="1:51" s="15" customFormat="1" ht="12">
      <c r="A793" s="15"/>
      <c r="B793" s="255"/>
      <c r="C793" s="256"/>
      <c r="D793" s="227" t="s">
        <v>176</v>
      </c>
      <c r="E793" s="257" t="s">
        <v>19</v>
      </c>
      <c r="F793" s="258" t="s">
        <v>502</v>
      </c>
      <c r="G793" s="256"/>
      <c r="H793" s="259">
        <v>719.64</v>
      </c>
      <c r="I793" s="260"/>
      <c r="J793" s="256"/>
      <c r="K793" s="256"/>
      <c r="L793" s="261"/>
      <c r="M793" s="262"/>
      <c r="N793" s="263"/>
      <c r="O793" s="263"/>
      <c r="P793" s="263"/>
      <c r="Q793" s="263"/>
      <c r="R793" s="263"/>
      <c r="S793" s="263"/>
      <c r="T793" s="264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5" t="s">
        <v>176</v>
      </c>
      <c r="AU793" s="265" t="s">
        <v>80</v>
      </c>
      <c r="AV793" s="15" t="s">
        <v>252</v>
      </c>
      <c r="AW793" s="15" t="s">
        <v>34</v>
      </c>
      <c r="AX793" s="15" t="s">
        <v>80</v>
      </c>
      <c r="AY793" s="265" t="s">
        <v>155</v>
      </c>
    </row>
    <row r="794" spans="1:47" s="2" customFormat="1" ht="12">
      <c r="A794" s="41"/>
      <c r="B794" s="42"/>
      <c r="C794" s="43"/>
      <c r="D794" s="227" t="s">
        <v>493</v>
      </c>
      <c r="E794" s="43"/>
      <c r="F794" s="252" t="s">
        <v>678</v>
      </c>
      <c r="G794" s="43"/>
      <c r="H794" s="43"/>
      <c r="I794" s="43"/>
      <c r="J794" s="43"/>
      <c r="K794" s="43"/>
      <c r="L794" s="47"/>
      <c r="M794" s="223"/>
      <c r="N794" s="22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U794" s="20" t="s">
        <v>80</v>
      </c>
    </row>
    <row r="795" spans="1:47" s="2" customFormat="1" ht="12">
      <c r="A795" s="41"/>
      <c r="B795" s="42"/>
      <c r="C795" s="43"/>
      <c r="D795" s="227" t="s">
        <v>493</v>
      </c>
      <c r="E795" s="43"/>
      <c r="F795" s="253" t="s">
        <v>679</v>
      </c>
      <c r="G795" s="43"/>
      <c r="H795" s="254">
        <v>0</v>
      </c>
      <c r="I795" s="43"/>
      <c r="J795" s="43"/>
      <c r="K795" s="43"/>
      <c r="L795" s="47"/>
      <c r="M795" s="223"/>
      <c r="N795" s="224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U795" s="20" t="s">
        <v>80</v>
      </c>
    </row>
    <row r="796" spans="1:47" s="2" customFormat="1" ht="12">
      <c r="A796" s="41"/>
      <c r="B796" s="42"/>
      <c r="C796" s="43"/>
      <c r="D796" s="227" t="s">
        <v>493</v>
      </c>
      <c r="E796" s="43"/>
      <c r="F796" s="253" t="s">
        <v>680</v>
      </c>
      <c r="G796" s="43"/>
      <c r="H796" s="254">
        <v>31.29</v>
      </c>
      <c r="I796" s="43"/>
      <c r="J796" s="43"/>
      <c r="K796" s="43"/>
      <c r="L796" s="47"/>
      <c r="M796" s="223"/>
      <c r="N796" s="224"/>
      <c r="O796" s="87"/>
      <c r="P796" s="87"/>
      <c r="Q796" s="87"/>
      <c r="R796" s="87"/>
      <c r="S796" s="87"/>
      <c r="T796" s="88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U796" s="20" t="s">
        <v>80</v>
      </c>
    </row>
    <row r="797" spans="1:47" s="2" customFormat="1" ht="12">
      <c r="A797" s="41"/>
      <c r="B797" s="42"/>
      <c r="C797" s="43"/>
      <c r="D797" s="227" t="s">
        <v>493</v>
      </c>
      <c r="E797" s="43"/>
      <c r="F797" s="253" t="s">
        <v>681</v>
      </c>
      <c r="G797" s="43"/>
      <c r="H797" s="254">
        <v>4.06</v>
      </c>
      <c r="I797" s="43"/>
      <c r="J797" s="43"/>
      <c r="K797" s="43"/>
      <c r="L797" s="47"/>
      <c r="M797" s="223"/>
      <c r="N797" s="224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U797" s="20" t="s">
        <v>80</v>
      </c>
    </row>
    <row r="798" spans="1:47" s="2" customFormat="1" ht="12">
      <c r="A798" s="41"/>
      <c r="B798" s="42"/>
      <c r="C798" s="43"/>
      <c r="D798" s="227" t="s">
        <v>493</v>
      </c>
      <c r="E798" s="43"/>
      <c r="F798" s="253" t="s">
        <v>682</v>
      </c>
      <c r="G798" s="43"/>
      <c r="H798" s="254">
        <v>1.14</v>
      </c>
      <c r="I798" s="43"/>
      <c r="J798" s="43"/>
      <c r="K798" s="43"/>
      <c r="L798" s="47"/>
      <c r="M798" s="223"/>
      <c r="N798" s="224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U798" s="20" t="s">
        <v>80</v>
      </c>
    </row>
    <row r="799" spans="1:47" s="2" customFormat="1" ht="12">
      <c r="A799" s="41"/>
      <c r="B799" s="42"/>
      <c r="C799" s="43"/>
      <c r="D799" s="227" t="s">
        <v>493</v>
      </c>
      <c r="E799" s="43"/>
      <c r="F799" s="253" t="s">
        <v>682</v>
      </c>
      <c r="G799" s="43"/>
      <c r="H799" s="254">
        <v>1.14</v>
      </c>
      <c r="I799" s="43"/>
      <c r="J799" s="43"/>
      <c r="K799" s="43"/>
      <c r="L799" s="47"/>
      <c r="M799" s="223"/>
      <c r="N799" s="22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U799" s="20" t="s">
        <v>80</v>
      </c>
    </row>
    <row r="800" spans="1:47" s="2" customFormat="1" ht="12">
      <c r="A800" s="41"/>
      <c r="B800" s="42"/>
      <c r="C800" s="43"/>
      <c r="D800" s="227" t="s">
        <v>493</v>
      </c>
      <c r="E800" s="43"/>
      <c r="F800" s="253" t="s">
        <v>682</v>
      </c>
      <c r="G800" s="43"/>
      <c r="H800" s="254">
        <v>1.14</v>
      </c>
      <c r="I800" s="43"/>
      <c r="J800" s="43"/>
      <c r="K800" s="43"/>
      <c r="L800" s="47"/>
      <c r="M800" s="223"/>
      <c r="N800" s="224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U800" s="20" t="s">
        <v>80</v>
      </c>
    </row>
    <row r="801" spans="1:47" s="2" customFormat="1" ht="12">
      <c r="A801" s="41"/>
      <c r="B801" s="42"/>
      <c r="C801" s="43"/>
      <c r="D801" s="227" t="s">
        <v>493</v>
      </c>
      <c r="E801" s="43"/>
      <c r="F801" s="253" t="s">
        <v>683</v>
      </c>
      <c r="G801" s="43"/>
      <c r="H801" s="254">
        <v>5.7</v>
      </c>
      <c r="I801" s="43"/>
      <c r="J801" s="43"/>
      <c r="K801" s="43"/>
      <c r="L801" s="47"/>
      <c r="M801" s="223"/>
      <c r="N801" s="22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U801" s="20" t="s">
        <v>80</v>
      </c>
    </row>
    <row r="802" spans="1:47" s="2" customFormat="1" ht="12">
      <c r="A802" s="41"/>
      <c r="B802" s="42"/>
      <c r="C802" s="43"/>
      <c r="D802" s="227" t="s">
        <v>493</v>
      </c>
      <c r="E802" s="43"/>
      <c r="F802" s="253" t="s">
        <v>684</v>
      </c>
      <c r="G802" s="43"/>
      <c r="H802" s="254">
        <v>3.73</v>
      </c>
      <c r="I802" s="43"/>
      <c r="J802" s="43"/>
      <c r="K802" s="43"/>
      <c r="L802" s="47"/>
      <c r="M802" s="223"/>
      <c r="N802" s="224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U802" s="20" t="s">
        <v>80</v>
      </c>
    </row>
    <row r="803" spans="1:47" s="2" customFormat="1" ht="12">
      <c r="A803" s="41"/>
      <c r="B803" s="42"/>
      <c r="C803" s="43"/>
      <c r="D803" s="227" t="s">
        <v>493</v>
      </c>
      <c r="E803" s="43"/>
      <c r="F803" s="253" t="s">
        <v>685</v>
      </c>
      <c r="G803" s="43"/>
      <c r="H803" s="254">
        <v>1.2</v>
      </c>
      <c r="I803" s="43"/>
      <c r="J803" s="43"/>
      <c r="K803" s="43"/>
      <c r="L803" s="47"/>
      <c r="M803" s="223"/>
      <c r="N803" s="224"/>
      <c r="O803" s="87"/>
      <c r="P803" s="87"/>
      <c r="Q803" s="87"/>
      <c r="R803" s="87"/>
      <c r="S803" s="87"/>
      <c r="T803" s="88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U803" s="20" t="s">
        <v>80</v>
      </c>
    </row>
    <row r="804" spans="1:47" s="2" customFormat="1" ht="12">
      <c r="A804" s="41"/>
      <c r="B804" s="42"/>
      <c r="C804" s="43"/>
      <c r="D804" s="227" t="s">
        <v>493</v>
      </c>
      <c r="E804" s="43"/>
      <c r="F804" s="253" t="s">
        <v>686</v>
      </c>
      <c r="G804" s="43"/>
      <c r="H804" s="254">
        <v>1.25</v>
      </c>
      <c r="I804" s="43"/>
      <c r="J804" s="43"/>
      <c r="K804" s="43"/>
      <c r="L804" s="47"/>
      <c r="M804" s="223"/>
      <c r="N804" s="224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U804" s="20" t="s">
        <v>80</v>
      </c>
    </row>
    <row r="805" spans="1:47" s="2" customFormat="1" ht="12">
      <c r="A805" s="41"/>
      <c r="B805" s="42"/>
      <c r="C805" s="43"/>
      <c r="D805" s="227" t="s">
        <v>493</v>
      </c>
      <c r="E805" s="43"/>
      <c r="F805" s="253" t="s">
        <v>681</v>
      </c>
      <c r="G805" s="43"/>
      <c r="H805" s="254">
        <v>4.06</v>
      </c>
      <c r="I805" s="43"/>
      <c r="J805" s="43"/>
      <c r="K805" s="43"/>
      <c r="L805" s="47"/>
      <c r="M805" s="223"/>
      <c r="N805" s="224"/>
      <c r="O805" s="87"/>
      <c r="P805" s="87"/>
      <c r="Q805" s="87"/>
      <c r="R805" s="87"/>
      <c r="S805" s="87"/>
      <c r="T805" s="88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U805" s="20" t="s">
        <v>80</v>
      </c>
    </row>
    <row r="806" spans="1:47" s="2" customFormat="1" ht="12">
      <c r="A806" s="41"/>
      <c r="B806" s="42"/>
      <c r="C806" s="43"/>
      <c r="D806" s="227" t="s">
        <v>493</v>
      </c>
      <c r="E806" s="43"/>
      <c r="F806" s="253" t="s">
        <v>687</v>
      </c>
      <c r="G806" s="43"/>
      <c r="H806" s="254">
        <v>2.28</v>
      </c>
      <c r="I806" s="43"/>
      <c r="J806" s="43"/>
      <c r="K806" s="43"/>
      <c r="L806" s="47"/>
      <c r="M806" s="223"/>
      <c r="N806" s="224"/>
      <c r="O806" s="87"/>
      <c r="P806" s="87"/>
      <c r="Q806" s="87"/>
      <c r="R806" s="87"/>
      <c r="S806" s="87"/>
      <c r="T806" s="88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U806" s="20" t="s">
        <v>80</v>
      </c>
    </row>
    <row r="807" spans="1:47" s="2" customFormat="1" ht="12">
      <c r="A807" s="41"/>
      <c r="B807" s="42"/>
      <c r="C807" s="43"/>
      <c r="D807" s="227" t="s">
        <v>493</v>
      </c>
      <c r="E807" s="43"/>
      <c r="F807" s="253" t="s">
        <v>682</v>
      </c>
      <c r="G807" s="43"/>
      <c r="H807" s="254">
        <v>1.14</v>
      </c>
      <c r="I807" s="43"/>
      <c r="J807" s="43"/>
      <c r="K807" s="43"/>
      <c r="L807" s="47"/>
      <c r="M807" s="223"/>
      <c r="N807" s="224"/>
      <c r="O807" s="87"/>
      <c r="P807" s="87"/>
      <c r="Q807" s="87"/>
      <c r="R807" s="87"/>
      <c r="S807" s="87"/>
      <c r="T807" s="88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U807" s="20" t="s">
        <v>80</v>
      </c>
    </row>
    <row r="808" spans="1:47" s="2" customFormat="1" ht="12">
      <c r="A808" s="41"/>
      <c r="B808" s="42"/>
      <c r="C808" s="43"/>
      <c r="D808" s="227" t="s">
        <v>493</v>
      </c>
      <c r="E808" s="43"/>
      <c r="F808" s="253" t="s">
        <v>502</v>
      </c>
      <c r="G808" s="43"/>
      <c r="H808" s="254">
        <v>58.13</v>
      </c>
      <c r="I808" s="43"/>
      <c r="J808" s="43"/>
      <c r="K808" s="43"/>
      <c r="L808" s="47"/>
      <c r="M808" s="223"/>
      <c r="N808" s="224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U808" s="20" t="s">
        <v>80</v>
      </c>
    </row>
    <row r="809" spans="1:47" s="2" customFormat="1" ht="12">
      <c r="A809" s="41"/>
      <c r="B809" s="42"/>
      <c r="C809" s="43"/>
      <c r="D809" s="227" t="s">
        <v>493</v>
      </c>
      <c r="E809" s="43"/>
      <c r="F809" s="252" t="s">
        <v>688</v>
      </c>
      <c r="G809" s="43"/>
      <c r="H809" s="43"/>
      <c r="I809" s="43"/>
      <c r="J809" s="43"/>
      <c r="K809" s="43"/>
      <c r="L809" s="47"/>
      <c r="M809" s="223"/>
      <c r="N809" s="224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U809" s="20" t="s">
        <v>80</v>
      </c>
    </row>
    <row r="810" spans="1:47" s="2" customFormat="1" ht="12">
      <c r="A810" s="41"/>
      <c r="B810" s="42"/>
      <c r="C810" s="43"/>
      <c r="D810" s="227" t="s">
        <v>493</v>
      </c>
      <c r="E810" s="43"/>
      <c r="F810" s="253" t="s">
        <v>679</v>
      </c>
      <c r="G810" s="43"/>
      <c r="H810" s="254">
        <v>0</v>
      </c>
      <c r="I810" s="43"/>
      <c r="J810" s="43"/>
      <c r="K810" s="43"/>
      <c r="L810" s="47"/>
      <c r="M810" s="223"/>
      <c r="N810" s="224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U810" s="20" t="s">
        <v>80</v>
      </c>
    </row>
    <row r="811" spans="1:47" s="2" customFormat="1" ht="12">
      <c r="A811" s="41"/>
      <c r="B811" s="42"/>
      <c r="C811" s="43"/>
      <c r="D811" s="227" t="s">
        <v>493</v>
      </c>
      <c r="E811" s="43"/>
      <c r="F811" s="253" t="s">
        <v>689</v>
      </c>
      <c r="G811" s="43"/>
      <c r="H811" s="254">
        <v>81.7</v>
      </c>
      <c r="I811" s="43"/>
      <c r="J811" s="43"/>
      <c r="K811" s="43"/>
      <c r="L811" s="47"/>
      <c r="M811" s="223"/>
      <c r="N811" s="22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U811" s="20" t="s">
        <v>80</v>
      </c>
    </row>
    <row r="812" spans="1:47" s="2" customFormat="1" ht="12">
      <c r="A812" s="41"/>
      <c r="B812" s="42"/>
      <c r="C812" s="43"/>
      <c r="D812" s="227" t="s">
        <v>493</v>
      </c>
      <c r="E812" s="43"/>
      <c r="F812" s="253" t="s">
        <v>690</v>
      </c>
      <c r="G812" s="43"/>
      <c r="H812" s="254">
        <v>10.64</v>
      </c>
      <c r="I812" s="43"/>
      <c r="J812" s="43"/>
      <c r="K812" s="43"/>
      <c r="L812" s="47"/>
      <c r="M812" s="223"/>
      <c r="N812" s="224"/>
      <c r="O812" s="87"/>
      <c r="P812" s="87"/>
      <c r="Q812" s="87"/>
      <c r="R812" s="87"/>
      <c r="S812" s="87"/>
      <c r="T812" s="88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U812" s="20" t="s">
        <v>80</v>
      </c>
    </row>
    <row r="813" spans="1:47" s="2" customFormat="1" ht="12">
      <c r="A813" s="41"/>
      <c r="B813" s="42"/>
      <c r="C813" s="43"/>
      <c r="D813" s="227" t="s">
        <v>493</v>
      </c>
      <c r="E813" s="43"/>
      <c r="F813" s="253" t="s">
        <v>685</v>
      </c>
      <c r="G813" s="43"/>
      <c r="H813" s="254">
        <v>1.2</v>
      </c>
      <c r="I813" s="43"/>
      <c r="J813" s="43"/>
      <c r="K813" s="43"/>
      <c r="L813" s="47"/>
      <c r="M813" s="223"/>
      <c r="N813" s="224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U813" s="20" t="s">
        <v>80</v>
      </c>
    </row>
    <row r="814" spans="1:47" s="2" customFormat="1" ht="12">
      <c r="A814" s="41"/>
      <c r="B814" s="42"/>
      <c r="C814" s="43"/>
      <c r="D814" s="227" t="s">
        <v>493</v>
      </c>
      <c r="E814" s="43"/>
      <c r="F814" s="253" t="s">
        <v>691</v>
      </c>
      <c r="G814" s="43"/>
      <c r="H814" s="254">
        <v>33.2</v>
      </c>
      <c r="I814" s="43"/>
      <c r="J814" s="43"/>
      <c r="K814" s="43"/>
      <c r="L814" s="47"/>
      <c r="M814" s="223"/>
      <c r="N814" s="224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U814" s="20" t="s">
        <v>80</v>
      </c>
    </row>
    <row r="815" spans="1:47" s="2" customFormat="1" ht="12">
      <c r="A815" s="41"/>
      <c r="B815" s="42"/>
      <c r="C815" s="43"/>
      <c r="D815" s="227" t="s">
        <v>493</v>
      </c>
      <c r="E815" s="43"/>
      <c r="F815" s="253" t="s">
        <v>692</v>
      </c>
      <c r="G815" s="43"/>
      <c r="H815" s="254">
        <v>33.38</v>
      </c>
      <c r="I815" s="43"/>
      <c r="J815" s="43"/>
      <c r="K815" s="43"/>
      <c r="L815" s="47"/>
      <c r="M815" s="223"/>
      <c r="N815" s="224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U815" s="20" t="s">
        <v>80</v>
      </c>
    </row>
    <row r="816" spans="1:47" s="2" customFormat="1" ht="12">
      <c r="A816" s="41"/>
      <c r="B816" s="42"/>
      <c r="C816" s="43"/>
      <c r="D816" s="227" t="s">
        <v>493</v>
      </c>
      <c r="E816" s="43"/>
      <c r="F816" s="253" t="s">
        <v>693</v>
      </c>
      <c r="G816" s="43"/>
      <c r="H816" s="254">
        <v>33.2</v>
      </c>
      <c r="I816" s="43"/>
      <c r="J816" s="43"/>
      <c r="K816" s="43"/>
      <c r="L816" s="47"/>
      <c r="M816" s="223"/>
      <c r="N816" s="224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U816" s="20" t="s">
        <v>80</v>
      </c>
    </row>
    <row r="817" spans="1:47" s="2" customFormat="1" ht="12">
      <c r="A817" s="41"/>
      <c r="B817" s="42"/>
      <c r="C817" s="43"/>
      <c r="D817" s="227" t="s">
        <v>493</v>
      </c>
      <c r="E817" s="43"/>
      <c r="F817" s="253" t="s">
        <v>694</v>
      </c>
      <c r="G817" s="43"/>
      <c r="H817" s="254">
        <v>32.84</v>
      </c>
      <c r="I817" s="43"/>
      <c r="J817" s="43"/>
      <c r="K817" s="43"/>
      <c r="L817" s="47"/>
      <c r="M817" s="223"/>
      <c r="N817" s="224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U817" s="20" t="s">
        <v>80</v>
      </c>
    </row>
    <row r="818" spans="1:47" s="2" customFormat="1" ht="12">
      <c r="A818" s="41"/>
      <c r="B818" s="42"/>
      <c r="C818" s="43"/>
      <c r="D818" s="227" t="s">
        <v>493</v>
      </c>
      <c r="E818" s="43"/>
      <c r="F818" s="253" t="s">
        <v>695</v>
      </c>
      <c r="G818" s="43"/>
      <c r="H818" s="254">
        <v>11.05</v>
      </c>
      <c r="I818" s="43"/>
      <c r="J818" s="43"/>
      <c r="K818" s="43"/>
      <c r="L818" s="47"/>
      <c r="M818" s="223"/>
      <c r="N818" s="224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U818" s="20" t="s">
        <v>80</v>
      </c>
    </row>
    <row r="819" spans="1:47" s="2" customFormat="1" ht="12">
      <c r="A819" s="41"/>
      <c r="B819" s="42"/>
      <c r="C819" s="43"/>
      <c r="D819" s="227" t="s">
        <v>493</v>
      </c>
      <c r="E819" s="43"/>
      <c r="F819" s="253" t="s">
        <v>502</v>
      </c>
      <c r="G819" s="43"/>
      <c r="H819" s="254">
        <v>237.21</v>
      </c>
      <c r="I819" s="43"/>
      <c r="J819" s="43"/>
      <c r="K819" s="43"/>
      <c r="L819" s="47"/>
      <c r="M819" s="223"/>
      <c r="N819" s="224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U819" s="20" t="s">
        <v>80</v>
      </c>
    </row>
    <row r="820" spans="1:47" s="2" customFormat="1" ht="12">
      <c r="A820" s="41"/>
      <c r="B820" s="42"/>
      <c r="C820" s="43"/>
      <c r="D820" s="227" t="s">
        <v>493</v>
      </c>
      <c r="E820" s="43"/>
      <c r="F820" s="252" t="s">
        <v>696</v>
      </c>
      <c r="G820" s="43"/>
      <c r="H820" s="43"/>
      <c r="I820" s="43"/>
      <c r="J820" s="43"/>
      <c r="K820" s="43"/>
      <c r="L820" s="47"/>
      <c r="M820" s="223"/>
      <c r="N820" s="224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U820" s="20" t="s">
        <v>80</v>
      </c>
    </row>
    <row r="821" spans="1:47" s="2" customFormat="1" ht="12">
      <c r="A821" s="41"/>
      <c r="B821" s="42"/>
      <c r="C821" s="43"/>
      <c r="D821" s="227" t="s">
        <v>493</v>
      </c>
      <c r="E821" s="43"/>
      <c r="F821" s="253" t="s">
        <v>697</v>
      </c>
      <c r="G821" s="43"/>
      <c r="H821" s="254">
        <v>0</v>
      </c>
      <c r="I821" s="43"/>
      <c r="J821" s="43"/>
      <c r="K821" s="43"/>
      <c r="L821" s="47"/>
      <c r="M821" s="223"/>
      <c r="N821" s="224"/>
      <c r="O821" s="87"/>
      <c r="P821" s="87"/>
      <c r="Q821" s="87"/>
      <c r="R821" s="87"/>
      <c r="S821" s="87"/>
      <c r="T821" s="88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U821" s="20" t="s">
        <v>80</v>
      </c>
    </row>
    <row r="822" spans="1:47" s="2" customFormat="1" ht="12">
      <c r="A822" s="41"/>
      <c r="B822" s="42"/>
      <c r="C822" s="43"/>
      <c r="D822" s="227" t="s">
        <v>493</v>
      </c>
      <c r="E822" s="43"/>
      <c r="F822" s="253" t="s">
        <v>698</v>
      </c>
      <c r="G822" s="43"/>
      <c r="H822" s="254">
        <v>82.96</v>
      </c>
      <c r="I822" s="43"/>
      <c r="J822" s="43"/>
      <c r="K822" s="43"/>
      <c r="L822" s="47"/>
      <c r="M822" s="223"/>
      <c r="N822" s="224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U822" s="20" t="s">
        <v>80</v>
      </c>
    </row>
    <row r="823" spans="1:47" s="2" customFormat="1" ht="12">
      <c r="A823" s="41"/>
      <c r="B823" s="42"/>
      <c r="C823" s="43"/>
      <c r="D823" s="227" t="s">
        <v>493</v>
      </c>
      <c r="E823" s="43"/>
      <c r="F823" s="253" t="s">
        <v>690</v>
      </c>
      <c r="G823" s="43"/>
      <c r="H823" s="254">
        <v>10.64</v>
      </c>
      <c r="I823" s="43"/>
      <c r="J823" s="43"/>
      <c r="K823" s="43"/>
      <c r="L823" s="47"/>
      <c r="M823" s="223"/>
      <c r="N823" s="224"/>
      <c r="O823" s="87"/>
      <c r="P823" s="87"/>
      <c r="Q823" s="87"/>
      <c r="R823" s="87"/>
      <c r="S823" s="87"/>
      <c r="T823" s="88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U823" s="20" t="s">
        <v>80</v>
      </c>
    </row>
    <row r="824" spans="1:47" s="2" customFormat="1" ht="12">
      <c r="A824" s="41"/>
      <c r="B824" s="42"/>
      <c r="C824" s="43"/>
      <c r="D824" s="227" t="s">
        <v>493</v>
      </c>
      <c r="E824" s="43"/>
      <c r="F824" s="253" t="s">
        <v>685</v>
      </c>
      <c r="G824" s="43"/>
      <c r="H824" s="254">
        <v>1.2</v>
      </c>
      <c r="I824" s="43"/>
      <c r="J824" s="43"/>
      <c r="K824" s="43"/>
      <c r="L824" s="47"/>
      <c r="M824" s="223"/>
      <c r="N824" s="224"/>
      <c r="O824" s="87"/>
      <c r="P824" s="87"/>
      <c r="Q824" s="87"/>
      <c r="R824" s="87"/>
      <c r="S824" s="87"/>
      <c r="T824" s="88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U824" s="20" t="s">
        <v>80</v>
      </c>
    </row>
    <row r="825" spans="1:47" s="2" customFormat="1" ht="12">
      <c r="A825" s="41"/>
      <c r="B825" s="42"/>
      <c r="C825" s="43"/>
      <c r="D825" s="227" t="s">
        <v>493</v>
      </c>
      <c r="E825" s="43"/>
      <c r="F825" s="253" t="s">
        <v>691</v>
      </c>
      <c r="G825" s="43"/>
      <c r="H825" s="254">
        <v>33.2</v>
      </c>
      <c r="I825" s="43"/>
      <c r="J825" s="43"/>
      <c r="K825" s="43"/>
      <c r="L825" s="47"/>
      <c r="M825" s="223"/>
      <c r="N825" s="224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U825" s="20" t="s">
        <v>80</v>
      </c>
    </row>
    <row r="826" spans="1:47" s="2" customFormat="1" ht="12">
      <c r="A826" s="41"/>
      <c r="B826" s="42"/>
      <c r="C826" s="43"/>
      <c r="D826" s="227" t="s">
        <v>493</v>
      </c>
      <c r="E826" s="43"/>
      <c r="F826" s="253" t="s">
        <v>692</v>
      </c>
      <c r="G826" s="43"/>
      <c r="H826" s="254">
        <v>33.38</v>
      </c>
      <c r="I826" s="43"/>
      <c r="J826" s="43"/>
      <c r="K826" s="43"/>
      <c r="L826" s="47"/>
      <c r="M826" s="223"/>
      <c r="N826" s="224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U826" s="20" t="s">
        <v>80</v>
      </c>
    </row>
    <row r="827" spans="1:47" s="2" customFormat="1" ht="12">
      <c r="A827" s="41"/>
      <c r="B827" s="42"/>
      <c r="C827" s="43"/>
      <c r="D827" s="227" t="s">
        <v>493</v>
      </c>
      <c r="E827" s="43"/>
      <c r="F827" s="253" t="s">
        <v>693</v>
      </c>
      <c r="G827" s="43"/>
      <c r="H827" s="254">
        <v>33.2</v>
      </c>
      <c r="I827" s="43"/>
      <c r="J827" s="43"/>
      <c r="K827" s="43"/>
      <c r="L827" s="47"/>
      <c r="M827" s="223"/>
      <c r="N827" s="224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U827" s="20" t="s">
        <v>80</v>
      </c>
    </row>
    <row r="828" spans="1:47" s="2" customFormat="1" ht="12">
      <c r="A828" s="41"/>
      <c r="B828" s="42"/>
      <c r="C828" s="43"/>
      <c r="D828" s="227" t="s">
        <v>493</v>
      </c>
      <c r="E828" s="43"/>
      <c r="F828" s="253" t="s">
        <v>694</v>
      </c>
      <c r="G828" s="43"/>
      <c r="H828" s="254">
        <v>32.84</v>
      </c>
      <c r="I828" s="43"/>
      <c r="J828" s="43"/>
      <c r="K828" s="43"/>
      <c r="L828" s="47"/>
      <c r="M828" s="223"/>
      <c r="N828" s="22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U828" s="20" t="s">
        <v>80</v>
      </c>
    </row>
    <row r="829" spans="1:47" s="2" customFormat="1" ht="12">
      <c r="A829" s="41"/>
      <c r="B829" s="42"/>
      <c r="C829" s="43"/>
      <c r="D829" s="227" t="s">
        <v>493</v>
      </c>
      <c r="E829" s="43"/>
      <c r="F829" s="253" t="s">
        <v>695</v>
      </c>
      <c r="G829" s="43"/>
      <c r="H829" s="254">
        <v>11.05</v>
      </c>
      <c r="I829" s="43"/>
      <c r="J829" s="43"/>
      <c r="K829" s="43"/>
      <c r="L829" s="47"/>
      <c r="M829" s="223"/>
      <c r="N829" s="224"/>
      <c r="O829" s="87"/>
      <c r="P829" s="87"/>
      <c r="Q829" s="87"/>
      <c r="R829" s="87"/>
      <c r="S829" s="87"/>
      <c r="T829" s="88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U829" s="20" t="s">
        <v>80</v>
      </c>
    </row>
    <row r="830" spans="1:47" s="2" customFormat="1" ht="12">
      <c r="A830" s="41"/>
      <c r="B830" s="42"/>
      <c r="C830" s="43"/>
      <c r="D830" s="227" t="s">
        <v>493</v>
      </c>
      <c r="E830" s="43"/>
      <c r="F830" s="253" t="s">
        <v>502</v>
      </c>
      <c r="G830" s="43"/>
      <c r="H830" s="254">
        <v>238.47</v>
      </c>
      <c r="I830" s="43"/>
      <c r="J830" s="43"/>
      <c r="K830" s="43"/>
      <c r="L830" s="47"/>
      <c r="M830" s="223"/>
      <c r="N830" s="224"/>
      <c r="O830" s="87"/>
      <c r="P830" s="87"/>
      <c r="Q830" s="87"/>
      <c r="R830" s="87"/>
      <c r="S830" s="87"/>
      <c r="T830" s="88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U830" s="20" t="s">
        <v>80</v>
      </c>
    </row>
    <row r="831" spans="1:47" s="2" customFormat="1" ht="12">
      <c r="A831" s="41"/>
      <c r="B831" s="42"/>
      <c r="C831" s="43"/>
      <c r="D831" s="227" t="s">
        <v>493</v>
      </c>
      <c r="E831" s="43"/>
      <c r="F831" s="252" t="s">
        <v>699</v>
      </c>
      <c r="G831" s="43"/>
      <c r="H831" s="43"/>
      <c r="I831" s="43"/>
      <c r="J831" s="43"/>
      <c r="K831" s="43"/>
      <c r="L831" s="47"/>
      <c r="M831" s="223"/>
      <c r="N831" s="22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U831" s="20" t="s">
        <v>80</v>
      </c>
    </row>
    <row r="832" spans="1:47" s="2" customFormat="1" ht="12">
      <c r="A832" s="41"/>
      <c r="B832" s="42"/>
      <c r="C832" s="43"/>
      <c r="D832" s="227" t="s">
        <v>493</v>
      </c>
      <c r="E832" s="43"/>
      <c r="F832" s="253" t="s">
        <v>697</v>
      </c>
      <c r="G832" s="43"/>
      <c r="H832" s="254">
        <v>0</v>
      </c>
      <c r="I832" s="43"/>
      <c r="J832" s="43"/>
      <c r="K832" s="43"/>
      <c r="L832" s="47"/>
      <c r="M832" s="223"/>
      <c r="N832" s="224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U832" s="20" t="s">
        <v>80</v>
      </c>
    </row>
    <row r="833" spans="1:47" s="2" customFormat="1" ht="12">
      <c r="A833" s="41"/>
      <c r="B833" s="42"/>
      <c r="C833" s="43"/>
      <c r="D833" s="227" t="s">
        <v>493</v>
      </c>
      <c r="E833" s="43"/>
      <c r="F833" s="253" t="s">
        <v>681</v>
      </c>
      <c r="G833" s="43"/>
      <c r="H833" s="254">
        <v>4.06</v>
      </c>
      <c r="I833" s="43"/>
      <c r="J833" s="43"/>
      <c r="K833" s="43"/>
      <c r="L833" s="47"/>
      <c r="M833" s="223"/>
      <c r="N833" s="224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U833" s="20" t="s">
        <v>80</v>
      </c>
    </row>
    <row r="834" spans="1:47" s="2" customFormat="1" ht="12">
      <c r="A834" s="41"/>
      <c r="B834" s="42"/>
      <c r="C834" s="43"/>
      <c r="D834" s="227" t="s">
        <v>493</v>
      </c>
      <c r="E834" s="43"/>
      <c r="F834" s="253" t="s">
        <v>682</v>
      </c>
      <c r="G834" s="43"/>
      <c r="H834" s="254">
        <v>1.14</v>
      </c>
      <c r="I834" s="43"/>
      <c r="J834" s="43"/>
      <c r="K834" s="43"/>
      <c r="L834" s="47"/>
      <c r="M834" s="223"/>
      <c r="N834" s="224"/>
      <c r="O834" s="87"/>
      <c r="P834" s="87"/>
      <c r="Q834" s="87"/>
      <c r="R834" s="87"/>
      <c r="S834" s="87"/>
      <c r="T834" s="88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U834" s="20" t="s">
        <v>80</v>
      </c>
    </row>
    <row r="835" spans="1:47" s="2" customFormat="1" ht="12">
      <c r="A835" s="41"/>
      <c r="B835" s="42"/>
      <c r="C835" s="43"/>
      <c r="D835" s="227" t="s">
        <v>493</v>
      </c>
      <c r="E835" s="43"/>
      <c r="F835" s="253" t="s">
        <v>682</v>
      </c>
      <c r="G835" s="43"/>
      <c r="H835" s="254">
        <v>1.14</v>
      </c>
      <c r="I835" s="43"/>
      <c r="J835" s="43"/>
      <c r="K835" s="43"/>
      <c r="L835" s="47"/>
      <c r="M835" s="223"/>
      <c r="N835" s="22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U835" s="20" t="s">
        <v>80</v>
      </c>
    </row>
    <row r="836" spans="1:47" s="2" customFormat="1" ht="12">
      <c r="A836" s="41"/>
      <c r="B836" s="42"/>
      <c r="C836" s="43"/>
      <c r="D836" s="227" t="s">
        <v>493</v>
      </c>
      <c r="E836" s="43"/>
      <c r="F836" s="253" t="s">
        <v>682</v>
      </c>
      <c r="G836" s="43"/>
      <c r="H836" s="254">
        <v>1.14</v>
      </c>
      <c r="I836" s="43"/>
      <c r="J836" s="43"/>
      <c r="K836" s="43"/>
      <c r="L836" s="47"/>
      <c r="M836" s="223"/>
      <c r="N836" s="224"/>
      <c r="O836" s="87"/>
      <c r="P836" s="87"/>
      <c r="Q836" s="87"/>
      <c r="R836" s="87"/>
      <c r="S836" s="87"/>
      <c r="T836" s="88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U836" s="20" t="s">
        <v>80</v>
      </c>
    </row>
    <row r="837" spans="1:47" s="2" customFormat="1" ht="12">
      <c r="A837" s="41"/>
      <c r="B837" s="42"/>
      <c r="C837" s="43"/>
      <c r="D837" s="227" t="s">
        <v>493</v>
      </c>
      <c r="E837" s="43"/>
      <c r="F837" s="253" t="s">
        <v>683</v>
      </c>
      <c r="G837" s="43"/>
      <c r="H837" s="254">
        <v>5.7</v>
      </c>
      <c r="I837" s="43"/>
      <c r="J837" s="43"/>
      <c r="K837" s="43"/>
      <c r="L837" s="47"/>
      <c r="M837" s="223"/>
      <c r="N837" s="224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U837" s="20" t="s">
        <v>80</v>
      </c>
    </row>
    <row r="838" spans="1:47" s="2" customFormat="1" ht="12">
      <c r="A838" s="41"/>
      <c r="B838" s="42"/>
      <c r="C838" s="43"/>
      <c r="D838" s="227" t="s">
        <v>493</v>
      </c>
      <c r="E838" s="43"/>
      <c r="F838" s="253" t="s">
        <v>684</v>
      </c>
      <c r="G838" s="43"/>
      <c r="H838" s="254">
        <v>3.73</v>
      </c>
      <c r="I838" s="43"/>
      <c r="J838" s="43"/>
      <c r="K838" s="43"/>
      <c r="L838" s="47"/>
      <c r="M838" s="223"/>
      <c r="N838" s="224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U838" s="20" t="s">
        <v>80</v>
      </c>
    </row>
    <row r="839" spans="1:47" s="2" customFormat="1" ht="12">
      <c r="A839" s="41"/>
      <c r="B839" s="42"/>
      <c r="C839" s="43"/>
      <c r="D839" s="227" t="s">
        <v>493</v>
      </c>
      <c r="E839" s="43"/>
      <c r="F839" s="253" t="s">
        <v>685</v>
      </c>
      <c r="G839" s="43"/>
      <c r="H839" s="254">
        <v>1.2</v>
      </c>
      <c r="I839" s="43"/>
      <c r="J839" s="43"/>
      <c r="K839" s="43"/>
      <c r="L839" s="47"/>
      <c r="M839" s="223"/>
      <c r="N839" s="224"/>
      <c r="O839" s="87"/>
      <c r="P839" s="87"/>
      <c r="Q839" s="87"/>
      <c r="R839" s="87"/>
      <c r="S839" s="87"/>
      <c r="T839" s="88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U839" s="20" t="s">
        <v>80</v>
      </c>
    </row>
    <row r="840" spans="1:47" s="2" customFormat="1" ht="12">
      <c r="A840" s="41"/>
      <c r="B840" s="42"/>
      <c r="C840" s="43"/>
      <c r="D840" s="227" t="s">
        <v>493</v>
      </c>
      <c r="E840" s="43"/>
      <c r="F840" s="253" t="s">
        <v>686</v>
      </c>
      <c r="G840" s="43"/>
      <c r="H840" s="254">
        <v>1.25</v>
      </c>
      <c r="I840" s="43"/>
      <c r="J840" s="43"/>
      <c r="K840" s="43"/>
      <c r="L840" s="47"/>
      <c r="M840" s="223"/>
      <c r="N840" s="224"/>
      <c r="O840" s="87"/>
      <c r="P840" s="87"/>
      <c r="Q840" s="87"/>
      <c r="R840" s="87"/>
      <c r="S840" s="87"/>
      <c r="T840" s="88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U840" s="20" t="s">
        <v>80</v>
      </c>
    </row>
    <row r="841" spans="1:47" s="2" customFormat="1" ht="12">
      <c r="A841" s="41"/>
      <c r="B841" s="42"/>
      <c r="C841" s="43"/>
      <c r="D841" s="227" t="s">
        <v>493</v>
      </c>
      <c r="E841" s="43"/>
      <c r="F841" s="253" t="s">
        <v>681</v>
      </c>
      <c r="G841" s="43"/>
      <c r="H841" s="254">
        <v>4.06</v>
      </c>
      <c r="I841" s="43"/>
      <c r="J841" s="43"/>
      <c r="K841" s="43"/>
      <c r="L841" s="47"/>
      <c r="M841" s="223"/>
      <c r="N841" s="224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U841" s="20" t="s">
        <v>80</v>
      </c>
    </row>
    <row r="842" spans="1:47" s="2" customFormat="1" ht="12">
      <c r="A842" s="41"/>
      <c r="B842" s="42"/>
      <c r="C842" s="43"/>
      <c r="D842" s="227" t="s">
        <v>493</v>
      </c>
      <c r="E842" s="43"/>
      <c r="F842" s="253" t="s">
        <v>687</v>
      </c>
      <c r="G842" s="43"/>
      <c r="H842" s="254">
        <v>2.28</v>
      </c>
      <c r="I842" s="43"/>
      <c r="J842" s="43"/>
      <c r="K842" s="43"/>
      <c r="L842" s="47"/>
      <c r="M842" s="223"/>
      <c r="N842" s="22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U842" s="20" t="s">
        <v>80</v>
      </c>
    </row>
    <row r="843" spans="1:47" s="2" customFormat="1" ht="12">
      <c r="A843" s="41"/>
      <c r="B843" s="42"/>
      <c r="C843" s="43"/>
      <c r="D843" s="227" t="s">
        <v>493</v>
      </c>
      <c r="E843" s="43"/>
      <c r="F843" s="253" t="s">
        <v>682</v>
      </c>
      <c r="G843" s="43"/>
      <c r="H843" s="254">
        <v>1.14</v>
      </c>
      <c r="I843" s="43"/>
      <c r="J843" s="43"/>
      <c r="K843" s="43"/>
      <c r="L843" s="47"/>
      <c r="M843" s="223"/>
      <c r="N843" s="22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U843" s="20" t="s">
        <v>80</v>
      </c>
    </row>
    <row r="844" spans="1:47" s="2" customFormat="1" ht="12">
      <c r="A844" s="41"/>
      <c r="B844" s="42"/>
      <c r="C844" s="43"/>
      <c r="D844" s="227" t="s">
        <v>493</v>
      </c>
      <c r="E844" s="43"/>
      <c r="F844" s="253" t="s">
        <v>700</v>
      </c>
      <c r="G844" s="43"/>
      <c r="H844" s="254">
        <v>18.6</v>
      </c>
      <c r="I844" s="43"/>
      <c r="J844" s="43"/>
      <c r="K844" s="43"/>
      <c r="L844" s="47"/>
      <c r="M844" s="223"/>
      <c r="N844" s="224"/>
      <c r="O844" s="87"/>
      <c r="P844" s="87"/>
      <c r="Q844" s="87"/>
      <c r="R844" s="87"/>
      <c r="S844" s="87"/>
      <c r="T844" s="88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U844" s="20" t="s">
        <v>80</v>
      </c>
    </row>
    <row r="845" spans="1:47" s="2" customFormat="1" ht="12">
      <c r="A845" s="41"/>
      <c r="B845" s="42"/>
      <c r="C845" s="43"/>
      <c r="D845" s="227" t="s">
        <v>493</v>
      </c>
      <c r="E845" s="43"/>
      <c r="F845" s="253" t="s">
        <v>502</v>
      </c>
      <c r="G845" s="43"/>
      <c r="H845" s="254">
        <v>45.44</v>
      </c>
      <c r="I845" s="43"/>
      <c r="J845" s="43"/>
      <c r="K845" s="43"/>
      <c r="L845" s="47"/>
      <c r="M845" s="223"/>
      <c r="N845" s="224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U845" s="20" t="s">
        <v>80</v>
      </c>
    </row>
    <row r="846" spans="1:47" s="2" customFormat="1" ht="12">
      <c r="A846" s="41"/>
      <c r="B846" s="42"/>
      <c r="C846" s="43"/>
      <c r="D846" s="227" t="s">
        <v>493</v>
      </c>
      <c r="E846" s="43"/>
      <c r="F846" s="252" t="s">
        <v>701</v>
      </c>
      <c r="G846" s="43"/>
      <c r="H846" s="43"/>
      <c r="I846" s="43"/>
      <c r="J846" s="43"/>
      <c r="K846" s="43"/>
      <c r="L846" s="47"/>
      <c r="M846" s="223"/>
      <c r="N846" s="22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U846" s="20" t="s">
        <v>80</v>
      </c>
    </row>
    <row r="847" spans="1:47" s="2" customFormat="1" ht="12">
      <c r="A847" s="41"/>
      <c r="B847" s="42"/>
      <c r="C847" s="43"/>
      <c r="D847" s="227" t="s">
        <v>493</v>
      </c>
      <c r="E847" s="43"/>
      <c r="F847" s="253" t="s">
        <v>697</v>
      </c>
      <c r="G847" s="43"/>
      <c r="H847" s="254">
        <v>0</v>
      </c>
      <c r="I847" s="43"/>
      <c r="J847" s="43"/>
      <c r="K847" s="43"/>
      <c r="L847" s="47"/>
      <c r="M847" s="223"/>
      <c r="N847" s="224"/>
      <c r="O847" s="87"/>
      <c r="P847" s="87"/>
      <c r="Q847" s="87"/>
      <c r="R847" s="87"/>
      <c r="S847" s="87"/>
      <c r="T847" s="88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U847" s="20" t="s">
        <v>80</v>
      </c>
    </row>
    <row r="848" spans="1:47" s="2" customFormat="1" ht="12">
      <c r="A848" s="41"/>
      <c r="B848" s="42"/>
      <c r="C848" s="43"/>
      <c r="D848" s="227" t="s">
        <v>493</v>
      </c>
      <c r="E848" s="43"/>
      <c r="F848" s="253" t="s">
        <v>369</v>
      </c>
      <c r="G848" s="43"/>
      <c r="H848" s="254">
        <v>60.67</v>
      </c>
      <c r="I848" s="43"/>
      <c r="J848" s="43"/>
      <c r="K848" s="43"/>
      <c r="L848" s="47"/>
      <c r="M848" s="223"/>
      <c r="N848" s="224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U848" s="20" t="s">
        <v>80</v>
      </c>
    </row>
    <row r="849" spans="1:47" s="2" customFormat="1" ht="12">
      <c r="A849" s="41"/>
      <c r="B849" s="42"/>
      <c r="C849" s="43"/>
      <c r="D849" s="227" t="s">
        <v>493</v>
      </c>
      <c r="E849" s="43"/>
      <c r="F849" s="252" t="s">
        <v>703</v>
      </c>
      <c r="G849" s="43"/>
      <c r="H849" s="43"/>
      <c r="I849" s="43"/>
      <c r="J849" s="43"/>
      <c r="K849" s="43"/>
      <c r="L849" s="47"/>
      <c r="M849" s="223"/>
      <c r="N849" s="224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U849" s="20" t="s">
        <v>80</v>
      </c>
    </row>
    <row r="850" spans="1:47" s="2" customFormat="1" ht="12">
      <c r="A850" s="41"/>
      <c r="B850" s="42"/>
      <c r="C850" s="43"/>
      <c r="D850" s="227" t="s">
        <v>493</v>
      </c>
      <c r="E850" s="43"/>
      <c r="F850" s="253" t="s">
        <v>704</v>
      </c>
      <c r="G850" s="43"/>
      <c r="H850" s="254">
        <v>0</v>
      </c>
      <c r="I850" s="43"/>
      <c r="J850" s="43"/>
      <c r="K850" s="43"/>
      <c r="L850" s="47"/>
      <c r="M850" s="223"/>
      <c r="N850" s="224"/>
      <c r="O850" s="87"/>
      <c r="P850" s="87"/>
      <c r="Q850" s="87"/>
      <c r="R850" s="87"/>
      <c r="S850" s="87"/>
      <c r="T850" s="88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U850" s="20" t="s">
        <v>80</v>
      </c>
    </row>
    <row r="851" spans="1:47" s="2" customFormat="1" ht="12">
      <c r="A851" s="41"/>
      <c r="B851" s="42"/>
      <c r="C851" s="43"/>
      <c r="D851" s="227" t="s">
        <v>493</v>
      </c>
      <c r="E851" s="43"/>
      <c r="F851" s="253" t="s">
        <v>705</v>
      </c>
      <c r="G851" s="43"/>
      <c r="H851" s="254">
        <v>4.36</v>
      </c>
      <c r="I851" s="43"/>
      <c r="J851" s="43"/>
      <c r="K851" s="43"/>
      <c r="L851" s="47"/>
      <c r="M851" s="223"/>
      <c r="N851" s="224"/>
      <c r="O851" s="87"/>
      <c r="P851" s="87"/>
      <c r="Q851" s="87"/>
      <c r="R851" s="87"/>
      <c r="S851" s="87"/>
      <c r="T851" s="88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U851" s="20" t="s">
        <v>80</v>
      </c>
    </row>
    <row r="852" spans="1:47" s="2" customFormat="1" ht="12">
      <c r="A852" s="41"/>
      <c r="B852" s="42"/>
      <c r="C852" s="43"/>
      <c r="D852" s="227" t="s">
        <v>493</v>
      </c>
      <c r="E852" s="43"/>
      <c r="F852" s="253" t="s">
        <v>706</v>
      </c>
      <c r="G852" s="43"/>
      <c r="H852" s="254">
        <v>16.66</v>
      </c>
      <c r="I852" s="43"/>
      <c r="J852" s="43"/>
      <c r="K852" s="43"/>
      <c r="L852" s="47"/>
      <c r="M852" s="223"/>
      <c r="N852" s="224"/>
      <c r="O852" s="87"/>
      <c r="P852" s="87"/>
      <c r="Q852" s="87"/>
      <c r="R852" s="87"/>
      <c r="S852" s="87"/>
      <c r="T852" s="88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U852" s="20" t="s">
        <v>80</v>
      </c>
    </row>
    <row r="853" spans="1:47" s="2" customFormat="1" ht="12">
      <c r="A853" s="41"/>
      <c r="B853" s="42"/>
      <c r="C853" s="43"/>
      <c r="D853" s="227" t="s">
        <v>493</v>
      </c>
      <c r="E853" s="43"/>
      <c r="F853" s="253" t="s">
        <v>707</v>
      </c>
      <c r="G853" s="43"/>
      <c r="H853" s="254">
        <v>13.7</v>
      </c>
      <c r="I853" s="43"/>
      <c r="J853" s="43"/>
      <c r="K853" s="43"/>
      <c r="L853" s="47"/>
      <c r="M853" s="223"/>
      <c r="N853" s="224"/>
      <c r="O853" s="87"/>
      <c r="P853" s="87"/>
      <c r="Q853" s="87"/>
      <c r="R853" s="87"/>
      <c r="S853" s="87"/>
      <c r="T853" s="88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U853" s="20" t="s">
        <v>80</v>
      </c>
    </row>
    <row r="854" spans="1:47" s="2" customFormat="1" ht="12">
      <c r="A854" s="41"/>
      <c r="B854" s="42"/>
      <c r="C854" s="43"/>
      <c r="D854" s="227" t="s">
        <v>493</v>
      </c>
      <c r="E854" s="43"/>
      <c r="F854" s="253" t="s">
        <v>502</v>
      </c>
      <c r="G854" s="43"/>
      <c r="H854" s="254">
        <v>34.72</v>
      </c>
      <c r="I854" s="43"/>
      <c r="J854" s="43"/>
      <c r="K854" s="43"/>
      <c r="L854" s="47"/>
      <c r="M854" s="223"/>
      <c r="N854" s="224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U854" s="20" t="s">
        <v>80</v>
      </c>
    </row>
    <row r="855" spans="1:65" s="2" customFormat="1" ht="16.5" customHeight="1">
      <c r="A855" s="41"/>
      <c r="B855" s="42"/>
      <c r="C855" s="266" t="s">
        <v>1092</v>
      </c>
      <c r="D855" s="266" t="s">
        <v>560</v>
      </c>
      <c r="E855" s="267" t="s">
        <v>2532</v>
      </c>
      <c r="F855" s="268" t="s">
        <v>2533</v>
      </c>
      <c r="G855" s="269" t="s">
        <v>356</v>
      </c>
      <c r="H855" s="270">
        <v>815.352</v>
      </c>
      <c r="I855" s="271"/>
      <c r="J855" s="272">
        <f>ROUND(I855*H855,2)</f>
        <v>0</v>
      </c>
      <c r="K855" s="268" t="s">
        <v>166</v>
      </c>
      <c r="L855" s="273"/>
      <c r="M855" s="274" t="s">
        <v>19</v>
      </c>
      <c r="N855" s="275" t="s">
        <v>43</v>
      </c>
      <c r="O855" s="87"/>
      <c r="P855" s="216">
        <f>O855*H855</f>
        <v>0</v>
      </c>
      <c r="Q855" s="216">
        <v>0.00683</v>
      </c>
      <c r="R855" s="216">
        <f>Q855*H855</f>
        <v>5.56885416</v>
      </c>
      <c r="S855" s="216">
        <v>0</v>
      </c>
      <c r="T855" s="217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18" t="s">
        <v>776</v>
      </c>
      <c r="AT855" s="218" t="s">
        <v>560</v>
      </c>
      <c r="AU855" s="218" t="s">
        <v>80</v>
      </c>
      <c r="AY855" s="20" t="s">
        <v>155</v>
      </c>
      <c r="BE855" s="219">
        <f>IF(N855="základní",J855,0)</f>
        <v>0</v>
      </c>
      <c r="BF855" s="219">
        <f>IF(N855="snížená",J855,0)</f>
        <v>0</v>
      </c>
      <c r="BG855" s="219">
        <f>IF(N855="zákl. přenesená",J855,0)</f>
        <v>0</v>
      </c>
      <c r="BH855" s="219">
        <f>IF(N855="sníž. přenesená",J855,0)</f>
        <v>0</v>
      </c>
      <c r="BI855" s="219">
        <f>IF(N855="nulová",J855,0)</f>
        <v>0</v>
      </c>
      <c r="BJ855" s="20" t="s">
        <v>80</v>
      </c>
      <c r="BK855" s="219">
        <f>ROUND(I855*H855,2)</f>
        <v>0</v>
      </c>
      <c r="BL855" s="20" t="s">
        <v>196</v>
      </c>
      <c r="BM855" s="218" t="s">
        <v>2534</v>
      </c>
    </row>
    <row r="856" spans="1:51" s="14" customFormat="1" ht="12">
      <c r="A856" s="14"/>
      <c r="B856" s="236"/>
      <c r="C856" s="237"/>
      <c r="D856" s="227" t="s">
        <v>176</v>
      </c>
      <c r="E856" s="237"/>
      <c r="F856" s="239" t="s">
        <v>2535</v>
      </c>
      <c r="G856" s="237"/>
      <c r="H856" s="240">
        <v>815.352</v>
      </c>
      <c r="I856" s="241"/>
      <c r="J856" s="237"/>
      <c r="K856" s="237"/>
      <c r="L856" s="242"/>
      <c r="M856" s="243"/>
      <c r="N856" s="244"/>
      <c r="O856" s="244"/>
      <c r="P856" s="244"/>
      <c r="Q856" s="244"/>
      <c r="R856" s="244"/>
      <c r="S856" s="244"/>
      <c r="T856" s="24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6" t="s">
        <v>176</v>
      </c>
      <c r="AU856" s="246" t="s">
        <v>80</v>
      </c>
      <c r="AV856" s="14" t="s">
        <v>82</v>
      </c>
      <c r="AW856" s="14" t="s">
        <v>4</v>
      </c>
      <c r="AX856" s="14" t="s">
        <v>80</v>
      </c>
      <c r="AY856" s="246" t="s">
        <v>155</v>
      </c>
    </row>
    <row r="857" spans="1:65" s="2" customFormat="1" ht="16.5" customHeight="1">
      <c r="A857" s="41"/>
      <c r="B857" s="42"/>
      <c r="C857" s="207" t="s">
        <v>710</v>
      </c>
      <c r="D857" s="207" t="s">
        <v>162</v>
      </c>
      <c r="E857" s="208" t="s">
        <v>2536</v>
      </c>
      <c r="F857" s="209" t="s">
        <v>2537</v>
      </c>
      <c r="G857" s="210" t="s">
        <v>356</v>
      </c>
      <c r="H857" s="211">
        <v>295.34</v>
      </c>
      <c r="I857" s="212"/>
      <c r="J857" s="213">
        <f>ROUND(I857*H857,2)</f>
        <v>0</v>
      </c>
      <c r="K857" s="209" t="s">
        <v>19</v>
      </c>
      <c r="L857" s="47"/>
      <c r="M857" s="214" t="s">
        <v>19</v>
      </c>
      <c r="N857" s="215" t="s">
        <v>43</v>
      </c>
      <c r="O857" s="87"/>
      <c r="P857" s="216">
        <f>O857*H857</f>
        <v>0</v>
      </c>
      <c r="Q857" s="216">
        <v>0.00028</v>
      </c>
      <c r="R857" s="216">
        <f>Q857*H857</f>
        <v>0.08269519999999998</v>
      </c>
      <c r="S857" s="216">
        <v>0</v>
      </c>
      <c r="T857" s="217">
        <f>S857*H857</f>
        <v>0</v>
      </c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R857" s="218" t="s">
        <v>196</v>
      </c>
      <c r="AT857" s="218" t="s">
        <v>162</v>
      </c>
      <c r="AU857" s="218" t="s">
        <v>80</v>
      </c>
      <c r="AY857" s="20" t="s">
        <v>155</v>
      </c>
      <c r="BE857" s="219">
        <f>IF(N857="základní",J857,0)</f>
        <v>0</v>
      </c>
      <c r="BF857" s="219">
        <f>IF(N857="snížená",J857,0)</f>
        <v>0</v>
      </c>
      <c r="BG857" s="219">
        <f>IF(N857="zákl. přenesená",J857,0)</f>
        <v>0</v>
      </c>
      <c r="BH857" s="219">
        <f>IF(N857="sníž. přenesená",J857,0)</f>
        <v>0</v>
      </c>
      <c r="BI857" s="219">
        <f>IF(N857="nulová",J857,0)</f>
        <v>0</v>
      </c>
      <c r="BJ857" s="20" t="s">
        <v>80</v>
      </c>
      <c r="BK857" s="219">
        <f>ROUND(I857*H857,2)</f>
        <v>0</v>
      </c>
      <c r="BL857" s="20" t="s">
        <v>196</v>
      </c>
      <c r="BM857" s="218" t="s">
        <v>2538</v>
      </c>
    </row>
    <row r="858" spans="1:51" s="13" customFormat="1" ht="12">
      <c r="A858" s="13"/>
      <c r="B858" s="225"/>
      <c r="C858" s="226"/>
      <c r="D858" s="227" t="s">
        <v>176</v>
      </c>
      <c r="E858" s="228" t="s">
        <v>19</v>
      </c>
      <c r="F858" s="229" t="s">
        <v>2539</v>
      </c>
      <c r="G858" s="226"/>
      <c r="H858" s="228" t="s">
        <v>19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5" t="s">
        <v>176</v>
      </c>
      <c r="AU858" s="235" t="s">
        <v>80</v>
      </c>
      <c r="AV858" s="13" t="s">
        <v>80</v>
      </c>
      <c r="AW858" s="13" t="s">
        <v>34</v>
      </c>
      <c r="AX858" s="13" t="s">
        <v>72</v>
      </c>
      <c r="AY858" s="235" t="s">
        <v>155</v>
      </c>
    </row>
    <row r="859" spans="1:51" s="14" customFormat="1" ht="12">
      <c r="A859" s="14"/>
      <c r="B859" s="236"/>
      <c r="C859" s="237"/>
      <c r="D859" s="227" t="s">
        <v>176</v>
      </c>
      <c r="E859" s="238" t="s">
        <v>19</v>
      </c>
      <c r="F859" s="239" t="s">
        <v>354</v>
      </c>
      <c r="G859" s="237"/>
      <c r="H859" s="240">
        <v>58.13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6" t="s">
        <v>176</v>
      </c>
      <c r="AU859" s="246" t="s">
        <v>80</v>
      </c>
      <c r="AV859" s="14" t="s">
        <v>82</v>
      </c>
      <c r="AW859" s="14" t="s">
        <v>34</v>
      </c>
      <c r="AX859" s="14" t="s">
        <v>72</v>
      </c>
      <c r="AY859" s="246" t="s">
        <v>155</v>
      </c>
    </row>
    <row r="860" spans="1:51" s="14" customFormat="1" ht="12">
      <c r="A860" s="14"/>
      <c r="B860" s="236"/>
      <c r="C860" s="237"/>
      <c r="D860" s="227" t="s">
        <v>176</v>
      </c>
      <c r="E860" s="238" t="s">
        <v>19</v>
      </c>
      <c r="F860" s="239" t="s">
        <v>358</v>
      </c>
      <c r="G860" s="237"/>
      <c r="H860" s="240">
        <v>237.21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6" t="s">
        <v>176</v>
      </c>
      <c r="AU860" s="246" t="s">
        <v>80</v>
      </c>
      <c r="AV860" s="14" t="s">
        <v>82</v>
      </c>
      <c r="AW860" s="14" t="s">
        <v>34</v>
      </c>
      <c r="AX860" s="14" t="s">
        <v>72</v>
      </c>
      <c r="AY860" s="246" t="s">
        <v>155</v>
      </c>
    </row>
    <row r="861" spans="1:51" s="15" customFormat="1" ht="12">
      <c r="A861" s="15"/>
      <c r="B861" s="255"/>
      <c r="C861" s="256"/>
      <c r="D861" s="227" t="s">
        <v>176</v>
      </c>
      <c r="E861" s="257" t="s">
        <v>19</v>
      </c>
      <c r="F861" s="258" t="s">
        <v>502</v>
      </c>
      <c r="G861" s="256"/>
      <c r="H861" s="259">
        <v>295.34</v>
      </c>
      <c r="I861" s="260"/>
      <c r="J861" s="256"/>
      <c r="K861" s="256"/>
      <c r="L861" s="261"/>
      <c r="M861" s="262"/>
      <c r="N861" s="263"/>
      <c r="O861" s="263"/>
      <c r="P861" s="263"/>
      <c r="Q861" s="263"/>
      <c r="R861" s="263"/>
      <c r="S861" s="263"/>
      <c r="T861" s="264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65" t="s">
        <v>176</v>
      </c>
      <c r="AU861" s="265" t="s">
        <v>80</v>
      </c>
      <c r="AV861" s="15" t="s">
        <v>252</v>
      </c>
      <c r="AW861" s="15" t="s">
        <v>34</v>
      </c>
      <c r="AX861" s="15" t="s">
        <v>80</v>
      </c>
      <c r="AY861" s="265" t="s">
        <v>155</v>
      </c>
    </row>
    <row r="862" spans="1:47" s="2" customFormat="1" ht="12">
      <c r="A862" s="41"/>
      <c r="B862" s="42"/>
      <c r="C862" s="43"/>
      <c r="D862" s="227" t="s">
        <v>493</v>
      </c>
      <c r="E862" s="43"/>
      <c r="F862" s="252" t="s">
        <v>678</v>
      </c>
      <c r="G862" s="43"/>
      <c r="H862" s="43"/>
      <c r="I862" s="43"/>
      <c r="J862" s="43"/>
      <c r="K862" s="43"/>
      <c r="L862" s="47"/>
      <c r="M862" s="223"/>
      <c r="N862" s="224"/>
      <c r="O862" s="87"/>
      <c r="P862" s="87"/>
      <c r="Q862" s="87"/>
      <c r="R862" s="87"/>
      <c r="S862" s="87"/>
      <c r="T862" s="88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U862" s="20" t="s">
        <v>80</v>
      </c>
    </row>
    <row r="863" spans="1:47" s="2" customFormat="1" ht="12">
      <c r="A863" s="41"/>
      <c r="B863" s="42"/>
      <c r="C863" s="43"/>
      <c r="D863" s="227" t="s">
        <v>493</v>
      </c>
      <c r="E863" s="43"/>
      <c r="F863" s="253" t="s">
        <v>679</v>
      </c>
      <c r="G863" s="43"/>
      <c r="H863" s="254">
        <v>0</v>
      </c>
      <c r="I863" s="43"/>
      <c r="J863" s="43"/>
      <c r="K863" s="43"/>
      <c r="L863" s="47"/>
      <c r="M863" s="223"/>
      <c r="N863" s="224"/>
      <c r="O863" s="87"/>
      <c r="P863" s="87"/>
      <c r="Q863" s="87"/>
      <c r="R863" s="87"/>
      <c r="S863" s="87"/>
      <c r="T863" s="88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U863" s="20" t="s">
        <v>80</v>
      </c>
    </row>
    <row r="864" spans="1:47" s="2" customFormat="1" ht="12">
      <c r="A864" s="41"/>
      <c r="B864" s="42"/>
      <c r="C864" s="43"/>
      <c r="D864" s="227" t="s">
        <v>493</v>
      </c>
      <c r="E864" s="43"/>
      <c r="F864" s="253" t="s">
        <v>680</v>
      </c>
      <c r="G864" s="43"/>
      <c r="H864" s="254">
        <v>31.29</v>
      </c>
      <c r="I864" s="43"/>
      <c r="J864" s="43"/>
      <c r="K864" s="43"/>
      <c r="L864" s="47"/>
      <c r="M864" s="223"/>
      <c r="N864" s="224"/>
      <c r="O864" s="87"/>
      <c r="P864" s="87"/>
      <c r="Q864" s="87"/>
      <c r="R864" s="87"/>
      <c r="S864" s="87"/>
      <c r="T864" s="88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U864" s="20" t="s">
        <v>80</v>
      </c>
    </row>
    <row r="865" spans="1:47" s="2" customFormat="1" ht="12">
      <c r="A865" s="41"/>
      <c r="B865" s="42"/>
      <c r="C865" s="43"/>
      <c r="D865" s="227" t="s">
        <v>493</v>
      </c>
      <c r="E865" s="43"/>
      <c r="F865" s="253" t="s">
        <v>681</v>
      </c>
      <c r="G865" s="43"/>
      <c r="H865" s="254">
        <v>4.06</v>
      </c>
      <c r="I865" s="43"/>
      <c r="J865" s="43"/>
      <c r="K865" s="43"/>
      <c r="L865" s="47"/>
      <c r="M865" s="223"/>
      <c r="N865" s="224"/>
      <c r="O865" s="87"/>
      <c r="P865" s="87"/>
      <c r="Q865" s="87"/>
      <c r="R865" s="87"/>
      <c r="S865" s="87"/>
      <c r="T865" s="88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U865" s="20" t="s">
        <v>80</v>
      </c>
    </row>
    <row r="866" spans="1:47" s="2" customFormat="1" ht="12">
      <c r="A866" s="41"/>
      <c r="B866" s="42"/>
      <c r="C866" s="43"/>
      <c r="D866" s="227" t="s">
        <v>493</v>
      </c>
      <c r="E866" s="43"/>
      <c r="F866" s="253" t="s">
        <v>682</v>
      </c>
      <c r="G866" s="43"/>
      <c r="H866" s="254">
        <v>1.14</v>
      </c>
      <c r="I866" s="43"/>
      <c r="J866" s="43"/>
      <c r="K866" s="43"/>
      <c r="L866" s="47"/>
      <c r="M866" s="223"/>
      <c r="N866" s="224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U866" s="20" t="s">
        <v>80</v>
      </c>
    </row>
    <row r="867" spans="1:47" s="2" customFormat="1" ht="12">
      <c r="A867" s="41"/>
      <c r="B867" s="42"/>
      <c r="C867" s="43"/>
      <c r="D867" s="227" t="s">
        <v>493</v>
      </c>
      <c r="E867" s="43"/>
      <c r="F867" s="253" t="s">
        <v>682</v>
      </c>
      <c r="G867" s="43"/>
      <c r="H867" s="254">
        <v>1.14</v>
      </c>
      <c r="I867" s="43"/>
      <c r="J867" s="43"/>
      <c r="K867" s="43"/>
      <c r="L867" s="47"/>
      <c r="M867" s="223"/>
      <c r="N867" s="224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U867" s="20" t="s">
        <v>80</v>
      </c>
    </row>
    <row r="868" spans="1:47" s="2" customFormat="1" ht="12">
      <c r="A868" s="41"/>
      <c r="B868" s="42"/>
      <c r="C868" s="43"/>
      <c r="D868" s="227" t="s">
        <v>493</v>
      </c>
      <c r="E868" s="43"/>
      <c r="F868" s="253" t="s">
        <v>682</v>
      </c>
      <c r="G868" s="43"/>
      <c r="H868" s="254">
        <v>1.14</v>
      </c>
      <c r="I868" s="43"/>
      <c r="J868" s="43"/>
      <c r="K868" s="43"/>
      <c r="L868" s="47"/>
      <c r="M868" s="223"/>
      <c r="N868" s="224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U868" s="20" t="s">
        <v>80</v>
      </c>
    </row>
    <row r="869" spans="1:47" s="2" customFormat="1" ht="12">
      <c r="A869" s="41"/>
      <c r="B869" s="42"/>
      <c r="C869" s="43"/>
      <c r="D869" s="227" t="s">
        <v>493</v>
      </c>
      <c r="E869" s="43"/>
      <c r="F869" s="253" t="s">
        <v>683</v>
      </c>
      <c r="G869" s="43"/>
      <c r="H869" s="254">
        <v>5.7</v>
      </c>
      <c r="I869" s="43"/>
      <c r="J869" s="43"/>
      <c r="K869" s="43"/>
      <c r="L869" s="47"/>
      <c r="M869" s="223"/>
      <c r="N869" s="224"/>
      <c r="O869" s="87"/>
      <c r="P869" s="87"/>
      <c r="Q869" s="87"/>
      <c r="R869" s="87"/>
      <c r="S869" s="87"/>
      <c r="T869" s="88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U869" s="20" t="s">
        <v>80</v>
      </c>
    </row>
    <row r="870" spans="1:47" s="2" customFormat="1" ht="12">
      <c r="A870" s="41"/>
      <c r="B870" s="42"/>
      <c r="C870" s="43"/>
      <c r="D870" s="227" t="s">
        <v>493</v>
      </c>
      <c r="E870" s="43"/>
      <c r="F870" s="253" t="s">
        <v>684</v>
      </c>
      <c r="G870" s="43"/>
      <c r="H870" s="254">
        <v>3.73</v>
      </c>
      <c r="I870" s="43"/>
      <c r="J870" s="43"/>
      <c r="K870" s="43"/>
      <c r="L870" s="47"/>
      <c r="M870" s="223"/>
      <c r="N870" s="224"/>
      <c r="O870" s="87"/>
      <c r="P870" s="87"/>
      <c r="Q870" s="87"/>
      <c r="R870" s="87"/>
      <c r="S870" s="87"/>
      <c r="T870" s="88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U870" s="20" t="s">
        <v>80</v>
      </c>
    </row>
    <row r="871" spans="1:47" s="2" customFormat="1" ht="12">
      <c r="A871" s="41"/>
      <c r="B871" s="42"/>
      <c r="C871" s="43"/>
      <c r="D871" s="227" t="s">
        <v>493</v>
      </c>
      <c r="E871" s="43"/>
      <c r="F871" s="253" t="s">
        <v>685</v>
      </c>
      <c r="G871" s="43"/>
      <c r="H871" s="254">
        <v>1.2</v>
      </c>
      <c r="I871" s="43"/>
      <c r="J871" s="43"/>
      <c r="K871" s="43"/>
      <c r="L871" s="47"/>
      <c r="M871" s="223"/>
      <c r="N871" s="224"/>
      <c r="O871" s="87"/>
      <c r="P871" s="87"/>
      <c r="Q871" s="87"/>
      <c r="R871" s="87"/>
      <c r="S871" s="87"/>
      <c r="T871" s="88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U871" s="20" t="s">
        <v>80</v>
      </c>
    </row>
    <row r="872" spans="1:47" s="2" customFormat="1" ht="12">
      <c r="A872" s="41"/>
      <c r="B872" s="42"/>
      <c r="C872" s="43"/>
      <c r="D872" s="227" t="s">
        <v>493</v>
      </c>
      <c r="E872" s="43"/>
      <c r="F872" s="253" t="s">
        <v>686</v>
      </c>
      <c r="G872" s="43"/>
      <c r="H872" s="254">
        <v>1.25</v>
      </c>
      <c r="I872" s="43"/>
      <c r="J872" s="43"/>
      <c r="K872" s="43"/>
      <c r="L872" s="47"/>
      <c r="M872" s="223"/>
      <c r="N872" s="224"/>
      <c r="O872" s="87"/>
      <c r="P872" s="87"/>
      <c r="Q872" s="87"/>
      <c r="R872" s="87"/>
      <c r="S872" s="87"/>
      <c r="T872" s="88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U872" s="20" t="s">
        <v>80</v>
      </c>
    </row>
    <row r="873" spans="1:47" s="2" customFormat="1" ht="12">
      <c r="A873" s="41"/>
      <c r="B873" s="42"/>
      <c r="C873" s="43"/>
      <c r="D873" s="227" t="s">
        <v>493</v>
      </c>
      <c r="E873" s="43"/>
      <c r="F873" s="253" t="s">
        <v>681</v>
      </c>
      <c r="G873" s="43"/>
      <c r="H873" s="254">
        <v>4.06</v>
      </c>
      <c r="I873" s="43"/>
      <c r="J873" s="43"/>
      <c r="K873" s="43"/>
      <c r="L873" s="47"/>
      <c r="M873" s="223"/>
      <c r="N873" s="22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U873" s="20" t="s">
        <v>80</v>
      </c>
    </row>
    <row r="874" spans="1:47" s="2" customFormat="1" ht="12">
      <c r="A874" s="41"/>
      <c r="B874" s="42"/>
      <c r="C874" s="43"/>
      <c r="D874" s="227" t="s">
        <v>493</v>
      </c>
      <c r="E874" s="43"/>
      <c r="F874" s="253" t="s">
        <v>687</v>
      </c>
      <c r="G874" s="43"/>
      <c r="H874" s="254">
        <v>2.28</v>
      </c>
      <c r="I874" s="43"/>
      <c r="J874" s="43"/>
      <c r="K874" s="43"/>
      <c r="L874" s="47"/>
      <c r="M874" s="223"/>
      <c r="N874" s="22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U874" s="20" t="s">
        <v>80</v>
      </c>
    </row>
    <row r="875" spans="1:47" s="2" customFormat="1" ht="12">
      <c r="A875" s="41"/>
      <c r="B875" s="42"/>
      <c r="C875" s="43"/>
      <c r="D875" s="227" t="s">
        <v>493</v>
      </c>
      <c r="E875" s="43"/>
      <c r="F875" s="253" t="s">
        <v>682</v>
      </c>
      <c r="G875" s="43"/>
      <c r="H875" s="254">
        <v>1.14</v>
      </c>
      <c r="I875" s="43"/>
      <c r="J875" s="43"/>
      <c r="K875" s="43"/>
      <c r="L875" s="47"/>
      <c r="M875" s="223"/>
      <c r="N875" s="224"/>
      <c r="O875" s="87"/>
      <c r="P875" s="87"/>
      <c r="Q875" s="87"/>
      <c r="R875" s="87"/>
      <c r="S875" s="87"/>
      <c r="T875" s="88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U875" s="20" t="s">
        <v>80</v>
      </c>
    </row>
    <row r="876" spans="1:47" s="2" customFormat="1" ht="12">
      <c r="A876" s="41"/>
      <c r="B876" s="42"/>
      <c r="C876" s="43"/>
      <c r="D876" s="227" t="s">
        <v>493</v>
      </c>
      <c r="E876" s="43"/>
      <c r="F876" s="253" t="s">
        <v>502</v>
      </c>
      <c r="G876" s="43"/>
      <c r="H876" s="254">
        <v>58.13</v>
      </c>
      <c r="I876" s="43"/>
      <c r="J876" s="43"/>
      <c r="K876" s="43"/>
      <c r="L876" s="47"/>
      <c r="M876" s="223"/>
      <c r="N876" s="224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U876" s="20" t="s">
        <v>80</v>
      </c>
    </row>
    <row r="877" spans="1:47" s="2" customFormat="1" ht="12">
      <c r="A877" s="41"/>
      <c r="B877" s="42"/>
      <c r="C877" s="43"/>
      <c r="D877" s="227" t="s">
        <v>493</v>
      </c>
      <c r="E877" s="43"/>
      <c r="F877" s="252" t="s">
        <v>688</v>
      </c>
      <c r="G877" s="43"/>
      <c r="H877" s="43"/>
      <c r="I877" s="43"/>
      <c r="J877" s="43"/>
      <c r="K877" s="43"/>
      <c r="L877" s="47"/>
      <c r="M877" s="223"/>
      <c r="N877" s="224"/>
      <c r="O877" s="87"/>
      <c r="P877" s="87"/>
      <c r="Q877" s="87"/>
      <c r="R877" s="87"/>
      <c r="S877" s="87"/>
      <c r="T877" s="88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U877" s="20" t="s">
        <v>80</v>
      </c>
    </row>
    <row r="878" spans="1:47" s="2" customFormat="1" ht="12">
      <c r="A878" s="41"/>
      <c r="B878" s="42"/>
      <c r="C878" s="43"/>
      <c r="D878" s="227" t="s">
        <v>493</v>
      </c>
      <c r="E878" s="43"/>
      <c r="F878" s="253" t="s">
        <v>679</v>
      </c>
      <c r="G878" s="43"/>
      <c r="H878" s="254">
        <v>0</v>
      </c>
      <c r="I878" s="43"/>
      <c r="J878" s="43"/>
      <c r="K878" s="43"/>
      <c r="L878" s="47"/>
      <c r="M878" s="223"/>
      <c r="N878" s="224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U878" s="20" t="s">
        <v>80</v>
      </c>
    </row>
    <row r="879" spans="1:47" s="2" customFormat="1" ht="12">
      <c r="A879" s="41"/>
      <c r="B879" s="42"/>
      <c r="C879" s="43"/>
      <c r="D879" s="227" t="s">
        <v>493</v>
      </c>
      <c r="E879" s="43"/>
      <c r="F879" s="253" t="s">
        <v>689</v>
      </c>
      <c r="G879" s="43"/>
      <c r="H879" s="254">
        <v>81.7</v>
      </c>
      <c r="I879" s="43"/>
      <c r="J879" s="43"/>
      <c r="K879" s="43"/>
      <c r="L879" s="47"/>
      <c r="M879" s="223"/>
      <c r="N879" s="224"/>
      <c r="O879" s="87"/>
      <c r="P879" s="87"/>
      <c r="Q879" s="87"/>
      <c r="R879" s="87"/>
      <c r="S879" s="87"/>
      <c r="T879" s="88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U879" s="20" t="s">
        <v>80</v>
      </c>
    </row>
    <row r="880" spans="1:47" s="2" customFormat="1" ht="12">
      <c r="A880" s="41"/>
      <c r="B880" s="42"/>
      <c r="C880" s="43"/>
      <c r="D880" s="227" t="s">
        <v>493</v>
      </c>
      <c r="E880" s="43"/>
      <c r="F880" s="253" t="s">
        <v>690</v>
      </c>
      <c r="G880" s="43"/>
      <c r="H880" s="254">
        <v>10.64</v>
      </c>
      <c r="I880" s="43"/>
      <c r="J880" s="43"/>
      <c r="K880" s="43"/>
      <c r="L880" s="47"/>
      <c r="M880" s="223"/>
      <c r="N880" s="22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U880" s="20" t="s">
        <v>80</v>
      </c>
    </row>
    <row r="881" spans="1:47" s="2" customFormat="1" ht="12">
      <c r="A881" s="41"/>
      <c r="B881" s="42"/>
      <c r="C881" s="43"/>
      <c r="D881" s="227" t="s">
        <v>493</v>
      </c>
      <c r="E881" s="43"/>
      <c r="F881" s="253" t="s">
        <v>685</v>
      </c>
      <c r="G881" s="43"/>
      <c r="H881" s="254">
        <v>1.2</v>
      </c>
      <c r="I881" s="43"/>
      <c r="J881" s="43"/>
      <c r="K881" s="43"/>
      <c r="L881" s="47"/>
      <c r="M881" s="223"/>
      <c r="N881" s="22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U881" s="20" t="s">
        <v>80</v>
      </c>
    </row>
    <row r="882" spans="1:47" s="2" customFormat="1" ht="12">
      <c r="A882" s="41"/>
      <c r="B882" s="42"/>
      <c r="C882" s="43"/>
      <c r="D882" s="227" t="s">
        <v>493</v>
      </c>
      <c r="E882" s="43"/>
      <c r="F882" s="253" t="s">
        <v>691</v>
      </c>
      <c r="G882" s="43"/>
      <c r="H882" s="254">
        <v>33.2</v>
      </c>
      <c r="I882" s="43"/>
      <c r="J882" s="43"/>
      <c r="K882" s="43"/>
      <c r="L882" s="47"/>
      <c r="M882" s="223"/>
      <c r="N882" s="224"/>
      <c r="O882" s="87"/>
      <c r="P882" s="87"/>
      <c r="Q882" s="87"/>
      <c r="R882" s="87"/>
      <c r="S882" s="87"/>
      <c r="T882" s="88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U882" s="20" t="s">
        <v>80</v>
      </c>
    </row>
    <row r="883" spans="1:47" s="2" customFormat="1" ht="12">
      <c r="A883" s="41"/>
      <c r="B883" s="42"/>
      <c r="C883" s="43"/>
      <c r="D883" s="227" t="s">
        <v>493</v>
      </c>
      <c r="E883" s="43"/>
      <c r="F883" s="253" t="s">
        <v>692</v>
      </c>
      <c r="G883" s="43"/>
      <c r="H883" s="254">
        <v>33.38</v>
      </c>
      <c r="I883" s="43"/>
      <c r="J883" s="43"/>
      <c r="K883" s="43"/>
      <c r="L883" s="47"/>
      <c r="M883" s="223"/>
      <c r="N883" s="224"/>
      <c r="O883" s="87"/>
      <c r="P883" s="87"/>
      <c r="Q883" s="87"/>
      <c r="R883" s="87"/>
      <c r="S883" s="87"/>
      <c r="T883" s="88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U883" s="20" t="s">
        <v>80</v>
      </c>
    </row>
    <row r="884" spans="1:47" s="2" customFormat="1" ht="12">
      <c r="A884" s="41"/>
      <c r="B884" s="42"/>
      <c r="C884" s="43"/>
      <c r="D884" s="227" t="s">
        <v>493</v>
      </c>
      <c r="E884" s="43"/>
      <c r="F884" s="253" t="s">
        <v>693</v>
      </c>
      <c r="G884" s="43"/>
      <c r="H884" s="254">
        <v>33.2</v>
      </c>
      <c r="I884" s="43"/>
      <c r="J884" s="43"/>
      <c r="K884" s="43"/>
      <c r="L884" s="47"/>
      <c r="M884" s="223"/>
      <c r="N884" s="224"/>
      <c r="O884" s="87"/>
      <c r="P884" s="87"/>
      <c r="Q884" s="87"/>
      <c r="R884" s="87"/>
      <c r="S884" s="87"/>
      <c r="T884" s="88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U884" s="20" t="s">
        <v>80</v>
      </c>
    </row>
    <row r="885" spans="1:47" s="2" customFormat="1" ht="12">
      <c r="A885" s="41"/>
      <c r="B885" s="42"/>
      <c r="C885" s="43"/>
      <c r="D885" s="227" t="s">
        <v>493</v>
      </c>
      <c r="E885" s="43"/>
      <c r="F885" s="253" t="s">
        <v>694</v>
      </c>
      <c r="G885" s="43"/>
      <c r="H885" s="254">
        <v>32.84</v>
      </c>
      <c r="I885" s="43"/>
      <c r="J885" s="43"/>
      <c r="K885" s="43"/>
      <c r="L885" s="47"/>
      <c r="M885" s="223"/>
      <c r="N885" s="224"/>
      <c r="O885" s="87"/>
      <c r="P885" s="87"/>
      <c r="Q885" s="87"/>
      <c r="R885" s="87"/>
      <c r="S885" s="87"/>
      <c r="T885" s="88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U885" s="20" t="s">
        <v>80</v>
      </c>
    </row>
    <row r="886" spans="1:47" s="2" customFormat="1" ht="12">
      <c r="A886" s="41"/>
      <c r="B886" s="42"/>
      <c r="C886" s="43"/>
      <c r="D886" s="227" t="s">
        <v>493</v>
      </c>
      <c r="E886" s="43"/>
      <c r="F886" s="253" t="s">
        <v>695</v>
      </c>
      <c r="G886" s="43"/>
      <c r="H886" s="254">
        <v>11.05</v>
      </c>
      <c r="I886" s="43"/>
      <c r="J886" s="43"/>
      <c r="K886" s="43"/>
      <c r="L886" s="47"/>
      <c r="M886" s="223"/>
      <c r="N886" s="224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U886" s="20" t="s">
        <v>80</v>
      </c>
    </row>
    <row r="887" spans="1:47" s="2" customFormat="1" ht="12">
      <c r="A887" s="41"/>
      <c r="B887" s="42"/>
      <c r="C887" s="43"/>
      <c r="D887" s="227" t="s">
        <v>493</v>
      </c>
      <c r="E887" s="43"/>
      <c r="F887" s="253" t="s">
        <v>502</v>
      </c>
      <c r="G887" s="43"/>
      <c r="H887" s="254">
        <v>237.21</v>
      </c>
      <c r="I887" s="43"/>
      <c r="J887" s="43"/>
      <c r="K887" s="43"/>
      <c r="L887" s="47"/>
      <c r="M887" s="223"/>
      <c r="N887" s="224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U887" s="20" t="s">
        <v>80</v>
      </c>
    </row>
    <row r="888" spans="1:65" s="2" customFormat="1" ht="16.5" customHeight="1">
      <c r="A888" s="41"/>
      <c r="B888" s="42"/>
      <c r="C888" s="266" t="s">
        <v>1211</v>
      </c>
      <c r="D888" s="266" t="s">
        <v>560</v>
      </c>
      <c r="E888" s="267" t="s">
        <v>2540</v>
      </c>
      <c r="F888" s="268" t="s">
        <v>2541</v>
      </c>
      <c r="G888" s="269" t="s">
        <v>518</v>
      </c>
      <c r="H888" s="270">
        <v>1.324</v>
      </c>
      <c r="I888" s="271"/>
      <c r="J888" s="272">
        <f>ROUND(I888*H888,2)</f>
        <v>0</v>
      </c>
      <c r="K888" s="268" t="s">
        <v>166</v>
      </c>
      <c r="L888" s="273"/>
      <c r="M888" s="274" t="s">
        <v>19</v>
      </c>
      <c r="N888" s="275" t="s">
        <v>43</v>
      </c>
      <c r="O888" s="87"/>
      <c r="P888" s="216">
        <f>O888*H888</f>
        <v>0</v>
      </c>
      <c r="Q888" s="216">
        <v>1</v>
      </c>
      <c r="R888" s="216">
        <f>Q888*H888</f>
        <v>1.324</v>
      </c>
      <c r="S888" s="216">
        <v>0</v>
      </c>
      <c r="T888" s="217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18" t="s">
        <v>776</v>
      </c>
      <c r="AT888" s="218" t="s">
        <v>560</v>
      </c>
      <c r="AU888" s="218" t="s">
        <v>80</v>
      </c>
      <c r="AY888" s="20" t="s">
        <v>155</v>
      </c>
      <c r="BE888" s="219">
        <f>IF(N888="základní",J888,0)</f>
        <v>0</v>
      </c>
      <c r="BF888" s="219">
        <f>IF(N888="snížená",J888,0)</f>
        <v>0</v>
      </c>
      <c r="BG888" s="219">
        <f>IF(N888="zákl. přenesená",J888,0)</f>
        <v>0</v>
      </c>
      <c r="BH888" s="219">
        <f>IF(N888="sníž. přenesená",J888,0)</f>
        <v>0</v>
      </c>
      <c r="BI888" s="219">
        <f>IF(N888="nulová",J888,0)</f>
        <v>0</v>
      </c>
      <c r="BJ888" s="20" t="s">
        <v>80</v>
      </c>
      <c r="BK888" s="219">
        <f>ROUND(I888*H888,2)</f>
        <v>0</v>
      </c>
      <c r="BL888" s="20" t="s">
        <v>196</v>
      </c>
      <c r="BM888" s="218" t="s">
        <v>2542</v>
      </c>
    </row>
    <row r="889" spans="1:51" s="13" customFormat="1" ht="12">
      <c r="A889" s="13"/>
      <c r="B889" s="225"/>
      <c r="C889" s="226"/>
      <c r="D889" s="227" t="s">
        <v>176</v>
      </c>
      <c r="E889" s="228" t="s">
        <v>19</v>
      </c>
      <c r="F889" s="229" t="s">
        <v>2543</v>
      </c>
      <c r="G889" s="226"/>
      <c r="H889" s="228" t="s">
        <v>19</v>
      </c>
      <c r="I889" s="230"/>
      <c r="J889" s="226"/>
      <c r="K889" s="226"/>
      <c r="L889" s="231"/>
      <c r="M889" s="232"/>
      <c r="N889" s="233"/>
      <c r="O889" s="233"/>
      <c r="P889" s="233"/>
      <c r="Q889" s="233"/>
      <c r="R889" s="233"/>
      <c r="S889" s="233"/>
      <c r="T889" s="23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5" t="s">
        <v>176</v>
      </c>
      <c r="AU889" s="235" t="s">
        <v>80</v>
      </c>
      <c r="AV889" s="13" t="s">
        <v>80</v>
      </c>
      <c r="AW889" s="13" t="s">
        <v>34</v>
      </c>
      <c r="AX889" s="13" t="s">
        <v>72</v>
      </c>
      <c r="AY889" s="235" t="s">
        <v>155</v>
      </c>
    </row>
    <row r="890" spans="1:51" s="14" customFormat="1" ht="12">
      <c r="A890" s="14"/>
      <c r="B890" s="236"/>
      <c r="C890" s="237"/>
      <c r="D890" s="227" t="s">
        <v>176</v>
      </c>
      <c r="E890" s="238" t="s">
        <v>19</v>
      </c>
      <c r="F890" s="239" t="s">
        <v>2544</v>
      </c>
      <c r="G890" s="237"/>
      <c r="H890" s="240">
        <v>1.285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6" t="s">
        <v>176</v>
      </c>
      <c r="AU890" s="246" t="s">
        <v>80</v>
      </c>
      <c r="AV890" s="14" t="s">
        <v>82</v>
      </c>
      <c r="AW890" s="14" t="s">
        <v>34</v>
      </c>
      <c r="AX890" s="14" t="s">
        <v>80</v>
      </c>
      <c r="AY890" s="246" t="s">
        <v>155</v>
      </c>
    </row>
    <row r="891" spans="1:51" s="14" customFormat="1" ht="12">
      <c r="A891" s="14"/>
      <c r="B891" s="236"/>
      <c r="C891" s="237"/>
      <c r="D891" s="227" t="s">
        <v>176</v>
      </c>
      <c r="E891" s="237"/>
      <c r="F891" s="239" t="s">
        <v>2545</v>
      </c>
      <c r="G891" s="237"/>
      <c r="H891" s="240">
        <v>1.324</v>
      </c>
      <c r="I891" s="241"/>
      <c r="J891" s="237"/>
      <c r="K891" s="237"/>
      <c r="L891" s="242"/>
      <c r="M891" s="243"/>
      <c r="N891" s="244"/>
      <c r="O891" s="244"/>
      <c r="P891" s="244"/>
      <c r="Q891" s="244"/>
      <c r="R891" s="244"/>
      <c r="S891" s="244"/>
      <c r="T891" s="245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6" t="s">
        <v>176</v>
      </c>
      <c r="AU891" s="246" t="s">
        <v>80</v>
      </c>
      <c r="AV891" s="14" t="s">
        <v>82</v>
      </c>
      <c r="AW891" s="14" t="s">
        <v>4</v>
      </c>
      <c r="AX891" s="14" t="s">
        <v>80</v>
      </c>
      <c r="AY891" s="246" t="s">
        <v>155</v>
      </c>
    </row>
    <row r="892" spans="1:65" s="2" customFormat="1" ht="16.5" customHeight="1">
      <c r="A892" s="41"/>
      <c r="B892" s="42"/>
      <c r="C892" s="207" t="s">
        <v>1075</v>
      </c>
      <c r="D892" s="207" t="s">
        <v>162</v>
      </c>
      <c r="E892" s="208" t="s">
        <v>2546</v>
      </c>
      <c r="F892" s="209" t="s">
        <v>2547</v>
      </c>
      <c r="G892" s="210" t="s">
        <v>787</v>
      </c>
      <c r="H892" s="211">
        <v>5888</v>
      </c>
      <c r="I892" s="212"/>
      <c r="J892" s="213">
        <f>ROUND(I892*H892,2)</f>
        <v>0</v>
      </c>
      <c r="K892" s="209" t="s">
        <v>166</v>
      </c>
      <c r="L892" s="47"/>
      <c r="M892" s="214" t="s">
        <v>19</v>
      </c>
      <c r="N892" s="215" t="s">
        <v>43</v>
      </c>
      <c r="O892" s="87"/>
      <c r="P892" s="216">
        <f>O892*H892</f>
        <v>0</v>
      </c>
      <c r="Q892" s="216">
        <v>5E-05</v>
      </c>
      <c r="R892" s="216">
        <f>Q892*H892</f>
        <v>0.2944</v>
      </c>
      <c r="S892" s="216">
        <v>0</v>
      </c>
      <c r="T892" s="217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18" t="s">
        <v>196</v>
      </c>
      <c r="AT892" s="218" t="s">
        <v>162</v>
      </c>
      <c r="AU892" s="218" t="s">
        <v>80</v>
      </c>
      <c r="AY892" s="20" t="s">
        <v>155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20" t="s">
        <v>80</v>
      </c>
      <c r="BK892" s="219">
        <f>ROUND(I892*H892,2)</f>
        <v>0</v>
      </c>
      <c r="BL892" s="20" t="s">
        <v>196</v>
      </c>
      <c r="BM892" s="218" t="s">
        <v>2548</v>
      </c>
    </row>
    <row r="893" spans="1:47" s="2" customFormat="1" ht="12">
      <c r="A893" s="41"/>
      <c r="B893" s="42"/>
      <c r="C893" s="43"/>
      <c r="D893" s="220" t="s">
        <v>169</v>
      </c>
      <c r="E893" s="43"/>
      <c r="F893" s="221" t="s">
        <v>2549</v>
      </c>
      <c r="G893" s="43"/>
      <c r="H893" s="43"/>
      <c r="I893" s="222"/>
      <c r="J893" s="43"/>
      <c r="K893" s="43"/>
      <c r="L893" s="47"/>
      <c r="M893" s="223"/>
      <c r="N893" s="224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169</v>
      </c>
      <c r="AU893" s="20" t="s">
        <v>80</v>
      </c>
    </row>
    <row r="894" spans="1:51" s="13" customFormat="1" ht="12">
      <c r="A894" s="13"/>
      <c r="B894" s="225"/>
      <c r="C894" s="226"/>
      <c r="D894" s="227" t="s">
        <v>176</v>
      </c>
      <c r="E894" s="228" t="s">
        <v>19</v>
      </c>
      <c r="F894" s="229" t="s">
        <v>2550</v>
      </c>
      <c r="G894" s="226"/>
      <c r="H894" s="228" t="s">
        <v>19</v>
      </c>
      <c r="I894" s="230"/>
      <c r="J894" s="226"/>
      <c r="K894" s="226"/>
      <c r="L894" s="231"/>
      <c r="M894" s="232"/>
      <c r="N894" s="233"/>
      <c r="O894" s="233"/>
      <c r="P894" s="233"/>
      <c r="Q894" s="233"/>
      <c r="R894" s="233"/>
      <c r="S894" s="233"/>
      <c r="T894" s="23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5" t="s">
        <v>176</v>
      </c>
      <c r="AU894" s="235" t="s">
        <v>80</v>
      </c>
      <c r="AV894" s="13" t="s">
        <v>80</v>
      </c>
      <c r="AW894" s="13" t="s">
        <v>34</v>
      </c>
      <c r="AX894" s="13" t="s">
        <v>72</v>
      </c>
      <c r="AY894" s="235" t="s">
        <v>155</v>
      </c>
    </row>
    <row r="895" spans="1:51" s="14" customFormat="1" ht="12">
      <c r="A895" s="14"/>
      <c r="B895" s="236"/>
      <c r="C895" s="237"/>
      <c r="D895" s="227" t="s">
        <v>176</v>
      </c>
      <c r="E895" s="238" t="s">
        <v>19</v>
      </c>
      <c r="F895" s="239" t="s">
        <v>354</v>
      </c>
      <c r="G895" s="237"/>
      <c r="H895" s="240">
        <v>58.13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6" t="s">
        <v>176</v>
      </c>
      <c r="AU895" s="246" t="s">
        <v>80</v>
      </c>
      <c r="AV895" s="14" t="s">
        <v>82</v>
      </c>
      <c r="AW895" s="14" t="s">
        <v>34</v>
      </c>
      <c r="AX895" s="14" t="s">
        <v>72</v>
      </c>
      <c r="AY895" s="246" t="s">
        <v>155</v>
      </c>
    </row>
    <row r="896" spans="1:51" s="14" customFormat="1" ht="12">
      <c r="A896" s="14"/>
      <c r="B896" s="236"/>
      <c r="C896" s="237"/>
      <c r="D896" s="227" t="s">
        <v>176</v>
      </c>
      <c r="E896" s="238" t="s">
        <v>19</v>
      </c>
      <c r="F896" s="239" t="s">
        <v>358</v>
      </c>
      <c r="G896" s="237"/>
      <c r="H896" s="240">
        <v>237.21</v>
      </c>
      <c r="I896" s="241"/>
      <c r="J896" s="237"/>
      <c r="K896" s="237"/>
      <c r="L896" s="242"/>
      <c r="M896" s="243"/>
      <c r="N896" s="244"/>
      <c r="O896" s="244"/>
      <c r="P896" s="244"/>
      <c r="Q896" s="244"/>
      <c r="R896" s="244"/>
      <c r="S896" s="244"/>
      <c r="T896" s="24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6" t="s">
        <v>176</v>
      </c>
      <c r="AU896" s="246" t="s">
        <v>80</v>
      </c>
      <c r="AV896" s="14" t="s">
        <v>82</v>
      </c>
      <c r="AW896" s="14" t="s">
        <v>34</v>
      </c>
      <c r="AX896" s="14" t="s">
        <v>72</v>
      </c>
      <c r="AY896" s="246" t="s">
        <v>155</v>
      </c>
    </row>
    <row r="897" spans="1:51" s="14" customFormat="1" ht="12">
      <c r="A897" s="14"/>
      <c r="B897" s="236"/>
      <c r="C897" s="237"/>
      <c r="D897" s="227" t="s">
        <v>176</v>
      </c>
      <c r="E897" s="238" t="s">
        <v>19</v>
      </c>
      <c r="F897" s="239" t="s">
        <v>361</v>
      </c>
      <c r="G897" s="237"/>
      <c r="H897" s="240">
        <v>238.47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6" t="s">
        <v>176</v>
      </c>
      <c r="AU897" s="246" t="s">
        <v>80</v>
      </c>
      <c r="AV897" s="14" t="s">
        <v>82</v>
      </c>
      <c r="AW897" s="14" t="s">
        <v>34</v>
      </c>
      <c r="AX897" s="14" t="s">
        <v>72</v>
      </c>
      <c r="AY897" s="246" t="s">
        <v>155</v>
      </c>
    </row>
    <row r="898" spans="1:51" s="14" customFormat="1" ht="12">
      <c r="A898" s="14"/>
      <c r="B898" s="236"/>
      <c r="C898" s="237"/>
      <c r="D898" s="227" t="s">
        <v>176</v>
      </c>
      <c r="E898" s="238" t="s">
        <v>19</v>
      </c>
      <c r="F898" s="239" t="s">
        <v>364</v>
      </c>
      <c r="G898" s="237"/>
      <c r="H898" s="240">
        <v>45.44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176</v>
      </c>
      <c r="AU898" s="246" t="s">
        <v>80</v>
      </c>
      <c r="AV898" s="14" t="s">
        <v>82</v>
      </c>
      <c r="AW898" s="14" t="s">
        <v>34</v>
      </c>
      <c r="AX898" s="14" t="s">
        <v>72</v>
      </c>
      <c r="AY898" s="246" t="s">
        <v>155</v>
      </c>
    </row>
    <row r="899" spans="1:51" s="14" customFormat="1" ht="12">
      <c r="A899" s="14"/>
      <c r="B899" s="236"/>
      <c r="C899" s="237"/>
      <c r="D899" s="227" t="s">
        <v>176</v>
      </c>
      <c r="E899" s="238" t="s">
        <v>19</v>
      </c>
      <c r="F899" s="239" t="s">
        <v>367</v>
      </c>
      <c r="G899" s="237"/>
      <c r="H899" s="240">
        <v>60.67</v>
      </c>
      <c r="I899" s="241"/>
      <c r="J899" s="237"/>
      <c r="K899" s="237"/>
      <c r="L899" s="242"/>
      <c r="M899" s="243"/>
      <c r="N899" s="244"/>
      <c r="O899" s="244"/>
      <c r="P899" s="244"/>
      <c r="Q899" s="244"/>
      <c r="R899" s="244"/>
      <c r="S899" s="244"/>
      <c r="T899" s="24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6" t="s">
        <v>176</v>
      </c>
      <c r="AU899" s="246" t="s">
        <v>80</v>
      </c>
      <c r="AV899" s="14" t="s">
        <v>82</v>
      </c>
      <c r="AW899" s="14" t="s">
        <v>34</v>
      </c>
      <c r="AX899" s="14" t="s">
        <v>72</v>
      </c>
      <c r="AY899" s="246" t="s">
        <v>155</v>
      </c>
    </row>
    <row r="900" spans="1:51" s="14" customFormat="1" ht="12">
      <c r="A900" s="14"/>
      <c r="B900" s="236"/>
      <c r="C900" s="237"/>
      <c r="D900" s="227" t="s">
        <v>176</v>
      </c>
      <c r="E900" s="238" t="s">
        <v>19</v>
      </c>
      <c r="F900" s="239" t="s">
        <v>373</v>
      </c>
      <c r="G900" s="237"/>
      <c r="H900" s="240">
        <v>34.72</v>
      </c>
      <c r="I900" s="241"/>
      <c r="J900" s="237"/>
      <c r="K900" s="237"/>
      <c r="L900" s="242"/>
      <c r="M900" s="243"/>
      <c r="N900" s="244"/>
      <c r="O900" s="244"/>
      <c r="P900" s="244"/>
      <c r="Q900" s="244"/>
      <c r="R900" s="244"/>
      <c r="S900" s="244"/>
      <c r="T900" s="245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6" t="s">
        <v>176</v>
      </c>
      <c r="AU900" s="246" t="s">
        <v>80</v>
      </c>
      <c r="AV900" s="14" t="s">
        <v>82</v>
      </c>
      <c r="AW900" s="14" t="s">
        <v>34</v>
      </c>
      <c r="AX900" s="14" t="s">
        <v>72</v>
      </c>
      <c r="AY900" s="246" t="s">
        <v>155</v>
      </c>
    </row>
    <row r="901" spans="1:51" s="16" customFormat="1" ht="12">
      <c r="A901" s="16"/>
      <c r="B901" s="278"/>
      <c r="C901" s="279"/>
      <c r="D901" s="227" t="s">
        <v>176</v>
      </c>
      <c r="E901" s="280" t="s">
        <v>19</v>
      </c>
      <c r="F901" s="281" t="s">
        <v>545</v>
      </c>
      <c r="G901" s="279"/>
      <c r="H901" s="282">
        <v>674.64</v>
      </c>
      <c r="I901" s="283"/>
      <c r="J901" s="279"/>
      <c r="K901" s="279"/>
      <c r="L901" s="284"/>
      <c r="M901" s="285"/>
      <c r="N901" s="286"/>
      <c r="O901" s="286"/>
      <c r="P901" s="286"/>
      <c r="Q901" s="286"/>
      <c r="R901" s="286"/>
      <c r="S901" s="286"/>
      <c r="T901" s="287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T901" s="288" t="s">
        <v>176</v>
      </c>
      <c r="AU901" s="288" t="s">
        <v>80</v>
      </c>
      <c r="AV901" s="16" t="s">
        <v>186</v>
      </c>
      <c r="AW901" s="16" t="s">
        <v>34</v>
      </c>
      <c r="AX901" s="16" t="s">
        <v>72</v>
      </c>
      <c r="AY901" s="288" t="s">
        <v>155</v>
      </c>
    </row>
    <row r="902" spans="1:51" s="13" customFormat="1" ht="12">
      <c r="A902" s="13"/>
      <c r="B902" s="225"/>
      <c r="C902" s="226"/>
      <c r="D902" s="227" t="s">
        <v>176</v>
      </c>
      <c r="E902" s="228" t="s">
        <v>19</v>
      </c>
      <c r="F902" s="229" t="s">
        <v>2551</v>
      </c>
      <c r="G902" s="226"/>
      <c r="H902" s="228" t="s">
        <v>19</v>
      </c>
      <c r="I902" s="230"/>
      <c r="J902" s="226"/>
      <c r="K902" s="226"/>
      <c r="L902" s="231"/>
      <c r="M902" s="232"/>
      <c r="N902" s="233"/>
      <c r="O902" s="233"/>
      <c r="P902" s="233"/>
      <c r="Q902" s="233"/>
      <c r="R902" s="233"/>
      <c r="S902" s="233"/>
      <c r="T902" s="23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5" t="s">
        <v>176</v>
      </c>
      <c r="AU902" s="235" t="s">
        <v>80</v>
      </c>
      <c r="AV902" s="13" t="s">
        <v>80</v>
      </c>
      <c r="AW902" s="13" t="s">
        <v>34</v>
      </c>
      <c r="AX902" s="13" t="s">
        <v>72</v>
      </c>
      <c r="AY902" s="235" t="s">
        <v>155</v>
      </c>
    </row>
    <row r="903" spans="1:51" s="14" customFormat="1" ht="12">
      <c r="A903" s="14"/>
      <c r="B903" s="236"/>
      <c r="C903" s="237"/>
      <c r="D903" s="227" t="s">
        <v>176</v>
      </c>
      <c r="E903" s="238" t="s">
        <v>19</v>
      </c>
      <c r="F903" s="239" t="s">
        <v>2552</v>
      </c>
      <c r="G903" s="237"/>
      <c r="H903" s="240">
        <v>1280</v>
      </c>
      <c r="I903" s="241"/>
      <c r="J903" s="237"/>
      <c r="K903" s="237"/>
      <c r="L903" s="242"/>
      <c r="M903" s="243"/>
      <c r="N903" s="244"/>
      <c r="O903" s="244"/>
      <c r="P903" s="244"/>
      <c r="Q903" s="244"/>
      <c r="R903" s="244"/>
      <c r="S903" s="244"/>
      <c r="T903" s="24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6" t="s">
        <v>176</v>
      </c>
      <c r="AU903" s="246" t="s">
        <v>80</v>
      </c>
      <c r="AV903" s="14" t="s">
        <v>82</v>
      </c>
      <c r="AW903" s="14" t="s">
        <v>34</v>
      </c>
      <c r="AX903" s="14" t="s">
        <v>72</v>
      </c>
      <c r="AY903" s="246" t="s">
        <v>155</v>
      </c>
    </row>
    <row r="904" spans="1:51" s="13" customFormat="1" ht="12">
      <c r="A904" s="13"/>
      <c r="B904" s="225"/>
      <c r="C904" s="226"/>
      <c r="D904" s="227" t="s">
        <v>176</v>
      </c>
      <c r="E904" s="228" t="s">
        <v>19</v>
      </c>
      <c r="F904" s="229" t="s">
        <v>2553</v>
      </c>
      <c r="G904" s="226"/>
      <c r="H904" s="228" t="s">
        <v>19</v>
      </c>
      <c r="I904" s="230"/>
      <c r="J904" s="226"/>
      <c r="K904" s="226"/>
      <c r="L904" s="231"/>
      <c r="M904" s="232"/>
      <c r="N904" s="233"/>
      <c r="O904" s="233"/>
      <c r="P904" s="233"/>
      <c r="Q904" s="233"/>
      <c r="R904" s="233"/>
      <c r="S904" s="233"/>
      <c r="T904" s="23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5" t="s">
        <v>176</v>
      </c>
      <c r="AU904" s="235" t="s">
        <v>80</v>
      </c>
      <c r="AV904" s="13" t="s">
        <v>80</v>
      </c>
      <c r="AW904" s="13" t="s">
        <v>34</v>
      </c>
      <c r="AX904" s="13" t="s">
        <v>72</v>
      </c>
      <c r="AY904" s="235" t="s">
        <v>155</v>
      </c>
    </row>
    <row r="905" spans="1:51" s="14" customFormat="1" ht="12">
      <c r="A905" s="14"/>
      <c r="B905" s="236"/>
      <c r="C905" s="237"/>
      <c r="D905" s="227" t="s">
        <v>176</v>
      </c>
      <c r="E905" s="238" t="s">
        <v>19</v>
      </c>
      <c r="F905" s="239" t="s">
        <v>2554</v>
      </c>
      <c r="G905" s="237"/>
      <c r="H905" s="240">
        <v>5888</v>
      </c>
      <c r="I905" s="241"/>
      <c r="J905" s="237"/>
      <c r="K905" s="237"/>
      <c r="L905" s="242"/>
      <c r="M905" s="243"/>
      <c r="N905" s="244"/>
      <c r="O905" s="244"/>
      <c r="P905" s="244"/>
      <c r="Q905" s="244"/>
      <c r="R905" s="244"/>
      <c r="S905" s="244"/>
      <c r="T905" s="245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6" t="s">
        <v>176</v>
      </c>
      <c r="AU905" s="246" t="s">
        <v>80</v>
      </c>
      <c r="AV905" s="14" t="s">
        <v>82</v>
      </c>
      <c r="AW905" s="14" t="s">
        <v>34</v>
      </c>
      <c r="AX905" s="14" t="s">
        <v>80</v>
      </c>
      <c r="AY905" s="246" t="s">
        <v>155</v>
      </c>
    </row>
    <row r="906" spans="1:51" s="13" customFormat="1" ht="12">
      <c r="A906" s="13"/>
      <c r="B906" s="225"/>
      <c r="C906" s="226"/>
      <c r="D906" s="227" t="s">
        <v>176</v>
      </c>
      <c r="E906" s="228" t="s">
        <v>19</v>
      </c>
      <c r="F906" s="229" t="s">
        <v>2555</v>
      </c>
      <c r="G906" s="226"/>
      <c r="H906" s="228" t="s">
        <v>19</v>
      </c>
      <c r="I906" s="230"/>
      <c r="J906" s="226"/>
      <c r="K906" s="226"/>
      <c r="L906" s="231"/>
      <c r="M906" s="232"/>
      <c r="N906" s="233"/>
      <c r="O906" s="233"/>
      <c r="P906" s="233"/>
      <c r="Q906" s="233"/>
      <c r="R906" s="233"/>
      <c r="S906" s="233"/>
      <c r="T906" s="23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5" t="s">
        <v>176</v>
      </c>
      <c r="AU906" s="235" t="s">
        <v>80</v>
      </c>
      <c r="AV906" s="13" t="s">
        <v>80</v>
      </c>
      <c r="AW906" s="13" t="s">
        <v>34</v>
      </c>
      <c r="AX906" s="13" t="s">
        <v>72</v>
      </c>
      <c r="AY906" s="235" t="s">
        <v>155</v>
      </c>
    </row>
    <row r="907" spans="1:47" s="2" customFormat="1" ht="12">
      <c r="A907" s="41"/>
      <c r="B907" s="42"/>
      <c r="C907" s="43"/>
      <c r="D907" s="227" t="s">
        <v>493</v>
      </c>
      <c r="E907" s="43"/>
      <c r="F907" s="252" t="s">
        <v>678</v>
      </c>
      <c r="G907" s="43"/>
      <c r="H907" s="43"/>
      <c r="I907" s="43"/>
      <c r="J907" s="43"/>
      <c r="K907" s="43"/>
      <c r="L907" s="47"/>
      <c r="M907" s="223"/>
      <c r="N907" s="224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U907" s="20" t="s">
        <v>80</v>
      </c>
    </row>
    <row r="908" spans="1:47" s="2" customFormat="1" ht="12">
      <c r="A908" s="41"/>
      <c r="B908" s="42"/>
      <c r="C908" s="43"/>
      <c r="D908" s="227" t="s">
        <v>493</v>
      </c>
      <c r="E908" s="43"/>
      <c r="F908" s="253" t="s">
        <v>679</v>
      </c>
      <c r="G908" s="43"/>
      <c r="H908" s="254">
        <v>0</v>
      </c>
      <c r="I908" s="43"/>
      <c r="J908" s="43"/>
      <c r="K908" s="43"/>
      <c r="L908" s="47"/>
      <c r="M908" s="223"/>
      <c r="N908" s="22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U908" s="20" t="s">
        <v>80</v>
      </c>
    </row>
    <row r="909" spans="1:47" s="2" customFormat="1" ht="12">
      <c r="A909" s="41"/>
      <c r="B909" s="42"/>
      <c r="C909" s="43"/>
      <c r="D909" s="227" t="s">
        <v>493</v>
      </c>
      <c r="E909" s="43"/>
      <c r="F909" s="253" t="s">
        <v>680</v>
      </c>
      <c r="G909" s="43"/>
      <c r="H909" s="254">
        <v>31.29</v>
      </c>
      <c r="I909" s="43"/>
      <c r="J909" s="43"/>
      <c r="K909" s="43"/>
      <c r="L909" s="47"/>
      <c r="M909" s="223"/>
      <c r="N909" s="224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U909" s="20" t="s">
        <v>80</v>
      </c>
    </row>
    <row r="910" spans="1:47" s="2" customFormat="1" ht="12">
      <c r="A910" s="41"/>
      <c r="B910" s="42"/>
      <c r="C910" s="43"/>
      <c r="D910" s="227" t="s">
        <v>493</v>
      </c>
      <c r="E910" s="43"/>
      <c r="F910" s="253" t="s">
        <v>681</v>
      </c>
      <c r="G910" s="43"/>
      <c r="H910" s="254">
        <v>4.06</v>
      </c>
      <c r="I910" s="43"/>
      <c r="J910" s="43"/>
      <c r="K910" s="43"/>
      <c r="L910" s="47"/>
      <c r="M910" s="223"/>
      <c r="N910" s="224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U910" s="20" t="s">
        <v>80</v>
      </c>
    </row>
    <row r="911" spans="1:47" s="2" customFormat="1" ht="12">
      <c r="A911" s="41"/>
      <c r="B911" s="42"/>
      <c r="C911" s="43"/>
      <c r="D911" s="227" t="s">
        <v>493</v>
      </c>
      <c r="E911" s="43"/>
      <c r="F911" s="253" t="s">
        <v>682</v>
      </c>
      <c r="G911" s="43"/>
      <c r="H911" s="254">
        <v>1.14</v>
      </c>
      <c r="I911" s="43"/>
      <c r="J911" s="43"/>
      <c r="K911" s="43"/>
      <c r="L911" s="47"/>
      <c r="M911" s="223"/>
      <c r="N911" s="224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U911" s="20" t="s">
        <v>80</v>
      </c>
    </row>
    <row r="912" spans="1:47" s="2" customFormat="1" ht="12">
      <c r="A912" s="41"/>
      <c r="B912" s="42"/>
      <c r="C912" s="43"/>
      <c r="D912" s="227" t="s">
        <v>493</v>
      </c>
      <c r="E912" s="43"/>
      <c r="F912" s="253" t="s">
        <v>682</v>
      </c>
      <c r="G912" s="43"/>
      <c r="H912" s="254">
        <v>1.14</v>
      </c>
      <c r="I912" s="43"/>
      <c r="J912" s="43"/>
      <c r="K912" s="43"/>
      <c r="L912" s="47"/>
      <c r="M912" s="223"/>
      <c r="N912" s="224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U912" s="20" t="s">
        <v>80</v>
      </c>
    </row>
    <row r="913" spans="1:47" s="2" customFormat="1" ht="12">
      <c r="A913" s="41"/>
      <c r="B913" s="42"/>
      <c r="C913" s="43"/>
      <c r="D913" s="227" t="s">
        <v>493</v>
      </c>
      <c r="E913" s="43"/>
      <c r="F913" s="253" t="s">
        <v>682</v>
      </c>
      <c r="G913" s="43"/>
      <c r="H913" s="254">
        <v>1.14</v>
      </c>
      <c r="I913" s="43"/>
      <c r="J913" s="43"/>
      <c r="K913" s="43"/>
      <c r="L913" s="47"/>
      <c r="M913" s="223"/>
      <c r="N913" s="224"/>
      <c r="O913" s="87"/>
      <c r="P913" s="87"/>
      <c r="Q913" s="87"/>
      <c r="R913" s="87"/>
      <c r="S913" s="87"/>
      <c r="T913" s="88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U913" s="20" t="s">
        <v>80</v>
      </c>
    </row>
    <row r="914" spans="1:47" s="2" customFormat="1" ht="12">
      <c r="A914" s="41"/>
      <c r="B914" s="42"/>
      <c r="C914" s="43"/>
      <c r="D914" s="227" t="s">
        <v>493</v>
      </c>
      <c r="E914" s="43"/>
      <c r="F914" s="253" t="s">
        <v>683</v>
      </c>
      <c r="G914" s="43"/>
      <c r="H914" s="254">
        <v>5.7</v>
      </c>
      <c r="I914" s="43"/>
      <c r="J914" s="43"/>
      <c r="K914" s="43"/>
      <c r="L914" s="47"/>
      <c r="M914" s="223"/>
      <c r="N914" s="224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U914" s="20" t="s">
        <v>80</v>
      </c>
    </row>
    <row r="915" spans="1:47" s="2" customFormat="1" ht="12">
      <c r="A915" s="41"/>
      <c r="B915" s="42"/>
      <c r="C915" s="43"/>
      <c r="D915" s="227" t="s">
        <v>493</v>
      </c>
      <c r="E915" s="43"/>
      <c r="F915" s="253" t="s">
        <v>684</v>
      </c>
      <c r="G915" s="43"/>
      <c r="H915" s="254">
        <v>3.73</v>
      </c>
      <c r="I915" s="43"/>
      <c r="J915" s="43"/>
      <c r="K915" s="43"/>
      <c r="L915" s="47"/>
      <c r="M915" s="223"/>
      <c r="N915" s="224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U915" s="20" t="s">
        <v>80</v>
      </c>
    </row>
    <row r="916" spans="1:47" s="2" customFormat="1" ht="12">
      <c r="A916" s="41"/>
      <c r="B916" s="42"/>
      <c r="C916" s="43"/>
      <c r="D916" s="227" t="s">
        <v>493</v>
      </c>
      <c r="E916" s="43"/>
      <c r="F916" s="253" t="s">
        <v>685</v>
      </c>
      <c r="G916" s="43"/>
      <c r="H916" s="254">
        <v>1.2</v>
      </c>
      <c r="I916" s="43"/>
      <c r="J916" s="43"/>
      <c r="K916" s="43"/>
      <c r="L916" s="47"/>
      <c r="M916" s="223"/>
      <c r="N916" s="224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U916" s="20" t="s">
        <v>80</v>
      </c>
    </row>
    <row r="917" spans="1:47" s="2" customFormat="1" ht="12">
      <c r="A917" s="41"/>
      <c r="B917" s="42"/>
      <c r="C917" s="43"/>
      <c r="D917" s="227" t="s">
        <v>493</v>
      </c>
      <c r="E917" s="43"/>
      <c r="F917" s="253" t="s">
        <v>686</v>
      </c>
      <c r="G917" s="43"/>
      <c r="H917" s="254">
        <v>1.25</v>
      </c>
      <c r="I917" s="43"/>
      <c r="J917" s="43"/>
      <c r="K917" s="43"/>
      <c r="L917" s="47"/>
      <c r="M917" s="223"/>
      <c r="N917" s="224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U917" s="20" t="s">
        <v>80</v>
      </c>
    </row>
    <row r="918" spans="1:47" s="2" customFormat="1" ht="12">
      <c r="A918" s="41"/>
      <c r="B918" s="42"/>
      <c r="C918" s="43"/>
      <c r="D918" s="227" t="s">
        <v>493</v>
      </c>
      <c r="E918" s="43"/>
      <c r="F918" s="253" t="s">
        <v>681</v>
      </c>
      <c r="G918" s="43"/>
      <c r="H918" s="254">
        <v>4.06</v>
      </c>
      <c r="I918" s="43"/>
      <c r="J918" s="43"/>
      <c r="K918" s="43"/>
      <c r="L918" s="47"/>
      <c r="M918" s="223"/>
      <c r="N918" s="224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U918" s="20" t="s">
        <v>80</v>
      </c>
    </row>
    <row r="919" spans="1:47" s="2" customFormat="1" ht="12">
      <c r="A919" s="41"/>
      <c r="B919" s="42"/>
      <c r="C919" s="43"/>
      <c r="D919" s="227" t="s">
        <v>493</v>
      </c>
      <c r="E919" s="43"/>
      <c r="F919" s="253" t="s">
        <v>687</v>
      </c>
      <c r="G919" s="43"/>
      <c r="H919" s="254">
        <v>2.28</v>
      </c>
      <c r="I919" s="43"/>
      <c r="J919" s="43"/>
      <c r="K919" s="43"/>
      <c r="L919" s="47"/>
      <c r="M919" s="223"/>
      <c r="N919" s="224"/>
      <c r="O919" s="87"/>
      <c r="P919" s="87"/>
      <c r="Q919" s="87"/>
      <c r="R919" s="87"/>
      <c r="S919" s="87"/>
      <c r="T919" s="88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U919" s="20" t="s">
        <v>80</v>
      </c>
    </row>
    <row r="920" spans="1:47" s="2" customFormat="1" ht="12">
      <c r="A920" s="41"/>
      <c r="B920" s="42"/>
      <c r="C920" s="43"/>
      <c r="D920" s="227" t="s">
        <v>493</v>
      </c>
      <c r="E920" s="43"/>
      <c r="F920" s="253" t="s">
        <v>682</v>
      </c>
      <c r="G920" s="43"/>
      <c r="H920" s="254">
        <v>1.14</v>
      </c>
      <c r="I920" s="43"/>
      <c r="J920" s="43"/>
      <c r="K920" s="43"/>
      <c r="L920" s="47"/>
      <c r="M920" s="223"/>
      <c r="N920" s="224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U920" s="20" t="s">
        <v>80</v>
      </c>
    </row>
    <row r="921" spans="1:47" s="2" customFormat="1" ht="12">
      <c r="A921" s="41"/>
      <c r="B921" s="42"/>
      <c r="C921" s="43"/>
      <c r="D921" s="227" t="s">
        <v>493</v>
      </c>
      <c r="E921" s="43"/>
      <c r="F921" s="253" t="s">
        <v>502</v>
      </c>
      <c r="G921" s="43"/>
      <c r="H921" s="254">
        <v>58.13</v>
      </c>
      <c r="I921" s="43"/>
      <c r="J921" s="43"/>
      <c r="K921" s="43"/>
      <c r="L921" s="47"/>
      <c r="M921" s="223"/>
      <c r="N921" s="224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U921" s="20" t="s">
        <v>80</v>
      </c>
    </row>
    <row r="922" spans="1:47" s="2" customFormat="1" ht="12">
      <c r="A922" s="41"/>
      <c r="B922" s="42"/>
      <c r="C922" s="43"/>
      <c r="D922" s="227" t="s">
        <v>493</v>
      </c>
      <c r="E922" s="43"/>
      <c r="F922" s="252" t="s">
        <v>688</v>
      </c>
      <c r="G922" s="43"/>
      <c r="H922" s="43"/>
      <c r="I922" s="43"/>
      <c r="J922" s="43"/>
      <c r="K922" s="43"/>
      <c r="L922" s="47"/>
      <c r="M922" s="223"/>
      <c r="N922" s="224"/>
      <c r="O922" s="87"/>
      <c r="P922" s="87"/>
      <c r="Q922" s="87"/>
      <c r="R922" s="87"/>
      <c r="S922" s="87"/>
      <c r="T922" s="88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U922" s="20" t="s">
        <v>80</v>
      </c>
    </row>
    <row r="923" spans="1:47" s="2" customFormat="1" ht="12">
      <c r="A923" s="41"/>
      <c r="B923" s="42"/>
      <c r="C923" s="43"/>
      <c r="D923" s="227" t="s">
        <v>493</v>
      </c>
      <c r="E923" s="43"/>
      <c r="F923" s="253" t="s">
        <v>679</v>
      </c>
      <c r="G923" s="43"/>
      <c r="H923" s="254">
        <v>0</v>
      </c>
      <c r="I923" s="43"/>
      <c r="J923" s="43"/>
      <c r="K923" s="43"/>
      <c r="L923" s="47"/>
      <c r="M923" s="223"/>
      <c r="N923" s="224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U923" s="20" t="s">
        <v>80</v>
      </c>
    </row>
    <row r="924" spans="1:47" s="2" customFormat="1" ht="12">
      <c r="A924" s="41"/>
      <c r="B924" s="42"/>
      <c r="C924" s="43"/>
      <c r="D924" s="227" t="s">
        <v>493</v>
      </c>
      <c r="E924" s="43"/>
      <c r="F924" s="253" t="s">
        <v>689</v>
      </c>
      <c r="G924" s="43"/>
      <c r="H924" s="254">
        <v>81.7</v>
      </c>
      <c r="I924" s="43"/>
      <c r="J924" s="43"/>
      <c r="K924" s="43"/>
      <c r="L924" s="47"/>
      <c r="M924" s="223"/>
      <c r="N924" s="22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U924" s="20" t="s">
        <v>80</v>
      </c>
    </row>
    <row r="925" spans="1:47" s="2" customFormat="1" ht="12">
      <c r="A925" s="41"/>
      <c r="B925" s="42"/>
      <c r="C925" s="43"/>
      <c r="D925" s="227" t="s">
        <v>493</v>
      </c>
      <c r="E925" s="43"/>
      <c r="F925" s="253" t="s">
        <v>690</v>
      </c>
      <c r="G925" s="43"/>
      <c r="H925" s="254">
        <v>10.64</v>
      </c>
      <c r="I925" s="43"/>
      <c r="J925" s="43"/>
      <c r="K925" s="43"/>
      <c r="L925" s="47"/>
      <c r="M925" s="223"/>
      <c r="N925" s="22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U925" s="20" t="s">
        <v>80</v>
      </c>
    </row>
    <row r="926" spans="1:47" s="2" customFormat="1" ht="12">
      <c r="A926" s="41"/>
      <c r="B926" s="42"/>
      <c r="C926" s="43"/>
      <c r="D926" s="227" t="s">
        <v>493</v>
      </c>
      <c r="E926" s="43"/>
      <c r="F926" s="253" t="s">
        <v>685</v>
      </c>
      <c r="G926" s="43"/>
      <c r="H926" s="254">
        <v>1.2</v>
      </c>
      <c r="I926" s="43"/>
      <c r="J926" s="43"/>
      <c r="K926" s="43"/>
      <c r="L926" s="47"/>
      <c r="M926" s="223"/>
      <c r="N926" s="224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U926" s="20" t="s">
        <v>80</v>
      </c>
    </row>
    <row r="927" spans="1:47" s="2" customFormat="1" ht="12">
      <c r="A927" s="41"/>
      <c r="B927" s="42"/>
      <c r="C927" s="43"/>
      <c r="D927" s="227" t="s">
        <v>493</v>
      </c>
      <c r="E927" s="43"/>
      <c r="F927" s="253" t="s">
        <v>691</v>
      </c>
      <c r="G927" s="43"/>
      <c r="H927" s="254">
        <v>33.2</v>
      </c>
      <c r="I927" s="43"/>
      <c r="J927" s="43"/>
      <c r="K927" s="43"/>
      <c r="L927" s="47"/>
      <c r="M927" s="223"/>
      <c r="N927" s="224"/>
      <c r="O927" s="87"/>
      <c r="P927" s="87"/>
      <c r="Q927" s="87"/>
      <c r="R927" s="87"/>
      <c r="S927" s="87"/>
      <c r="T927" s="88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U927" s="20" t="s">
        <v>80</v>
      </c>
    </row>
    <row r="928" spans="1:47" s="2" customFormat="1" ht="12">
      <c r="A928" s="41"/>
      <c r="B928" s="42"/>
      <c r="C928" s="43"/>
      <c r="D928" s="227" t="s">
        <v>493</v>
      </c>
      <c r="E928" s="43"/>
      <c r="F928" s="253" t="s">
        <v>692</v>
      </c>
      <c r="G928" s="43"/>
      <c r="H928" s="254">
        <v>33.38</v>
      </c>
      <c r="I928" s="43"/>
      <c r="J928" s="43"/>
      <c r="K928" s="43"/>
      <c r="L928" s="47"/>
      <c r="M928" s="223"/>
      <c r="N928" s="224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U928" s="20" t="s">
        <v>80</v>
      </c>
    </row>
    <row r="929" spans="1:47" s="2" customFormat="1" ht="12">
      <c r="A929" s="41"/>
      <c r="B929" s="42"/>
      <c r="C929" s="43"/>
      <c r="D929" s="227" t="s">
        <v>493</v>
      </c>
      <c r="E929" s="43"/>
      <c r="F929" s="253" t="s">
        <v>693</v>
      </c>
      <c r="G929" s="43"/>
      <c r="H929" s="254">
        <v>33.2</v>
      </c>
      <c r="I929" s="43"/>
      <c r="J929" s="43"/>
      <c r="K929" s="43"/>
      <c r="L929" s="47"/>
      <c r="M929" s="223"/>
      <c r="N929" s="224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U929" s="20" t="s">
        <v>80</v>
      </c>
    </row>
    <row r="930" spans="1:47" s="2" customFormat="1" ht="12">
      <c r="A930" s="41"/>
      <c r="B930" s="42"/>
      <c r="C930" s="43"/>
      <c r="D930" s="227" t="s">
        <v>493</v>
      </c>
      <c r="E930" s="43"/>
      <c r="F930" s="253" t="s">
        <v>694</v>
      </c>
      <c r="G930" s="43"/>
      <c r="H930" s="254">
        <v>32.84</v>
      </c>
      <c r="I930" s="43"/>
      <c r="J930" s="43"/>
      <c r="K930" s="43"/>
      <c r="L930" s="47"/>
      <c r="M930" s="223"/>
      <c r="N930" s="224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U930" s="20" t="s">
        <v>80</v>
      </c>
    </row>
    <row r="931" spans="1:47" s="2" customFormat="1" ht="12">
      <c r="A931" s="41"/>
      <c r="B931" s="42"/>
      <c r="C931" s="43"/>
      <c r="D931" s="227" t="s">
        <v>493</v>
      </c>
      <c r="E931" s="43"/>
      <c r="F931" s="253" t="s">
        <v>695</v>
      </c>
      <c r="G931" s="43"/>
      <c r="H931" s="254">
        <v>11.05</v>
      </c>
      <c r="I931" s="43"/>
      <c r="J931" s="43"/>
      <c r="K931" s="43"/>
      <c r="L931" s="47"/>
      <c r="M931" s="223"/>
      <c r="N931" s="224"/>
      <c r="O931" s="87"/>
      <c r="P931" s="87"/>
      <c r="Q931" s="87"/>
      <c r="R931" s="87"/>
      <c r="S931" s="87"/>
      <c r="T931" s="88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U931" s="20" t="s">
        <v>80</v>
      </c>
    </row>
    <row r="932" spans="1:47" s="2" customFormat="1" ht="12">
      <c r="A932" s="41"/>
      <c r="B932" s="42"/>
      <c r="C932" s="43"/>
      <c r="D932" s="227" t="s">
        <v>493</v>
      </c>
      <c r="E932" s="43"/>
      <c r="F932" s="253" t="s">
        <v>502</v>
      </c>
      <c r="G932" s="43"/>
      <c r="H932" s="254">
        <v>237.21</v>
      </c>
      <c r="I932" s="43"/>
      <c r="J932" s="43"/>
      <c r="K932" s="43"/>
      <c r="L932" s="47"/>
      <c r="M932" s="223"/>
      <c r="N932" s="224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U932" s="20" t="s">
        <v>80</v>
      </c>
    </row>
    <row r="933" spans="1:47" s="2" customFormat="1" ht="12">
      <c r="A933" s="41"/>
      <c r="B933" s="42"/>
      <c r="C933" s="43"/>
      <c r="D933" s="227" t="s">
        <v>493</v>
      </c>
      <c r="E933" s="43"/>
      <c r="F933" s="252" t="s">
        <v>696</v>
      </c>
      <c r="G933" s="43"/>
      <c r="H933" s="43"/>
      <c r="I933" s="43"/>
      <c r="J933" s="43"/>
      <c r="K933" s="43"/>
      <c r="L933" s="47"/>
      <c r="M933" s="223"/>
      <c r="N933" s="224"/>
      <c r="O933" s="87"/>
      <c r="P933" s="87"/>
      <c r="Q933" s="87"/>
      <c r="R933" s="87"/>
      <c r="S933" s="87"/>
      <c r="T933" s="88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U933" s="20" t="s">
        <v>80</v>
      </c>
    </row>
    <row r="934" spans="1:47" s="2" customFormat="1" ht="12">
      <c r="A934" s="41"/>
      <c r="B934" s="42"/>
      <c r="C934" s="43"/>
      <c r="D934" s="227" t="s">
        <v>493</v>
      </c>
      <c r="E934" s="43"/>
      <c r="F934" s="253" t="s">
        <v>697</v>
      </c>
      <c r="G934" s="43"/>
      <c r="H934" s="254">
        <v>0</v>
      </c>
      <c r="I934" s="43"/>
      <c r="J934" s="43"/>
      <c r="K934" s="43"/>
      <c r="L934" s="47"/>
      <c r="M934" s="223"/>
      <c r="N934" s="224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U934" s="20" t="s">
        <v>80</v>
      </c>
    </row>
    <row r="935" spans="1:47" s="2" customFormat="1" ht="12">
      <c r="A935" s="41"/>
      <c r="B935" s="42"/>
      <c r="C935" s="43"/>
      <c r="D935" s="227" t="s">
        <v>493</v>
      </c>
      <c r="E935" s="43"/>
      <c r="F935" s="253" t="s">
        <v>698</v>
      </c>
      <c r="G935" s="43"/>
      <c r="H935" s="254">
        <v>82.96</v>
      </c>
      <c r="I935" s="43"/>
      <c r="J935" s="43"/>
      <c r="K935" s="43"/>
      <c r="L935" s="47"/>
      <c r="M935" s="223"/>
      <c r="N935" s="224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U935" s="20" t="s">
        <v>80</v>
      </c>
    </row>
    <row r="936" spans="1:47" s="2" customFormat="1" ht="12">
      <c r="A936" s="41"/>
      <c r="B936" s="42"/>
      <c r="C936" s="43"/>
      <c r="D936" s="227" t="s">
        <v>493</v>
      </c>
      <c r="E936" s="43"/>
      <c r="F936" s="253" t="s">
        <v>690</v>
      </c>
      <c r="G936" s="43"/>
      <c r="H936" s="254">
        <v>10.64</v>
      </c>
      <c r="I936" s="43"/>
      <c r="J936" s="43"/>
      <c r="K936" s="43"/>
      <c r="L936" s="47"/>
      <c r="M936" s="223"/>
      <c r="N936" s="224"/>
      <c r="O936" s="87"/>
      <c r="P936" s="87"/>
      <c r="Q936" s="87"/>
      <c r="R936" s="87"/>
      <c r="S936" s="87"/>
      <c r="T936" s="88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U936" s="20" t="s">
        <v>80</v>
      </c>
    </row>
    <row r="937" spans="1:47" s="2" customFormat="1" ht="12">
      <c r="A937" s="41"/>
      <c r="B937" s="42"/>
      <c r="C937" s="43"/>
      <c r="D937" s="227" t="s">
        <v>493</v>
      </c>
      <c r="E937" s="43"/>
      <c r="F937" s="253" t="s">
        <v>685</v>
      </c>
      <c r="G937" s="43"/>
      <c r="H937" s="254">
        <v>1.2</v>
      </c>
      <c r="I937" s="43"/>
      <c r="J937" s="43"/>
      <c r="K937" s="43"/>
      <c r="L937" s="47"/>
      <c r="M937" s="223"/>
      <c r="N937" s="224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U937" s="20" t="s">
        <v>80</v>
      </c>
    </row>
    <row r="938" spans="1:47" s="2" customFormat="1" ht="12">
      <c r="A938" s="41"/>
      <c r="B938" s="42"/>
      <c r="C938" s="43"/>
      <c r="D938" s="227" t="s">
        <v>493</v>
      </c>
      <c r="E938" s="43"/>
      <c r="F938" s="253" t="s">
        <v>691</v>
      </c>
      <c r="G938" s="43"/>
      <c r="H938" s="254">
        <v>33.2</v>
      </c>
      <c r="I938" s="43"/>
      <c r="J938" s="43"/>
      <c r="K938" s="43"/>
      <c r="L938" s="47"/>
      <c r="M938" s="223"/>
      <c r="N938" s="22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U938" s="20" t="s">
        <v>80</v>
      </c>
    </row>
    <row r="939" spans="1:47" s="2" customFormat="1" ht="12">
      <c r="A939" s="41"/>
      <c r="B939" s="42"/>
      <c r="C939" s="43"/>
      <c r="D939" s="227" t="s">
        <v>493</v>
      </c>
      <c r="E939" s="43"/>
      <c r="F939" s="253" t="s">
        <v>692</v>
      </c>
      <c r="G939" s="43"/>
      <c r="H939" s="254">
        <v>33.38</v>
      </c>
      <c r="I939" s="43"/>
      <c r="J939" s="43"/>
      <c r="K939" s="43"/>
      <c r="L939" s="47"/>
      <c r="M939" s="223"/>
      <c r="N939" s="224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U939" s="20" t="s">
        <v>80</v>
      </c>
    </row>
    <row r="940" spans="1:47" s="2" customFormat="1" ht="12">
      <c r="A940" s="41"/>
      <c r="B940" s="42"/>
      <c r="C940" s="43"/>
      <c r="D940" s="227" t="s">
        <v>493</v>
      </c>
      <c r="E940" s="43"/>
      <c r="F940" s="253" t="s">
        <v>693</v>
      </c>
      <c r="G940" s="43"/>
      <c r="H940" s="254">
        <v>33.2</v>
      </c>
      <c r="I940" s="43"/>
      <c r="J940" s="43"/>
      <c r="K940" s="43"/>
      <c r="L940" s="47"/>
      <c r="M940" s="223"/>
      <c r="N940" s="224"/>
      <c r="O940" s="87"/>
      <c r="P940" s="87"/>
      <c r="Q940" s="87"/>
      <c r="R940" s="87"/>
      <c r="S940" s="87"/>
      <c r="T940" s="88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U940" s="20" t="s">
        <v>80</v>
      </c>
    </row>
    <row r="941" spans="1:47" s="2" customFormat="1" ht="12">
      <c r="A941" s="41"/>
      <c r="B941" s="42"/>
      <c r="C941" s="43"/>
      <c r="D941" s="227" t="s">
        <v>493</v>
      </c>
      <c r="E941" s="43"/>
      <c r="F941" s="253" t="s">
        <v>694</v>
      </c>
      <c r="G941" s="43"/>
      <c r="H941" s="254">
        <v>32.84</v>
      </c>
      <c r="I941" s="43"/>
      <c r="J941" s="43"/>
      <c r="K941" s="43"/>
      <c r="L941" s="47"/>
      <c r="M941" s="223"/>
      <c r="N941" s="224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U941" s="20" t="s">
        <v>80</v>
      </c>
    </row>
    <row r="942" spans="1:47" s="2" customFormat="1" ht="12">
      <c r="A942" s="41"/>
      <c r="B942" s="42"/>
      <c r="C942" s="43"/>
      <c r="D942" s="227" t="s">
        <v>493</v>
      </c>
      <c r="E942" s="43"/>
      <c r="F942" s="253" t="s">
        <v>695</v>
      </c>
      <c r="G942" s="43"/>
      <c r="H942" s="254">
        <v>11.05</v>
      </c>
      <c r="I942" s="43"/>
      <c r="J942" s="43"/>
      <c r="K942" s="43"/>
      <c r="L942" s="47"/>
      <c r="M942" s="223"/>
      <c r="N942" s="224"/>
      <c r="O942" s="87"/>
      <c r="P942" s="87"/>
      <c r="Q942" s="87"/>
      <c r="R942" s="87"/>
      <c r="S942" s="87"/>
      <c r="T942" s="88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U942" s="20" t="s">
        <v>80</v>
      </c>
    </row>
    <row r="943" spans="1:47" s="2" customFormat="1" ht="12">
      <c r="A943" s="41"/>
      <c r="B943" s="42"/>
      <c r="C943" s="43"/>
      <c r="D943" s="227" t="s">
        <v>493</v>
      </c>
      <c r="E943" s="43"/>
      <c r="F943" s="253" t="s">
        <v>502</v>
      </c>
      <c r="G943" s="43"/>
      <c r="H943" s="254">
        <v>238.47</v>
      </c>
      <c r="I943" s="43"/>
      <c r="J943" s="43"/>
      <c r="K943" s="43"/>
      <c r="L943" s="47"/>
      <c r="M943" s="223"/>
      <c r="N943" s="224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U943" s="20" t="s">
        <v>80</v>
      </c>
    </row>
    <row r="944" spans="1:47" s="2" customFormat="1" ht="12">
      <c r="A944" s="41"/>
      <c r="B944" s="42"/>
      <c r="C944" s="43"/>
      <c r="D944" s="227" t="s">
        <v>493</v>
      </c>
      <c r="E944" s="43"/>
      <c r="F944" s="252" t="s">
        <v>699</v>
      </c>
      <c r="G944" s="43"/>
      <c r="H944" s="43"/>
      <c r="I944" s="43"/>
      <c r="J944" s="43"/>
      <c r="K944" s="43"/>
      <c r="L944" s="47"/>
      <c r="M944" s="223"/>
      <c r="N944" s="22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U944" s="20" t="s">
        <v>80</v>
      </c>
    </row>
    <row r="945" spans="1:47" s="2" customFormat="1" ht="12">
      <c r="A945" s="41"/>
      <c r="B945" s="42"/>
      <c r="C945" s="43"/>
      <c r="D945" s="227" t="s">
        <v>493</v>
      </c>
      <c r="E945" s="43"/>
      <c r="F945" s="253" t="s">
        <v>697</v>
      </c>
      <c r="G945" s="43"/>
      <c r="H945" s="254">
        <v>0</v>
      </c>
      <c r="I945" s="43"/>
      <c r="J945" s="43"/>
      <c r="K945" s="43"/>
      <c r="L945" s="47"/>
      <c r="M945" s="223"/>
      <c r="N945" s="224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U945" s="20" t="s">
        <v>80</v>
      </c>
    </row>
    <row r="946" spans="1:47" s="2" customFormat="1" ht="12">
      <c r="A946" s="41"/>
      <c r="B946" s="42"/>
      <c r="C946" s="43"/>
      <c r="D946" s="227" t="s">
        <v>493</v>
      </c>
      <c r="E946" s="43"/>
      <c r="F946" s="253" t="s">
        <v>681</v>
      </c>
      <c r="G946" s="43"/>
      <c r="H946" s="254">
        <v>4.06</v>
      </c>
      <c r="I946" s="43"/>
      <c r="J946" s="43"/>
      <c r="K946" s="43"/>
      <c r="L946" s="47"/>
      <c r="M946" s="223"/>
      <c r="N946" s="224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U946" s="20" t="s">
        <v>80</v>
      </c>
    </row>
    <row r="947" spans="1:47" s="2" customFormat="1" ht="12">
      <c r="A947" s="41"/>
      <c r="B947" s="42"/>
      <c r="C947" s="43"/>
      <c r="D947" s="227" t="s">
        <v>493</v>
      </c>
      <c r="E947" s="43"/>
      <c r="F947" s="253" t="s">
        <v>682</v>
      </c>
      <c r="G947" s="43"/>
      <c r="H947" s="254">
        <v>1.14</v>
      </c>
      <c r="I947" s="43"/>
      <c r="J947" s="43"/>
      <c r="K947" s="43"/>
      <c r="L947" s="47"/>
      <c r="M947" s="223"/>
      <c r="N947" s="224"/>
      <c r="O947" s="87"/>
      <c r="P947" s="87"/>
      <c r="Q947" s="87"/>
      <c r="R947" s="87"/>
      <c r="S947" s="87"/>
      <c r="T947" s="88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U947" s="20" t="s">
        <v>80</v>
      </c>
    </row>
    <row r="948" spans="1:47" s="2" customFormat="1" ht="12">
      <c r="A948" s="41"/>
      <c r="B948" s="42"/>
      <c r="C948" s="43"/>
      <c r="D948" s="227" t="s">
        <v>493</v>
      </c>
      <c r="E948" s="43"/>
      <c r="F948" s="253" t="s">
        <v>682</v>
      </c>
      <c r="G948" s="43"/>
      <c r="H948" s="254">
        <v>1.14</v>
      </c>
      <c r="I948" s="43"/>
      <c r="J948" s="43"/>
      <c r="K948" s="43"/>
      <c r="L948" s="47"/>
      <c r="M948" s="223"/>
      <c r="N948" s="224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U948" s="20" t="s">
        <v>80</v>
      </c>
    </row>
    <row r="949" spans="1:47" s="2" customFormat="1" ht="12">
      <c r="A949" s="41"/>
      <c r="B949" s="42"/>
      <c r="C949" s="43"/>
      <c r="D949" s="227" t="s">
        <v>493</v>
      </c>
      <c r="E949" s="43"/>
      <c r="F949" s="253" t="s">
        <v>682</v>
      </c>
      <c r="G949" s="43"/>
      <c r="H949" s="254">
        <v>1.14</v>
      </c>
      <c r="I949" s="43"/>
      <c r="J949" s="43"/>
      <c r="K949" s="43"/>
      <c r="L949" s="47"/>
      <c r="M949" s="223"/>
      <c r="N949" s="224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U949" s="20" t="s">
        <v>80</v>
      </c>
    </row>
    <row r="950" spans="1:47" s="2" customFormat="1" ht="12">
      <c r="A950" s="41"/>
      <c r="B950" s="42"/>
      <c r="C950" s="43"/>
      <c r="D950" s="227" t="s">
        <v>493</v>
      </c>
      <c r="E950" s="43"/>
      <c r="F950" s="253" t="s">
        <v>683</v>
      </c>
      <c r="G950" s="43"/>
      <c r="H950" s="254">
        <v>5.7</v>
      </c>
      <c r="I950" s="43"/>
      <c r="J950" s="43"/>
      <c r="K950" s="43"/>
      <c r="L950" s="47"/>
      <c r="M950" s="223"/>
      <c r="N950" s="224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U950" s="20" t="s">
        <v>80</v>
      </c>
    </row>
    <row r="951" spans="1:47" s="2" customFormat="1" ht="12">
      <c r="A951" s="41"/>
      <c r="B951" s="42"/>
      <c r="C951" s="43"/>
      <c r="D951" s="227" t="s">
        <v>493</v>
      </c>
      <c r="E951" s="43"/>
      <c r="F951" s="253" t="s">
        <v>684</v>
      </c>
      <c r="G951" s="43"/>
      <c r="H951" s="254">
        <v>3.73</v>
      </c>
      <c r="I951" s="43"/>
      <c r="J951" s="43"/>
      <c r="K951" s="43"/>
      <c r="L951" s="47"/>
      <c r="M951" s="223"/>
      <c r="N951" s="224"/>
      <c r="O951" s="87"/>
      <c r="P951" s="87"/>
      <c r="Q951" s="87"/>
      <c r="R951" s="87"/>
      <c r="S951" s="87"/>
      <c r="T951" s="88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U951" s="20" t="s">
        <v>80</v>
      </c>
    </row>
    <row r="952" spans="1:47" s="2" customFormat="1" ht="12">
      <c r="A952" s="41"/>
      <c r="B952" s="42"/>
      <c r="C952" s="43"/>
      <c r="D952" s="227" t="s">
        <v>493</v>
      </c>
      <c r="E952" s="43"/>
      <c r="F952" s="253" t="s">
        <v>685</v>
      </c>
      <c r="G952" s="43"/>
      <c r="H952" s="254">
        <v>1.2</v>
      </c>
      <c r="I952" s="43"/>
      <c r="J952" s="43"/>
      <c r="K952" s="43"/>
      <c r="L952" s="47"/>
      <c r="M952" s="223"/>
      <c r="N952" s="224"/>
      <c r="O952" s="87"/>
      <c r="P952" s="87"/>
      <c r="Q952" s="87"/>
      <c r="R952" s="87"/>
      <c r="S952" s="87"/>
      <c r="T952" s="88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U952" s="20" t="s">
        <v>80</v>
      </c>
    </row>
    <row r="953" spans="1:47" s="2" customFormat="1" ht="12">
      <c r="A953" s="41"/>
      <c r="B953" s="42"/>
      <c r="C953" s="43"/>
      <c r="D953" s="227" t="s">
        <v>493</v>
      </c>
      <c r="E953" s="43"/>
      <c r="F953" s="253" t="s">
        <v>686</v>
      </c>
      <c r="G953" s="43"/>
      <c r="H953" s="254">
        <v>1.25</v>
      </c>
      <c r="I953" s="43"/>
      <c r="J953" s="43"/>
      <c r="K953" s="43"/>
      <c r="L953" s="47"/>
      <c r="M953" s="223"/>
      <c r="N953" s="224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U953" s="20" t="s">
        <v>80</v>
      </c>
    </row>
    <row r="954" spans="1:47" s="2" customFormat="1" ht="12">
      <c r="A954" s="41"/>
      <c r="B954" s="42"/>
      <c r="C954" s="43"/>
      <c r="D954" s="227" t="s">
        <v>493</v>
      </c>
      <c r="E954" s="43"/>
      <c r="F954" s="253" t="s">
        <v>681</v>
      </c>
      <c r="G954" s="43"/>
      <c r="H954" s="254">
        <v>4.06</v>
      </c>
      <c r="I954" s="43"/>
      <c r="J954" s="43"/>
      <c r="K954" s="43"/>
      <c r="L954" s="47"/>
      <c r="M954" s="223"/>
      <c r="N954" s="224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U954" s="20" t="s">
        <v>80</v>
      </c>
    </row>
    <row r="955" spans="1:47" s="2" customFormat="1" ht="12">
      <c r="A955" s="41"/>
      <c r="B955" s="42"/>
      <c r="C955" s="43"/>
      <c r="D955" s="227" t="s">
        <v>493</v>
      </c>
      <c r="E955" s="43"/>
      <c r="F955" s="253" t="s">
        <v>687</v>
      </c>
      <c r="G955" s="43"/>
      <c r="H955" s="254">
        <v>2.28</v>
      </c>
      <c r="I955" s="43"/>
      <c r="J955" s="43"/>
      <c r="K955" s="43"/>
      <c r="L955" s="47"/>
      <c r="M955" s="223"/>
      <c r="N955" s="22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U955" s="20" t="s">
        <v>80</v>
      </c>
    </row>
    <row r="956" spans="1:47" s="2" customFormat="1" ht="12">
      <c r="A956" s="41"/>
      <c r="B956" s="42"/>
      <c r="C956" s="43"/>
      <c r="D956" s="227" t="s">
        <v>493</v>
      </c>
      <c r="E956" s="43"/>
      <c r="F956" s="253" t="s">
        <v>682</v>
      </c>
      <c r="G956" s="43"/>
      <c r="H956" s="254">
        <v>1.14</v>
      </c>
      <c r="I956" s="43"/>
      <c r="J956" s="43"/>
      <c r="K956" s="43"/>
      <c r="L956" s="47"/>
      <c r="M956" s="223"/>
      <c r="N956" s="22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U956" s="20" t="s">
        <v>80</v>
      </c>
    </row>
    <row r="957" spans="1:47" s="2" customFormat="1" ht="12">
      <c r="A957" s="41"/>
      <c r="B957" s="42"/>
      <c r="C957" s="43"/>
      <c r="D957" s="227" t="s">
        <v>493</v>
      </c>
      <c r="E957" s="43"/>
      <c r="F957" s="253" t="s">
        <v>700</v>
      </c>
      <c r="G957" s="43"/>
      <c r="H957" s="254">
        <v>18.6</v>
      </c>
      <c r="I957" s="43"/>
      <c r="J957" s="43"/>
      <c r="K957" s="43"/>
      <c r="L957" s="47"/>
      <c r="M957" s="223"/>
      <c r="N957" s="224"/>
      <c r="O957" s="87"/>
      <c r="P957" s="87"/>
      <c r="Q957" s="87"/>
      <c r="R957" s="87"/>
      <c r="S957" s="87"/>
      <c r="T957" s="88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U957" s="20" t="s">
        <v>80</v>
      </c>
    </row>
    <row r="958" spans="1:47" s="2" customFormat="1" ht="12">
      <c r="A958" s="41"/>
      <c r="B958" s="42"/>
      <c r="C958" s="43"/>
      <c r="D958" s="227" t="s">
        <v>493</v>
      </c>
      <c r="E958" s="43"/>
      <c r="F958" s="253" t="s">
        <v>502</v>
      </c>
      <c r="G958" s="43"/>
      <c r="H958" s="254">
        <v>45.44</v>
      </c>
      <c r="I958" s="43"/>
      <c r="J958" s="43"/>
      <c r="K958" s="43"/>
      <c r="L958" s="47"/>
      <c r="M958" s="223"/>
      <c r="N958" s="224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U958" s="20" t="s">
        <v>80</v>
      </c>
    </row>
    <row r="959" spans="1:47" s="2" customFormat="1" ht="12">
      <c r="A959" s="41"/>
      <c r="B959" s="42"/>
      <c r="C959" s="43"/>
      <c r="D959" s="227" t="s">
        <v>493</v>
      </c>
      <c r="E959" s="43"/>
      <c r="F959" s="252" t="s">
        <v>701</v>
      </c>
      <c r="G959" s="43"/>
      <c r="H959" s="43"/>
      <c r="I959" s="43"/>
      <c r="J959" s="43"/>
      <c r="K959" s="43"/>
      <c r="L959" s="47"/>
      <c r="M959" s="223"/>
      <c r="N959" s="224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U959" s="20" t="s">
        <v>80</v>
      </c>
    </row>
    <row r="960" spans="1:47" s="2" customFormat="1" ht="12">
      <c r="A960" s="41"/>
      <c r="B960" s="42"/>
      <c r="C960" s="43"/>
      <c r="D960" s="227" t="s">
        <v>493</v>
      </c>
      <c r="E960" s="43"/>
      <c r="F960" s="253" t="s">
        <v>697</v>
      </c>
      <c r="G960" s="43"/>
      <c r="H960" s="254">
        <v>0</v>
      </c>
      <c r="I960" s="43"/>
      <c r="J960" s="43"/>
      <c r="K960" s="43"/>
      <c r="L960" s="47"/>
      <c r="M960" s="223"/>
      <c r="N960" s="224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U960" s="20" t="s">
        <v>80</v>
      </c>
    </row>
    <row r="961" spans="1:47" s="2" customFormat="1" ht="12">
      <c r="A961" s="41"/>
      <c r="B961" s="42"/>
      <c r="C961" s="43"/>
      <c r="D961" s="227" t="s">
        <v>493</v>
      </c>
      <c r="E961" s="43"/>
      <c r="F961" s="253" t="s">
        <v>369</v>
      </c>
      <c r="G961" s="43"/>
      <c r="H961" s="254">
        <v>60.67</v>
      </c>
      <c r="I961" s="43"/>
      <c r="J961" s="43"/>
      <c r="K961" s="43"/>
      <c r="L961" s="47"/>
      <c r="M961" s="223"/>
      <c r="N961" s="224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U961" s="20" t="s">
        <v>80</v>
      </c>
    </row>
    <row r="962" spans="1:47" s="2" customFormat="1" ht="12">
      <c r="A962" s="41"/>
      <c r="B962" s="42"/>
      <c r="C962" s="43"/>
      <c r="D962" s="227" t="s">
        <v>493</v>
      </c>
      <c r="E962" s="43"/>
      <c r="F962" s="252" t="s">
        <v>703</v>
      </c>
      <c r="G962" s="43"/>
      <c r="H962" s="43"/>
      <c r="I962" s="43"/>
      <c r="J962" s="43"/>
      <c r="K962" s="43"/>
      <c r="L962" s="47"/>
      <c r="M962" s="223"/>
      <c r="N962" s="224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U962" s="20" t="s">
        <v>80</v>
      </c>
    </row>
    <row r="963" spans="1:47" s="2" customFormat="1" ht="12">
      <c r="A963" s="41"/>
      <c r="B963" s="42"/>
      <c r="C963" s="43"/>
      <c r="D963" s="227" t="s">
        <v>493</v>
      </c>
      <c r="E963" s="43"/>
      <c r="F963" s="253" t="s">
        <v>704</v>
      </c>
      <c r="G963" s="43"/>
      <c r="H963" s="254">
        <v>0</v>
      </c>
      <c r="I963" s="43"/>
      <c r="J963" s="43"/>
      <c r="K963" s="43"/>
      <c r="L963" s="47"/>
      <c r="M963" s="223"/>
      <c r="N963" s="22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U963" s="20" t="s">
        <v>80</v>
      </c>
    </row>
    <row r="964" spans="1:47" s="2" customFormat="1" ht="12">
      <c r="A964" s="41"/>
      <c r="B964" s="42"/>
      <c r="C964" s="43"/>
      <c r="D964" s="227" t="s">
        <v>493</v>
      </c>
      <c r="E964" s="43"/>
      <c r="F964" s="253" t="s">
        <v>705</v>
      </c>
      <c r="G964" s="43"/>
      <c r="H964" s="254">
        <v>4.36</v>
      </c>
      <c r="I964" s="43"/>
      <c r="J964" s="43"/>
      <c r="K964" s="43"/>
      <c r="L964" s="47"/>
      <c r="M964" s="223"/>
      <c r="N964" s="22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U964" s="20" t="s">
        <v>80</v>
      </c>
    </row>
    <row r="965" spans="1:47" s="2" customFormat="1" ht="12">
      <c r="A965" s="41"/>
      <c r="B965" s="42"/>
      <c r="C965" s="43"/>
      <c r="D965" s="227" t="s">
        <v>493</v>
      </c>
      <c r="E965" s="43"/>
      <c r="F965" s="253" t="s">
        <v>706</v>
      </c>
      <c r="G965" s="43"/>
      <c r="H965" s="254">
        <v>16.66</v>
      </c>
      <c r="I965" s="43"/>
      <c r="J965" s="43"/>
      <c r="K965" s="43"/>
      <c r="L965" s="47"/>
      <c r="M965" s="223"/>
      <c r="N965" s="224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U965" s="20" t="s">
        <v>80</v>
      </c>
    </row>
    <row r="966" spans="1:47" s="2" customFormat="1" ht="12">
      <c r="A966" s="41"/>
      <c r="B966" s="42"/>
      <c r="C966" s="43"/>
      <c r="D966" s="227" t="s">
        <v>493</v>
      </c>
      <c r="E966" s="43"/>
      <c r="F966" s="253" t="s">
        <v>707</v>
      </c>
      <c r="G966" s="43"/>
      <c r="H966" s="254">
        <v>13.7</v>
      </c>
      <c r="I966" s="43"/>
      <c r="J966" s="43"/>
      <c r="K966" s="43"/>
      <c r="L966" s="47"/>
      <c r="M966" s="223"/>
      <c r="N966" s="224"/>
      <c r="O966" s="87"/>
      <c r="P966" s="87"/>
      <c r="Q966" s="87"/>
      <c r="R966" s="87"/>
      <c r="S966" s="87"/>
      <c r="T966" s="88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U966" s="20" t="s">
        <v>80</v>
      </c>
    </row>
    <row r="967" spans="1:47" s="2" customFormat="1" ht="12">
      <c r="A967" s="41"/>
      <c r="B967" s="42"/>
      <c r="C967" s="43"/>
      <c r="D967" s="227" t="s">
        <v>493</v>
      </c>
      <c r="E967" s="43"/>
      <c r="F967" s="253" t="s">
        <v>502</v>
      </c>
      <c r="G967" s="43"/>
      <c r="H967" s="254">
        <v>34.72</v>
      </c>
      <c r="I967" s="43"/>
      <c r="J967" s="43"/>
      <c r="K967" s="43"/>
      <c r="L967" s="47"/>
      <c r="M967" s="223"/>
      <c r="N967" s="22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U967" s="20" t="s">
        <v>80</v>
      </c>
    </row>
    <row r="968" spans="1:65" s="2" customFormat="1" ht="16.5" customHeight="1">
      <c r="A968" s="41"/>
      <c r="B968" s="42"/>
      <c r="C968" s="266" t="s">
        <v>1083</v>
      </c>
      <c r="D968" s="266" t="s">
        <v>560</v>
      </c>
      <c r="E968" s="267" t="s">
        <v>2556</v>
      </c>
      <c r="F968" s="268" t="s">
        <v>2557</v>
      </c>
      <c r="G968" s="269" t="s">
        <v>518</v>
      </c>
      <c r="H968" s="270">
        <v>5.888</v>
      </c>
      <c r="I968" s="271"/>
      <c r="J968" s="272">
        <f>ROUND(I968*H968,2)</f>
        <v>0</v>
      </c>
      <c r="K968" s="268" t="s">
        <v>166</v>
      </c>
      <c r="L968" s="273"/>
      <c r="M968" s="274" t="s">
        <v>19</v>
      </c>
      <c r="N968" s="275" t="s">
        <v>43</v>
      </c>
      <c r="O968" s="87"/>
      <c r="P968" s="216">
        <f>O968*H968</f>
        <v>0</v>
      </c>
      <c r="Q968" s="216">
        <v>1</v>
      </c>
      <c r="R968" s="216">
        <f>Q968*H968</f>
        <v>5.888</v>
      </c>
      <c r="S968" s="216">
        <v>0</v>
      </c>
      <c r="T968" s="217">
        <f>S968*H968</f>
        <v>0</v>
      </c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R968" s="218" t="s">
        <v>776</v>
      </c>
      <c r="AT968" s="218" t="s">
        <v>560</v>
      </c>
      <c r="AU968" s="218" t="s">
        <v>80</v>
      </c>
      <c r="AY968" s="20" t="s">
        <v>155</v>
      </c>
      <c r="BE968" s="219">
        <f>IF(N968="základní",J968,0)</f>
        <v>0</v>
      </c>
      <c r="BF968" s="219">
        <f>IF(N968="snížená",J968,0)</f>
        <v>0</v>
      </c>
      <c r="BG968" s="219">
        <f>IF(N968="zákl. přenesená",J968,0)</f>
        <v>0</v>
      </c>
      <c r="BH968" s="219">
        <f>IF(N968="sníž. přenesená",J968,0)</f>
        <v>0</v>
      </c>
      <c r="BI968" s="219">
        <f>IF(N968="nulová",J968,0)</f>
        <v>0</v>
      </c>
      <c r="BJ968" s="20" t="s">
        <v>80</v>
      </c>
      <c r="BK968" s="219">
        <f>ROUND(I968*H968,2)</f>
        <v>0</v>
      </c>
      <c r="BL968" s="20" t="s">
        <v>196</v>
      </c>
      <c r="BM968" s="218" t="s">
        <v>2558</v>
      </c>
    </row>
    <row r="969" spans="1:51" s="13" customFormat="1" ht="12">
      <c r="A969" s="13"/>
      <c r="B969" s="225"/>
      <c r="C969" s="226"/>
      <c r="D969" s="227" t="s">
        <v>176</v>
      </c>
      <c r="E969" s="228" t="s">
        <v>19</v>
      </c>
      <c r="F969" s="229" t="s">
        <v>2550</v>
      </c>
      <c r="G969" s="226"/>
      <c r="H969" s="228" t="s">
        <v>19</v>
      </c>
      <c r="I969" s="230"/>
      <c r="J969" s="226"/>
      <c r="K969" s="226"/>
      <c r="L969" s="231"/>
      <c r="M969" s="232"/>
      <c r="N969" s="233"/>
      <c r="O969" s="233"/>
      <c r="P969" s="233"/>
      <c r="Q969" s="233"/>
      <c r="R969" s="233"/>
      <c r="S969" s="233"/>
      <c r="T969" s="23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5" t="s">
        <v>176</v>
      </c>
      <c r="AU969" s="235" t="s">
        <v>80</v>
      </c>
      <c r="AV969" s="13" t="s">
        <v>80</v>
      </c>
      <c r="AW969" s="13" t="s">
        <v>34</v>
      </c>
      <c r="AX969" s="13" t="s">
        <v>72</v>
      </c>
      <c r="AY969" s="235" t="s">
        <v>155</v>
      </c>
    </row>
    <row r="970" spans="1:51" s="14" customFormat="1" ht="12">
      <c r="A970" s="14"/>
      <c r="B970" s="236"/>
      <c r="C970" s="237"/>
      <c r="D970" s="227" t="s">
        <v>176</v>
      </c>
      <c r="E970" s="238" t="s">
        <v>19</v>
      </c>
      <c r="F970" s="239" t="s">
        <v>354</v>
      </c>
      <c r="G970" s="237"/>
      <c r="H970" s="240">
        <v>58.13</v>
      </c>
      <c r="I970" s="241"/>
      <c r="J970" s="237"/>
      <c r="K970" s="237"/>
      <c r="L970" s="242"/>
      <c r="M970" s="243"/>
      <c r="N970" s="244"/>
      <c r="O970" s="244"/>
      <c r="P970" s="244"/>
      <c r="Q970" s="244"/>
      <c r="R970" s="244"/>
      <c r="S970" s="244"/>
      <c r="T970" s="245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6" t="s">
        <v>176</v>
      </c>
      <c r="AU970" s="246" t="s">
        <v>80</v>
      </c>
      <c r="AV970" s="14" t="s">
        <v>82</v>
      </c>
      <c r="AW970" s="14" t="s">
        <v>34</v>
      </c>
      <c r="AX970" s="14" t="s">
        <v>72</v>
      </c>
      <c r="AY970" s="246" t="s">
        <v>155</v>
      </c>
    </row>
    <row r="971" spans="1:51" s="14" customFormat="1" ht="12">
      <c r="A971" s="14"/>
      <c r="B971" s="236"/>
      <c r="C971" s="237"/>
      <c r="D971" s="227" t="s">
        <v>176</v>
      </c>
      <c r="E971" s="238" t="s">
        <v>19</v>
      </c>
      <c r="F971" s="239" t="s">
        <v>358</v>
      </c>
      <c r="G971" s="237"/>
      <c r="H971" s="240">
        <v>237.21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6" t="s">
        <v>176</v>
      </c>
      <c r="AU971" s="246" t="s">
        <v>80</v>
      </c>
      <c r="AV971" s="14" t="s">
        <v>82</v>
      </c>
      <c r="AW971" s="14" t="s">
        <v>34</v>
      </c>
      <c r="AX971" s="14" t="s">
        <v>72</v>
      </c>
      <c r="AY971" s="246" t="s">
        <v>155</v>
      </c>
    </row>
    <row r="972" spans="1:51" s="14" customFormat="1" ht="12">
      <c r="A972" s="14"/>
      <c r="B972" s="236"/>
      <c r="C972" s="237"/>
      <c r="D972" s="227" t="s">
        <v>176</v>
      </c>
      <c r="E972" s="238" t="s">
        <v>19</v>
      </c>
      <c r="F972" s="239" t="s">
        <v>361</v>
      </c>
      <c r="G972" s="237"/>
      <c r="H972" s="240">
        <v>238.47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6" t="s">
        <v>176</v>
      </c>
      <c r="AU972" s="246" t="s">
        <v>80</v>
      </c>
      <c r="AV972" s="14" t="s">
        <v>82</v>
      </c>
      <c r="AW972" s="14" t="s">
        <v>34</v>
      </c>
      <c r="AX972" s="14" t="s">
        <v>72</v>
      </c>
      <c r="AY972" s="246" t="s">
        <v>155</v>
      </c>
    </row>
    <row r="973" spans="1:51" s="14" customFormat="1" ht="12">
      <c r="A973" s="14"/>
      <c r="B973" s="236"/>
      <c r="C973" s="237"/>
      <c r="D973" s="227" t="s">
        <v>176</v>
      </c>
      <c r="E973" s="238" t="s">
        <v>19</v>
      </c>
      <c r="F973" s="239" t="s">
        <v>364</v>
      </c>
      <c r="G973" s="237"/>
      <c r="H973" s="240">
        <v>45.44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6" t="s">
        <v>176</v>
      </c>
      <c r="AU973" s="246" t="s">
        <v>80</v>
      </c>
      <c r="AV973" s="14" t="s">
        <v>82</v>
      </c>
      <c r="AW973" s="14" t="s">
        <v>34</v>
      </c>
      <c r="AX973" s="14" t="s">
        <v>72</v>
      </c>
      <c r="AY973" s="246" t="s">
        <v>155</v>
      </c>
    </row>
    <row r="974" spans="1:51" s="14" customFormat="1" ht="12">
      <c r="A974" s="14"/>
      <c r="B974" s="236"/>
      <c r="C974" s="237"/>
      <c r="D974" s="227" t="s">
        <v>176</v>
      </c>
      <c r="E974" s="238" t="s">
        <v>19</v>
      </c>
      <c r="F974" s="239" t="s">
        <v>367</v>
      </c>
      <c r="G974" s="237"/>
      <c r="H974" s="240">
        <v>60.67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176</v>
      </c>
      <c r="AU974" s="246" t="s">
        <v>80</v>
      </c>
      <c r="AV974" s="14" t="s">
        <v>82</v>
      </c>
      <c r="AW974" s="14" t="s">
        <v>34</v>
      </c>
      <c r="AX974" s="14" t="s">
        <v>72</v>
      </c>
      <c r="AY974" s="246" t="s">
        <v>155</v>
      </c>
    </row>
    <row r="975" spans="1:51" s="14" customFormat="1" ht="12">
      <c r="A975" s="14"/>
      <c r="B975" s="236"/>
      <c r="C975" s="237"/>
      <c r="D975" s="227" t="s">
        <v>176</v>
      </c>
      <c r="E975" s="238" t="s">
        <v>19</v>
      </c>
      <c r="F975" s="239" t="s">
        <v>373</v>
      </c>
      <c r="G975" s="237"/>
      <c r="H975" s="240">
        <v>34.72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176</v>
      </c>
      <c r="AU975" s="246" t="s">
        <v>80</v>
      </c>
      <c r="AV975" s="14" t="s">
        <v>82</v>
      </c>
      <c r="AW975" s="14" t="s">
        <v>34</v>
      </c>
      <c r="AX975" s="14" t="s">
        <v>72</v>
      </c>
      <c r="AY975" s="246" t="s">
        <v>155</v>
      </c>
    </row>
    <row r="976" spans="1:51" s="16" customFormat="1" ht="12">
      <c r="A976" s="16"/>
      <c r="B976" s="278"/>
      <c r="C976" s="279"/>
      <c r="D976" s="227" t="s">
        <v>176</v>
      </c>
      <c r="E976" s="280" t="s">
        <v>19</v>
      </c>
      <c r="F976" s="281" t="s">
        <v>545</v>
      </c>
      <c r="G976" s="279"/>
      <c r="H976" s="282">
        <v>674.64</v>
      </c>
      <c r="I976" s="283"/>
      <c r="J976" s="279"/>
      <c r="K976" s="279"/>
      <c r="L976" s="284"/>
      <c r="M976" s="285"/>
      <c r="N976" s="286"/>
      <c r="O976" s="286"/>
      <c r="P976" s="286"/>
      <c r="Q976" s="286"/>
      <c r="R976" s="286"/>
      <c r="S976" s="286"/>
      <c r="T976" s="287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T976" s="288" t="s">
        <v>176</v>
      </c>
      <c r="AU976" s="288" t="s">
        <v>80</v>
      </c>
      <c r="AV976" s="16" t="s">
        <v>186</v>
      </c>
      <c r="AW976" s="16" t="s">
        <v>34</v>
      </c>
      <c r="AX976" s="16" t="s">
        <v>72</v>
      </c>
      <c r="AY976" s="288" t="s">
        <v>155</v>
      </c>
    </row>
    <row r="977" spans="1:51" s="13" customFormat="1" ht="12">
      <c r="A977" s="13"/>
      <c r="B977" s="225"/>
      <c r="C977" s="226"/>
      <c r="D977" s="227" t="s">
        <v>176</v>
      </c>
      <c r="E977" s="228" t="s">
        <v>19</v>
      </c>
      <c r="F977" s="229" t="s">
        <v>2551</v>
      </c>
      <c r="G977" s="226"/>
      <c r="H977" s="228" t="s">
        <v>19</v>
      </c>
      <c r="I977" s="230"/>
      <c r="J977" s="226"/>
      <c r="K977" s="226"/>
      <c r="L977" s="231"/>
      <c r="M977" s="232"/>
      <c r="N977" s="233"/>
      <c r="O977" s="233"/>
      <c r="P977" s="233"/>
      <c r="Q977" s="233"/>
      <c r="R977" s="233"/>
      <c r="S977" s="233"/>
      <c r="T977" s="23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5" t="s">
        <v>176</v>
      </c>
      <c r="AU977" s="235" t="s">
        <v>80</v>
      </c>
      <c r="AV977" s="13" t="s">
        <v>80</v>
      </c>
      <c r="AW977" s="13" t="s">
        <v>34</v>
      </c>
      <c r="AX977" s="13" t="s">
        <v>72</v>
      </c>
      <c r="AY977" s="235" t="s">
        <v>155</v>
      </c>
    </row>
    <row r="978" spans="1:51" s="14" customFormat="1" ht="12">
      <c r="A978" s="14"/>
      <c r="B978" s="236"/>
      <c r="C978" s="237"/>
      <c r="D978" s="227" t="s">
        <v>176</v>
      </c>
      <c r="E978" s="238" t="s">
        <v>19</v>
      </c>
      <c r="F978" s="239" t="s">
        <v>2552</v>
      </c>
      <c r="G978" s="237"/>
      <c r="H978" s="240">
        <v>1280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176</v>
      </c>
      <c r="AU978" s="246" t="s">
        <v>80</v>
      </c>
      <c r="AV978" s="14" t="s">
        <v>82</v>
      </c>
      <c r="AW978" s="14" t="s">
        <v>34</v>
      </c>
      <c r="AX978" s="14" t="s">
        <v>72</v>
      </c>
      <c r="AY978" s="246" t="s">
        <v>155</v>
      </c>
    </row>
    <row r="979" spans="1:51" s="13" customFormat="1" ht="12">
      <c r="A979" s="13"/>
      <c r="B979" s="225"/>
      <c r="C979" s="226"/>
      <c r="D979" s="227" t="s">
        <v>176</v>
      </c>
      <c r="E979" s="228" t="s">
        <v>19</v>
      </c>
      <c r="F979" s="229" t="s">
        <v>2553</v>
      </c>
      <c r="G979" s="226"/>
      <c r="H979" s="228" t="s">
        <v>19</v>
      </c>
      <c r="I979" s="230"/>
      <c r="J979" s="226"/>
      <c r="K979" s="226"/>
      <c r="L979" s="231"/>
      <c r="M979" s="232"/>
      <c r="N979" s="233"/>
      <c r="O979" s="233"/>
      <c r="P979" s="233"/>
      <c r="Q979" s="233"/>
      <c r="R979" s="233"/>
      <c r="S979" s="233"/>
      <c r="T979" s="23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5" t="s">
        <v>176</v>
      </c>
      <c r="AU979" s="235" t="s">
        <v>80</v>
      </c>
      <c r="AV979" s="13" t="s">
        <v>80</v>
      </c>
      <c r="AW979" s="13" t="s">
        <v>34</v>
      </c>
      <c r="AX979" s="13" t="s">
        <v>72</v>
      </c>
      <c r="AY979" s="235" t="s">
        <v>155</v>
      </c>
    </row>
    <row r="980" spans="1:51" s="14" customFormat="1" ht="12">
      <c r="A980" s="14"/>
      <c r="B980" s="236"/>
      <c r="C980" s="237"/>
      <c r="D980" s="227" t="s">
        <v>176</v>
      </c>
      <c r="E980" s="238" t="s">
        <v>19</v>
      </c>
      <c r="F980" s="239" t="s">
        <v>2554</v>
      </c>
      <c r="G980" s="237"/>
      <c r="H980" s="240">
        <v>5888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176</v>
      </c>
      <c r="AU980" s="246" t="s">
        <v>80</v>
      </c>
      <c r="AV980" s="14" t="s">
        <v>82</v>
      </c>
      <c r="AW980" s="14" t="s">
        <v>34</v>
      </c>
      <c r="AX980" s="14" t="s">
        <v>80</v>
      </c>
      <c r="AY980" s="246" t="s">
        <v>155</v>
      </c>
    </row>
    <row r="981" spans="1:51" s="13" customFormat="1" ht="12">
      <c r="A981" s="13"/>
      <c r="B981" s="225"/>
      <c r="C981" s="226"/>
      <c r="D981" s="227" t="s">
        <v>176</v>
      </c>
      <c r="E981" s="228" t="s">
        <v>19</v>
      </c>
      <c r="F981" s="229" t="s">
        <v>2555</v>
      </c>
      <c r="G981" s="226"/>
      <c r="H981" s="228" t="s">
        <v>19</v>
      </c>
      <c r="I981" s="230"/>
      <c r="J981" s="226"/>
      <c r="K981" s="226"/>
      <c r="L981" s="231"/>
      <c r="M981" s="232"/>
      <c r="N981" s="233"/>
      <c r="O981" s="233"/>
      <c r="P981" s="233"/>
      <c r="Q981" s="233"/>
      <c r="R981" s="233"/>
      <c r="S981" s="233"/>
      <c r="T981" s="23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5" t="s">
        <v>176</v>
      </c>
      <c r="AU981" s="235" t="s">
        <v>80</v>
      </c>
      <c r="AV981" s="13" t="s">
        <v>80</v>
      </c>
      <c r="AW981" s="13" t="s">
        <v>34</v>
      </c>
      <c r="AX981" s="13" t="s">
        <v>72</v>
      </c>
      <c r="AY981" s="235" t="s">
        <v>155</v>
      </c>
    </row>
    <row r="982" spans="1:47" s="2" customFormat="1" ht="12">
      <c r="A982" s="41"/>
      <c r="B982" s="42"/>
      <c r="C982" s="43"/>
      <c r="D982" s="227" t="s">
        <v>493</v>
      </c>
      <c r="E982" s="43"/>
      <c r="F982" s="252" t="s">
        <v>678</v>
      </c>
      <c r="G982" s="43"/>
      <c r="H982" s="43"/>
      <c r="I982" s="43"/>
      <c r="J982" s="43"/>
      <c r="K982" s="43"/>
      <c r="L982" s="47"/>
      <c r="M982" s="223"/>
      <c r="N982" s="224"/>
      <c r="O982" s="87"/>
      <c r="P982" s="87"/>
      <c r="Q982" s="87"/>
      <c r="R982" s="87"/>
      <c r="S982" s="87"/>
      <c r="T982" s="88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U982" s="20" t="s">
        <v>80</v>
      </c>
    </row>
    <row r="983" spans="1:47" s="2" customFormat="1" ht="12">
      <c r="A983" s="41"/>
      <c r="B983" s="42"/>
      <c r="C983" s="43"/>
      <c r="D983" s="227" t="s">
        <v>493</v>
      </c>
      <c r="E983" s="43"/>
      <c r="F983" s="253" t="s">
        <v>679</v>
      </c>
      <c r="G983" s="43"/>
      <c r="H983" s="254">
        <v>0</v>
      </c>
      <c r="I983" s="43"/>
      <c r="J983" s="43"/>
      <c r="K983" s="43"/>
      <c r="L983" s="47"/>
      <c r="M983" s="223"/>
      <c r="N983" s="224"/>
      <c r="O983" s="87"/>
      <c r="P983" s="87"/>
      <c r="Q983" s="87"/>
      <c r="R983" s="87"/>
      <c r="S983" s="87"/>
      <c r="T983" s="88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U983" s="20" t="s">
        <v>80</v>
      </c>
    </row>
    <row r="984" spans="1:47" s="2" customFormat="1" ht="12">
      <c r="A984" s="41"/>
      <c r="B984" s="42"/>
      <c r="C984" s="43"/>
      <c r="D984" s="227" t="s">
        <v>493</v>
      </c>
      <c r="E984" s="43"/>
      <c r="F984" s="253" t="s">
        <v>680</v>
      </c>
      <c r="G984" s="43"/>
      <c r="H984" s="254">
        <v>31.29</v>
      </c>
      <c r="I984" s="43"/>
      <c r="J984" s="43"/>
      <c r="K984" s="43"/>
      <c r="L984" s="47"/>
      <c r="M984" s="223"/>
      <c r="N984" s="224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U984" s="20" t="s">
        <v>80</v>
      </c>
    </row>
    <row r="985" spans="1:47" s="2" customFormat="1" ht="12">
      <c r="A985" s="41"/>
      <c r="B985" s="42"/>
      <c r="C985" s="43"/>
      <c r="D985" s="227" t="s">
        <v>493</v>
      </c>
      <c r="E985" s="43"/>
      <c r="F985" s="253" t="s">
        <v>681</v>
      </c>
      <c r="G985" s="43"/>
      <c r="H985" s="254">
        <v>4.06</v>
      </c>
      <c r="I985" s="43"/>
      <c r="J985" s="43"/>
      <c r="K985" s="43"/>
      <c r="L985" s="47"/>
      <c r="M985" s="223"/>
      <c r="N985" s="224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U985" s="20" t="s">
        <v>80</v>
      </c>
    </row>
    <row r="986" spans="1:47" s="2" customFormat="1" ht="12">
      <c r="A986" s="41"/>
      <c r="B986" s="42"/>
      <c r="C986" s="43"/>
      <c r="D986" s="227" t="s">
        <v>493</v>
      </c>
      <c r="E986" s="43"/>
      <c r="F986" s="253" t="s">
        <v>682</v>
      </c>
      <c r="G986" s="43"/>
      <c r="H986" s="254">
        <v>1.14</v>
      </c>
      <c r="I986" s="43"/>
      <c r="J986" s="43"/>
      <c r="K986" s="43"/>
      <c r="L986" s="47"/>
      <c r="M986" s="223"/>
      <c r="N986" s="224"/>
      <c r="O986" s="87"/>
      <c r="P986" s="87"/>
      <c r="Q986" s="87"/>
      <c r="R986" s="87"/>
      <c r="S986" s="87"/>
      <c r="T986" s="88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U986" s="20" t="s">
        <v>80</v>
      </c>
    </row>
    <row r="987" spans="1:47" s="2" customFormat="1" ht="12">
      <c r="A987" s="41"/>
      <c r="B987" s="42"/>
      <c r="C987" s="43"/>
      <c r="D987" s="227" t="s">
        <v>493</v>
      </c>
      <c r="E987" s="43"/>
      <c r="F987" s="253" t="s">
        <v>682</v>
      </c>
      <c r="G987" s="43"/>
      <c r="H987" s="254">
        <v>1.14</v>
      </c>
      <c r="I987" s="43"/>
      <c r="J987" s="43"/>
      <c r="K987" s="43"/>
      <c r="L987" s="47"/>
      <c r="M987" s="223"/>
      <c r="N987" s="224"/>
      <c r="O987" s="87"/>
      <c r="P987" s="87"/>
      <c r="Q987" s="87"/>
      <c r="R987" s="87"/>
      <c r="S987" s="87"/>
      <c r="T987" s="88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U987" s="20" t="s">
        <v>80</v>
      </c>
    </row>
    <row r="988" spans="1:47" s="2" customFormat="1" ht="12">
      <c r="A988" s="41"/>
      <c r="B988" s="42"/>
      <c r="C988" s="43"/>
      <c r="D988" s="227" t="s">
        <v>493</v>
      </c>
      <c r="E988" s="43"/>
      <c r="F988" s="253" t="s">
        <v>682</v>
      </c>
      <c r="G988" s="43"/>
      <c r="H988" s="254">
        <v>1.14</v>
      </c>
      <c r="I988" s="43"/>
      <c r="J988" s="43"/>
      <c r="K988" s="43"/>
      <c r="L988" s="47"/>
      <c r="M988" s="223"/>
      <c r="N988" s="224"/>
      <c r="O988" s="87"/>
      <c r="P988" s="87"/>
      <c r="Q988" s="87"/>
      <c r="R988" s="87"/>
      <c r="S988" s="87"/>
      <c r="T988" s="88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U988" s="20" t="s">
        <v>80</v>
      </c>
    </row>
    <row r="989" spans="1:47" s="2" customFormat="1" ht="12">
      <c r="A989" s="41"/>
      <c r="B989" s="42"/>
      <c r="C989" s="43"/>
      <c r="D989" s="227" t="s">
        <v>493</v>
      </c>
      <c r="E989" s="43"/>
      <c r="F989" s="253" t="s">
        <v>683</v>
      </c>
      <c r="G989" s="43"/>
      <c r="H989" s="254">
        <v>5.7</v>
      </c>
      <c r="I989" s="43"/>
      <c r="J989" s="43"/>
      <c r="K989" s="43"/>
      <c r="L989" s="47"/>
      <c r="M989" s="223"/>
      <c r="N989" s="224"/>
      <c r="O989" s="87"/>
      <c r="P989" s="87"/>
      <c r="Q989" s="87"/>
      <c r="R989" s="87"/>
      <c r="S989" s="87"/>
      <c r="T989" s="88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U989" s="20" t="s">
        <v>80</v>
      </c>
    </row>
    <row r="990" spans="1:47" s="2" customFormat="1" ht="12">
      <c r="A990" s="41"/>
      <c r="B990" s="42"/>
      <c r="C990" s="43"/>
      <c r="D990" s="227" t="s">
        <v>493</v>
      </c>
      <c r="E990" s="43"/>
      <c r="F990" s="253" t="s">
        <v>684</v>
      </c>
      <c r="G990" s="43"/>
      <c r="H990" s="254">
        <v>3.73</v>
      </c>
      <c r="I990" s="43"/>
      <c r="J990" s="43"/>
      <c r="K990" s="43"/>
      <c r="L990" s="47"/>
      <c r="M990" s="223"/>
      <c r="N990" s="22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U990" s="20" t="s">
        <v>80</v>
      </c>
    </row>
    <row r="991" spans="1:47" s="2" customFormat="1" ht="12">
      <c r="A991" s="41"/>
      <c r="B991" s="42"/>
      <c r="C991" s="43"/>
      <c r="D991" s="227" t="s">
        <v>493</v>
      </c>
      <c r="E991" s="43"/>
      <c r="F991" s="253" t="s">
        <v>685</v>
      </c>
      <c r="G991" s="43"/>
      <c r="H991" s="254">
        <v>1.2</v>
      </c>
      <c r="I991" s="43"/>
      <c r="J991" s="43"/>
      <c r="K991" s="43"/>
      <c r="L991" s="47"/>
      <c r="M991" s="223"/>
      <c r="N991" s="224"/>
      <c r="O991" s="87"/>
      <c r="P991" s="87"/>
      <c r="Q991" s="87"/>
      <c r="R991" s="87"/>
      <c r="S991" s="87"/>
      <c r="T991" s="88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U991" s="20" t="s">
        <v>80</v>
      </c>
    </row>
    <row r="992" spans="1:47" s="2" customFormat="1" ht="12">
      <c r="A992" s="41"/>
      <c r="B992" s="42"/>
      <c r="C992" s="43"/>
      <c r="D992" s="227" t="s">
        <v>493</v>
      </c>
      <c r="E992" s="43"/>
      <c r="F992" s="253" t="s">
        <v>686</v>
      </c>
      <c r="G992" s="43"/>
      <c r="H992" s="254">
        <v>1.25</v>
      </c>
      <c r="I992" s="43"/>
      <c r="J992" s="43"/>
      <c r="K992" s="43"/>
      <c r="L992" s="47"/>
      <c r="M992" s="223"/>
      <c r="N992" s="224"/>
      <c r="O992" s="87"/>
      <c r="P992" s="87"/>
      <c r="Q992" s="87"/>
      <c r="R992" s="87"/>
      <c r="S992" s="87"/>
      <c r="T992" s="88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U992" s="20" t="s">
        <v>80</v>
      </c>
    </row>
    <row r="993" spans="1:47" s="2" customFormat="1" ht="12">
      <c r="A993" s="41"/>
      <c r="B993" s="42"/>
      <c r="C993" s="43"/>
      <c r="D993" s="227" t="s">
        <v>493</v>
      </c>
      <c r="E993" s="43"/>
      <c r="F993" s="253" t="s">
        <v>681</v>
      </c>
      <c r="G993" s="43"/>
      <c r="H993" s="254">
        <v>4.06</v>
      </c>
      <c r="I993" s="43"/>
      <c r="J993" s="43"/>
      <c r="K993" s="43"/>
      <c r="L993" s="47"/>
      <c r="M993" s="223"/>
      <c r="N993" s="224"/>
      <c r="O993" s="87"/>
      <c r="P993" s="87"/>
      <c r="Q993" s="87"/>
      <c r="R993" s="87"/>
      <c r="S993" s="87"/>
      <c r="T993" s="88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U993" s="20" t="s">
        <v>80</v>
      </c>
    </row>
    <row r="994" spans="1:47" s="2" customFormat="1" ht="12">
      <c r="A994" s="41"/>
      <c r="B994" s="42"/>
      <c r="C994" s="43"/>
      <c r="D994" s="227" t="s">
        <v>493</v>
      </c>
      <c r="E994" s="43"/>
      <c r="F994" s="253" t="s">
        <v>687</v>
      </c>
      <c r="G994" s="43"/>
      <c r="H994" s="254">
        <v>2.28</v>
      </c>
      <c r="I994" s="43"/>
      <c r="J994" s="43"/>
      <c r="K994" s="43"/>
      <c r="L994" s="47"/>
      <c r="M994" s="223"/>
      <c r="N994" s="22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U994" s="20" t="s">
        <v>80</v>
      </c>
    </row>
    <row r="995" spans="1:47" s="2" customFormat="1" ht="12">
      <c r="A995" s="41"/>
      <c r="B995" s="42"/>
      <c r="C995" s="43"/>
      <c r="D995" s="227" t="s">
        <v>493</v>
      </c>
      <c r="E995" s="43"/>
      <c r="F995" s="253" t="s">
        <v>682</v>
      </c>
      <c r="G995" s="43"/>
      <c r="H995" s="254">
        <v>1.14</v>
      </c>
      <c r="I995" s="43"/>
      <c r="J995" s="43"/>
      <c r="K995" s="43"/>
      <c r="L995" s="47"/>
      <c r="M995" s="223"/>
      <c r="N995" s="22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U995" s="20" t="s">
        <v>80</v>
      </c>
    </row>
    <row r="996" spans="1:47" s="2" customFormat="1" ht="12">
      <c r="A996" s="41"/>
      <c r="B996" s="42"/>
      <c r="C996" s="43"/>
      <c r="D996" s="227" t="s">
        <v>493</v>
      </c>
      <c r="E996" s="43"/>
      <c r="F996" s="253" t="s">
        <v>502</v>
      </c>
      <c r="G996" s="43"/>
      <c r="H996" s="254">
        <v>58.13</v>
      </c>
      <c r="I996" s="43"/>
      <c r="J996" s="43"/>
      <c r="K996" s="43"/>
      <c r="L996" s="47"/>
      <c r="M996" s="223"/>
      <c r="N996" s="224"/>
      <c r="O996" s="87"/>
      <c r="P996" s="87"/>
      <c r="Q996" s="87"/>
      <c r="R996" s="87"/>
      <c r="S996" s="87"/>
      <c r="T996" s="88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U996" s="20" t="s">
        <v>80</v>
      </c>
    </row>
    <row r="997" spans="1:47" s="2" customFormat="1" ht="12">
      <c r="A997" s="41"/>
      <c r="B997" s="42"/>
      <c r="C997" s="43"/>
      <c r="D997" s="227" t="s">
        <v>493</v>
      </c>
      <c r="E997" s="43"/>
      <c r="F997" s="252" t="s">
        <v>688</v>
      </c>
      <c r="G997" s="43"/>
      <c r="H997" s="43"/>
      <c r="I997" s="43"/>
      <c r="J997" s="43"/>
      <c r="K997" s="43"/>
      <c r="L997" s="47"/>
      <c r="M997" s="223"/>
      <c r="N997" s="224"/>
      <c r="O997" s="87"/>
      <c r="P997" s="87"/>
      <c r="Q997" s="87"/>
      <c r="R997" s="87"/>
      <c r="S997" s="87"/>
      <c r="T997" s="88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U997" s="20" t="s">
        <v>80</v>
      </c>
    </row>
    <row r="998" spans="1:47" s="2" customFormat="1" ht="12">
      <c r="A998" s="41"/>
      <c r="B998" s="42"/>
      <c r="C998" s="43"/>
      <c r="D998" s="227" t="s">
        <v>493</v>
      </c>
      <c r="E998" s="43"/>
      <c r="F998" s="253" t="s">
        <v>679</v>
      </c>
      <c r="G998" s="43"/>
      <c r="H998" s="254">
        <v>0</v>
      </c>
      <c r="I998" s="43"/>
      <c r="J998" s="43"/>
      <c r="K998" s="43"/>
      <c r="L998" s="47"/>
      <c r="M998" s="223"/>
      <c r="N998" s="224"/>
      <c r="O998" s="87"/>
      <c r="P998" s="87"/>
      <c r="Q998" s="87"/>
      <c r="R998" s="87"/>
      <c r="S998" s="87"/>
      <c r="T998" s="88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U998" s="20" t="s">
        <v>80</v>
      </c>
    </row>
    <row r="999" spans="1:47" s="2" customFormat="1" ht="12">
      <c r="A999" s="41"/>
      <c r="B999" s="42"/>
      <c r="C999" s="43"/>
      <c r="D999" s="227" t="s">
        <v>493</v>
      </c>
      <c r="E999" s="43"/>
      <c r="F999" s="253" t="s">
        <v>689</v>
      </c>
      <c r="G999" s="43"/>
      <c r="H999" s="254">
        <v>81.7</v>
      </c>
      <c r="I999" s="43"/>
      <c r="J999" s="43"/>
      <c r="K999" s="43"/>
      <c r="L999" s="47"/>
      <c r="M999" s="223"/>
      <c r="N999" s="224"/>
      <c r="O999" s="87"/>
      <c r="P999" s="87"/>
      <c r="Q999" s="87"/>
      <c r="R999" s="87"/>
      <c r="S999" s="87"/>
      <c r="T999" s="88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U999" s="20" t="s">
        <v>80</v>
      </c>
    </row>
    <row r="1000" spans="1:47" s="2" customFormat="1" ht="12">
      <c r="A1000" s="41"/>
      <c r="B1000" s="42"/>
      <c r="C1000" s="43"/>
      <c r="D1000" s="227" t="s">
        <v>493</v>
      </c>
      <c r="E1000" s="43"/>
      <c r="F1000" s="253" t="s">
        <v>690</v>
      </c>
      <c r="G1000" s="43"/>
      <c r="H1000" s="254">
        <v>10.64</v>
      </c>
      <c r="I1000" s="43"/>
      <c r="J1000" s="43"/>
      <c r="K1000" s="43"/>
      <c r="L1000" s="47"/>
      <c r="M1000" s="223"/>
      <c r="N1000" s="224"/>
      <c r="O1000" s="87"/>
      <c r="P1000" s="87"/>
      <c r="Q1000" s="87"/>
      <c r="R1000" s="87"/>
      <c r="S1000" s="87"/>
      <c r="T1000" s="88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U1000" s="20" t="s">
        <v>80</v>
      </c>
    </row>
    <row r="1001" spans="1:47" s="2" customFormat="1" ht="12">
      <c r="A1001" s="41"/>
      <c r="B1001" s="42"/>
      <c r="C1001" s="43"/>
      <c r="D1001" s="227" t="s">
        <v>493</v>
      </c>
      <c r="E1001" s="43"/>
      <c r="F1001" s="253" t="s">
        <v>685</v>
      </c>
      <c r="G1001" s="43"/>
      <c r="H1001" s="254">
        <v>1.2</v>
      </c>
      <c r="I1001" s="43"/>
      <c r="J1001" s="43"/>
      <c r="K1001" s="43"/>
      <c r="L1001" s="47"/>
      <c r="M1001" s="223"/>
      <c r="N1001" s="22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U1001" s="20" t="s">
        <v>80</v>
      </c>
    </row>
    <row r="1002" spans="1:47" s="2" customFormat="1" ht="12">
      <c r="A1002" s="41"/>
      <c r="B1002" s="42"/>
      <c r="C1002" s="43"/>
      <c r="D1002" s="227" t="s">
        <v>493</v>
      </c>
      <c r="E1002" s="43"/>
      <c r="F1002" s="253" t="s">
        <v>691</v>
      </c>
      <c r="G1002" s="43"/>
      <c r="H1002" s="254">
        <v>33.2</v>
      </c>
      <c r="I1002" s="43"/>
      <c r="J1002" s="43"/>
      <c r="K1002" s="43"/>
      <c r="L1002" s="47"/>
      <c r="M1002" s="223"/>
      <c r="N1002" s="22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U1002" s="20" t="s">
        <v>80</v>
      </c>
    </row>
    <row r="1003" spans="1:47" s="2" customFormat="1" ht="12">
      <c r="A1003" s="41"/>
      <c r="B1003" s="42"/>
      <c r="C1003" s="43"/>
      <c r="D1003" s="227" t="s">
        <v>493</v>
      </c>
      <c r="E1003" s="43"/>
      <c r="F1003" s="253" t="s">
        <v>692</v>
      </c>
      <c r="G1003" s="43"/>
      <c r="H1003" s="254">
        <v>33.38</v>
      </c>
      <c r="I1003" s="43"/>
      <c r="J1003" s="43"/>
      <c r="K1003" s="43"/>
      <c r="L1003" s="47"/>
      <c r="M1003" s="223"/>
      <c r="N1003" s="224"/>
      <c r="O1003" s="87"/>
      <c r="P1003" s="87"/>
      <c r="Q1003" s="87"/>
      <c r="R1003" s="87"/>
      <c r="S1003" s="87"/>
      <c r="T1003" s="88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U1003" s="20" t="s">
        <v>80</v>
      </c>
    </row>
    <row r="1004" spans="1:47" s="2" customFormat="1" ht="12">
      <c r="A1004" s="41"/>
      <c r="B1004" s="42"/>
      <c r="C1004" s="43"/>
      <c r="D1004" s="227" t="s">
        <v>493</v>
      </c>
      <c r="E1004" s="43"/>
      <c r="F1004" s="253" t="s">
        <v>693</v>
      </c>
      <c r="G1004" s="43"/>
      <c r="H1004" s="254">
        <v>33.2</v>
      </c>
      <c r="I1004" s="43"/>
      <c r="J1004" s="43"/>
      <c r="K1004" s="43"/>
      <c r="L1004" s="47"/>
      <c r="M1004" s="223"/>
      <c r="N1004" s="224"/>
      <c r="O1004" s="87"/>
      <c r="P1004" s="87"/>
      <c r="Q1004" s="87"/>
      <c r="R1004" s="87"/>
      <c r="S1004" s="87"/>
      <c r="T1004" s="88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U1004" s="20" t="s">
        <v>80</v>
      </c>
    </row>
    <row r="1005" spans="1:47" s="2" customFormat="1" ht="12">
      <c r="A1005" s="41"/>
      <c r="B1005" s="42"/>
      <c r="C1005" s="43"/>
      <c r="D1005" s="227" t="s">
        <v>493</v>
      </c>
      <c r="E1005" s="43"/>
      <c r="F1005" s="253" t="s">
        <v>694</v>
      </c>
      <c r="G1005" s="43"/>
      <c r="H1005" s="254">
        <v>32.84</v>
      </c>
      <c r="I1005" s="43"/>
      <c r="J1005" s="43"/>
      <c r="K1005" s="43"/>
      <c r="L1005" s="47"/>
      <c r="M1005" s="223"/>
      <c r="N1005" s="224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U1005" s="20" t="s">
        <v>80</v>
      </c>
    </row>
    <row r="1006" spans="1:47" s="2" customFormat="1" ht="12">
      <c r="A1006" s="41"/>
      <c r="B1006" s="42"/>
      <c r="C1006" s="43"/>
      <c r="D1006" s="227" t="s">
        <v>493</v>
      </c>
      <c r="E1006" s="43"/>
      <c r="F1006" s="253" t="s">
        <v>695</v>
      </c>
      <c r="G1006" s="43"/>
      <c r="H1006" s="254">
        <v>11.05</v>
      </c>
      <c r="I1006" s="43"/>
      <c r="J1006" s="43"/>
      <c r="K1006" s="43"/>
      <c r="L1006" s="47"/>
      <c r="M1006" s="223"/>
      <c r="N1006" s="224"/>
      <c r="O1006" s="87"/>
      <c r="P1006" s="87"/>
      <c r="Q1006" s="87"/>
      <c r="R1006" s="87"/>
      <c r="S1006" s="87"/>
      <c r="T1006" s="88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U1006" s="20" t="s">
        <v>80</v>
      </c>
    </row>
    <row r="1007" spans="1:47" s="2" customFormat="1" ht="12">
      <c r="A1007" s="41"/>
      <c r="B1007" s="42"/>
      <c r="C1007" s="43"/>
      <c r="D1007" s="227" t="s">
        <v>493</v>
      </c>
      <c r="E1007" s="43"/>
      <c r="F1007" s="253" t="s">
        <v>502</v>
      </c>
      <c r="G1007" s="43"/>
      <c r="H1007" s="254">
        <v>237.21</v>
      </c>
      <c r="I1007" s="43"/>
      <c r="J1007" s="43"/>
      <c r="K1007" s="43"/>
      <c r="L1007" s="47"/>
      <c r="M1007" s="223"/>
      <c r="N1007" s="224"/>
      <c r="O1007" s="87"/>
      <c r="P1007" s="87"/>
      <c r="Q1007" s="87"/>
      <c r="R1007" s="87"/>
      <c r="S1007" s="87"/>
      <c r="T1007" s="88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U1007" s="20" t="s">
        <v>80</v>
      </c>
    </row>
    <row r="1008" spans="1:47" s="2" customFormat="1" ht="12">
      <c r="A1008" s="41"/>
      <c r="B1008" s="42"/>
      <c r="C1008" s="43"/>
      <c r="D1008" s="227" t="s">
        <v>493</v>
      </c>
      <c r="E1008" s="43"/>
      <c r="F1008" s="252" t="s">
        <v>696</v>
      </c>
      <c r="G1008" s="43"/>
      <c r="H1008" s="43"/>
      <c r="I1008" s="43"/>
      <c r="J1008" s="43"/>
      <c r="K1008" s="43"/>
      <c r="L1008" s="47"/>
      <c r="M1008" s="223"/>
      <c r="N1008" s="224"/>
      <c r="O1008" s="87"/>
      <c r="P1008" s="87"/>
      <c r="Q1008" s="87"/>
      <c r="R1008" s="87"/>
      <c r="S1008" s="87"/>
      <c r="T1008" s="88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U1008" s="20" t="s">
        <v>80</v>
      </c>
    </row>
    <row r="1009" spans="1:47" s="2" customFormat="1" ht="12">
      <c r="A1009" s="41"/>
      <c r="B1009" s="42"/>
      <c r="C1009" s="43"/>
      <c r="D1009" s="227" t="s">
        <v>493</v>
      </c>
      <c r="E1009" s="43"/>
      <c r="F1009" s="253" t="s">
        <v>697</v>
      </c>
      <c r="G1009" s="43"/>
      <c r="H1009" s="254">
        <v>0</v>
      </c>
      <c r="I1009" s="43"/>
      <c r="J1009" s="43"/>
      <c r="K1009" s="43"/>
      <c r="L1009" s="47"/>
      <c r="M1009" s="223"/>
      <c r="N1009" s="224"/>
      <c r="O1009" s="87"/>
      <c r="P1009" s="87"/>
      <c r="Q1009" s="87"/>
      <c r="R1009" s="87"/>
      <c r="S1009" s="87"/>
      <c r="T1009" s="88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U1009" s="20" t="s">
        <v>80</v>
      </c>
    </row>
    <row r="1010" spans="1:47" s="2" customFormat="1" ht="12">
      <c r="A1010" s="41"/>
      <c r="B1010" s="42"/>
      <c r="C1010" s="43"/>
      <c r="D1010" s="227" t="s">
        <v>493</v>
      </c>
      <c r="E1010" s="43"/>
      <c r="F1010" s="253" t="s">
        <v>698</v>
      </c>
      <c r="G1010" s="43"/>
      <c r="H1010" s="254">
        <v>82.96</v>
      </c>
      <c r="I1010" s="43"/>
      <c r="J1010" s="43"/>
      <c r="K1010" s="43"/>
      <c r="L1010" s="47"/>
      <c r="M1010" s="223"/>
      <c r="N1010" s="224"/>
      <c r="O1010" s="87"/>
      <c r="P1010" s="87"/>
      <c r="Q1010" s="87"/>
      <c r="R1010" s="87"/>
      <c r="S1010" s="87"/>
      <c r="T1010" s="88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U1010" s="20" t="s">
        <v>80</v>
      </c>
    </row>
    <row r="1011" spans="1:47" s="2" customFormat="1" ht="12">
      <c r="A1011" s="41"/>
      <c r="B1011" s="42"/>
      <c r="C1011" s="43"/>
      <c r="D1011" s="227" t="s">
        <v>493</v>
      </c>
      <c r="E1011" s="43"/>
      <c r="F1011" s="253" t="s">
        <v>690</v>
      </c>
      <c r="G1011" s="43"/>
      <c r="H1011" s="254">
        <v>10.64</v>
      </c>
      <c r="I1011" s="43"/>
      <c r="J1011" s="43"/>
      <c r="K1011" s="43"/>
      <c r="L1011" s="47"/>
      <c r="M1011" s="223"/>
      <c r="N1011" s="224"/>
      <c r="O1011" s="87"/>
      <c r="P1011" s="87"/>
      <c r="Q1011" s="87"/>
      <c r="R1011" s="87"/>
      <c r="S1011" s="87"/>
      <c r="T1011" s="88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U1011" s="20" t="s">
        <v>80</v>
      </c>
    </row>
    <row r="1012" spans="1:47" s="2" customFormat="1" ht="12">
      <c r="A1012" s="41"/>
      <c r="B1012" s="42"/>
      <c r="C1012" s="43"/>
      <c r="D1012" s="227" t="s">
        <v>493</v>
      </c>
      <c r="E1012" s="43"/>
      <c r="F1012" s="253" t="s">
        <v>685</v>
      </c>
      <c r="G1012" s="43"/>
      <c r="H1012" s="254">
        <v>1.2</v>
      </c>
      <c r="I1012" s="43"/>
      <c r="J1012" s="43"/>
      <c r="K1012" s="43"/>
      <c r="L1012" s="47"/>
      <c r="M1012" s="223"/>
      <c r="N1012" s="224"/>
      <c r="O1012" s="87"/>
      <c r="P1012" s="87"/>
      <c r="Q1012" s="87"/>
      <c r="R1012" s="87"/>
      <c r="S1012" s="87"/>
      <c r="T1012" s="88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U1012" s="20" t="s">
        <v>80</v>
      </c>
    </row>
    <row r="1013" spans="1:47" s="2" customFormat="1" ht="12">
      <c r="A1013" s="41"/>
      <c r="B1013" s="42"/>
      <c r="C1013" s="43"/>
      <c r="D1013" s="227" t="s">
        <v>493</v>
      </c>
      <c r="E1013" s="43"/>
      <c r="F1013" s="253" t="s">
        <v>691</v>
      </c>
      <c r="G1013" s="43"/>
      <c r="H1013" s="254">
        <v>33.2</v>
      </c>
      <c r="I1013" s="43"/>
      <c r="J1013" s="43"/>
      <c r="K1013" s="43"/>
      <c r="L1013" s="47"/>
      <c r="M1013" s="223"/>
      <c r="N1013" s="224"/>
      <c r="O1013" s="87"/>
      <c r="P1013" s="87"/>
      <c r="Q1013" s="87"/>
      <c r="R1013" s="87"/>
      <c r="S1013" s="87"/>
      <c r="T1013" s="88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U1013" s="20" t="s">
        <v>80</v>
      </c>
    </row>
    <row r="1014" spans="1:47" s="2" customFormat="1" ht="12">
      <c r="A1014" s="41"/>
      <c r="B1014" s="42"/>
      <c r="C1014" s="43"/>
      <c r="D1014" s="227" t="s">
        <v>493</v>
      </c>
      <c r="E1014" s="43"/>
      <c r="F1014" s="253" t="s">
        <v>692</v>
      </c>
      <c r="G1014" s="43"/>
      <c r="H1014" s="254">
        <v>33.38</v>
      </c>
      <c r="I1014" s="43"/>
      <c r="J1014" s="43"/>
      <c r="K1014" s="43"/>
      <c r="L1014" s="47"/>
      <c r="M1014" s="223"/>
      <c r="N1014" s="224"/>
      <c r="O1014" s="87"/>
      <c r="P1014" s="87"/>
      <c r="Q1014" s="87"/>
      <c r="R1014" s="87"/>
      <c r="S1014" s="87"/>
      <c r="T1014" s="88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U1014" s="20" t="s">
        <v>80</v>
      </c>
    </row>
    <row r="1015" spans="1:47" s="2" customFormat="1" ht="12">
      <c r="A1015" s="41"/>
      <c r="B1015" s="42"/>
      <c r="C1015" s="43"/>
      <c r="D1015" s="227" t="s">
        <v>493</v>
      </c>
      <c r="E1015" s="43"/>
      <c r="F1015" s="253" t="s">
        <v>693</v>
      </c>
      <c r="G1015" s="43"/>
      <c r="H1015" s="254">
        <v>33.2</v>
      </c>
      <c r="I1015" s="43"/>
      <c r="J1015" s="43"/>
      <c r="K1015" s="43"/>
      <c r="L1015" s="47"/>
      <c r="M1015" s="223"/>
      <c r="N1015" s="224"/>
      <c r="O1015" s="87"/>
      <c r="P1015" s="87"/>
      <c r="Q1015" s="87"/>
      <c r="R1015" s="87"/>
      <c r="S1015" s="87"/>
      <c r="T1015" s="88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U1015" s="20" t="s">
        <v>80</v>
      </c>
    </row>
    <row r="1016" spans="1:47" s="2" customFormat="1" ht="12">
      <c r="A1016" s="41"/>
      <c r="B1016" s="42"/>
      <c r="C1016" s="43"/>
      <c r="D1016" s="227" t="s">
        <v>493</v>
      </c>
      <c r="E1016" s="43"/>
      <c r="F1016" s="253" t="s">
        <v>694</v>
      </c>
      <c r="G1016" s="43"/>
      <c r="H1016" s="254">
        <v>32.84</v>
      </c>
      <c r="I1016" s="43"/>
      <c r="J1016" s="43"/>
      <c r="K1016" s="43"/>
      <c r="L1016" s="47"/>
      <c r="M1016" s="223"/>
      <c r="N1016" s="224"/>
      <c r="O1016" s="87"/>
      <c r="P1016" s="87"/>
      <c r="Q1016" s="87"/>
      <c r="R1016" s="87"/>
      <c r="S1016" s="87"/>
      <c r="T1016" s="88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U1016" s="20" t="s">
        <v>80</v>
      </c>
    </row>
    <row r="1017" spans="1:47" s="2" customFormat="1" ht="12">
      <c r="A1017" s="41"/>
      <c r="B1017" s="42"/>
      <c r="C1017" s="43"/>
      <c r="D1017" s="227" t="s">
        <v>493</v>
      </c>
      <c r="E1017" s="43"/>
      <c r="F1017" s="253" t="s">
        <v>695</v>
      </c>
      <c r="G1017" s="43"/>
      <c r="H1017" s="254">
        <v>11.05</v>
      </c>
      <c r="I1017" s="43"/>
      <c r="J1017" s="43"/>
      <c r="K1017" s="43"/>
      <c r="L1017" s="47"/>
      <c r="M1017" s="223"/>
      <c r="N1017" s="224"/>
      <c r="O1017" s="87"/>
      <c r="P1017" s="87"/>
      <c r="Q1017" s="87"/>
      <c r="R1017" s="87"/>
      <c r="S1017" s="87"/>
      <c r="T1017" s="88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U1017" s="20" t="s">
        <v>80</v>
      </c>
    </row>
    <row r="1018" spans="1:47" s="2" customFormat="1" ht="12">
      <c r="A1018" s="41"/>
      <c r="B1018" s="42"/>
      <c r="C1018" s="43"/>
      <c r="D1018" s="227" t="s">
        <v>493</v>
      </c>
      <c r="E1018" s="43"/>
      <c r="F1018" s="253" t="s">
        <v>502</v>
      </c>
      <c r="G1018" s="43"/>
      <c r="H1018" s="254">
        <v>238.47</v>
      </c>
      <c r="I1018" s="43"/>
      <c r="J1018" s="43"/>
      <c r="K1018" s="43"/>
      <c r="L1018" s="47"/>
      <c r="M1018" s="223"/>
      <c r="N1018" s="224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U1018" s="20" t="s">
        <v>80</v>
      </c>
    </row>
    <row r="1019" spans="1:47" s="2" customFormat="1" ht="12">
      <c r="A1019" s="41"/>
      <c r="B1019" s="42"/>
      <c r="C1019" s="43"/>
      <c r="D1019" s="227" t="s">
        <v>493</v>
      </c>
      <c r="E1019" s="43"/>
      <c r="F1019" s="252" t="s">
        <v>699</v>
      </c>
      <c r="G1019" s="43"/>
      <c r="H1019" s="43"/>
      <c r="I1019" s="43"/>
      <c r="J1019" s="43"/>
      <c r="K1019" s="43"/>
      <c r="L1019" s="47"/>
      <c r="M1019" s="223"/>
      <c r="N1019" s="224"/>
      <c r="O1019" s="87"/>
      <c r="P1019" s="87"/>
      <c r="Q1019" s="87"/>
      <c r="R1019" s="87"/>
      <c r="S1019" s="87"/>
      <c r="T1019" s="88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U1019" s="20" t="s">
        <v>80</v>
      </c>
    </row>
    <row r="1020" spans="1:47" s="2" customFormat="1" ht="12">
      <c r="A1020" s="41"/>
      <c r="B1020" s="42"/>
      <c r="C1020" s="43"/>
      <c r="D1020" s="227" t="s">
        <v>493</v>
      </c>
      <c r="E1020" s="43"/>
      <c r="F1020" s="253" t="s">
        <v>697</v>
      </c>
      <c r="G1020" s="43"/>
      <c r="H1020" s="254">
        <v>0</v>
      </c>
      <c r="I1020" s="43"/>
      <c r="J1020" s="43"/>
      <c r="K1020" s="43"/>
      <c r="L1020" s="47"/>
      <c r="M1020" s="223"/>
      <c r="N1020" s="224"/>
      <c r="O1020" s="87"/>
      <c r="P1020" s="87"/>
      <c r="Q1020" s="87"/>
      <c r="R1020" s="87"/>
      <c r="S1020" s="87"/>
      <c r="T1020" s="88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U1020" s="20" t="s">
        <v>80</v>
      </c>
    </row>
    <row r="1021" spans="1:47" s="2" customFormat="1" ht="12">
      <c r="A1021" s="41"/>
      <c r="B1021" s="42"/>
      <c r="C1021" s="43"/>
      <c r="D1021" s="227" t="s">
        <v>493</v>
      </c>
      <c r="E1021" s="43"/>
      <c r="F1021" s="253" t="s">
        <v>681</v>
      </c>
      <c r="G1021" s="43"/>
      <c r="H1021" s="254">
        <v>4.06</v>
      </c>
      <c r="I1021" s="43"/>
      <c r="J1021" s="43"/>
      <c r="K1021" s="43"/>
      <c r="L1021" s="47"/>
      <c r="M1021" s="223"/>
      <c r="N1021" s="224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U1021" s="20" t="s">
        <v>80</v>
      </c>
    </row>
    <row r="1022" spans="1:47" s="2" customFormat="1" ht="12">
      <c r="A1022" s="41"/>
      <c r="B1022" s="42"/>
      <c r="C1022" s="43"/>
      <c r="D1022" s="227" t="s">
        <v>493</v>
      </c>
      <c r="E1022" s="43"/>
      <c r="F1022" s="253" t="s">
        <v>682</v>
      </c>
      <c r="G1022" s="43"/>
      <c r="H1022" s="254">
        <v>1.14</v>
      </c>
      <c r="I1022" s="43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U1022" s="20" t="s">
        <v>80</v>
      </c>
    </row>
    <row r="1023" spans="1:47" s="2" customFormat="1" ht="12">
      <c r="A1023" s="41"/>
      <c r="B1023" s="42"/>
      <c r="C1023" s="43"/>
      <c r="D1023" s="227" t="s">
        <v>493</v>
      </c>
      <c r="E1023" s="43"/>
      <c r="F1023" s="253" t="s">
        <v>682</v>
      </c>
      <c r="G1023" s="43"/>
      <c r="H1023" s="254">
        <v>1.14</v>
      </c>
      <c r="I1023" s="43"/>
      <c r="J1023" s="43"/>
      <c r="K1023" s="43"/>
      <c r="L1023" s="47"/>
      <c r="M1023" s="223"/>
      <c r="N1023" s="224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U1023" s="20" t="s">
        <v>80</v>
      </c>
    </row>
    <row r="1024" spans="1:47" s="2" customFormat="1" ht="12">
      <c r="A1024" s="41"/>
      <c r="B1024" s="42"/>
      <c r="C1024" s="43"/>
      <c r="D1024" s="227" t="s">
        <v>493</v>
      </c>
      <c r="E1024" s="43"/>
      <c r="F1024" s="253" t="s">
        <v>682</v>
      </c>
      <c r="G1024" s="43"/>
      <c r="H1024" s="254">
        <v>1.14</v>
      </c>
      <c r="I1024" s="43"/>
      <c r="J1024" s="43"/>
      <c r="K1024" s="43"/>
      <c r="L1024" s="47"/>
      <c r="M1024" s="223"/>
      <c r="N1024" s="224"/>
      <c r="O1024" s="87"/>
      <c r="P1024" s="87"/>
      <c r="Q1024" s="87"/>
      <c r="R1024" s="87"/>
      <c r="S1024" s="87"/>
      <c r="T1024" s="88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U1024" s="20" t="s">
        <v>80</v>
      </c>
    </row>
    <row r="1025" spans="1:47" s="2" customFormat="1" ht="12">
      <c r="A1025" s="41"/>
      <c r="B1025" s="42"/>
      <c r="C1025" s="43"/>
      <c r="D1025" s="227" t="s">
        <v>493</v>
      </c>
      <c r="E1025" s="43"/>
      <c r="F1025" s="253" t="s">
        <v>683</v>
      </c>
      <c r="G1025" s="43"/>
      <c r="H1025" s="254">
        <v>5.7</v>
      </c>
      <c r="I1025" s="43"/>
      <c r="J1025" s="43"/>
      <c r="K1025" s="43"/>
      <c r="L1025" s="47"/>
      <c r="M1025" s="223"/>
      <c r="N1025" s="224"/>
      <c r="O1025" s="87"/>
      <c r="P1025" s="87"/>
      <c r="Q1025" s="87"/>
      <c r="R1025" s="87"/>
      <c r="S1025" s="87"/>
      <c r="T1025" s="88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U1025" s="20" t="s">
        <v>80</v>
      </c>
    </row>
    <row r="1026" spans="1:47" s="2" customFormat="1" ht="12">
      <c r="A1026" s="41"/>
      <c r="B1026" s="42"/>
      <c r="C1026" s="43"/>
      <c r="D1026" s="227" t="s">
        <v>493</v>
      </c>
      <c r="E1026" s="43"/>
      <c r="F1026" s="253" t="s">
        <v>684</v>
      </c>
      <c r="G1026" s="43"/>
      <c r="H1026" s="254">
        <v>3.73</v>
      </c>
      <c r="I1026" s="43"/>
      <c r="J1026" s="43"/>
      <c r="K1026" s="43"/>
      <c r="L1026" s="47"/>
      <c r="M1026" s="223"/>
      <c r="N1026" s="224"/>
      <c r="O1026" s="87"/>
      <c r="P1026" s="87"/>
      <c r="Q1026" s="87"/>
      <c r="R1026" s="87"/>
      <c r="S1026" s="87"/>
      <c r="T1026" s="88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U1026" s="20" t="s">
        <v>80</v>
      </c>
    </row>
    <row r="1027" spans="1:47" s="2" customFormat="1" ht="12">
      <c r="A1027" s="41"/>
      <c r="B1027" s="42"/>
      <c r="C1027" s="43"/>
      <c r="D1027" s="227" t="s">
        <v>493</v>
      </c>
      <c r="E1027" s="43"/>
      <c r="F1027" s="253" t="s">
        <v>685</v>
      </c>
      <c r="G1027" s="43"/>
      <c r="H1027" s="254">
        <v>1.2</v>
      </c>
      <c r="I1027" s="43"/>
      <c r="J1027" s="43"/>
      <c r="K1027" s="43"/>
      <c r="L1027" s="47"/>
      <c r="M1027" s="223"/>
      <c r="N1027" s="224"/>
      <c r="O1027" s="87"/>
      <c r="P1027" s="87"/>
      <c r="Q1027" s="87"/>
      <c r="R1027" s="87"/>
      <c r="S1027" s="87"/>
      <c r="T1027" s="88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U1027" s="20" t="s">
        <v>80</v>
      </c>
    </row>
    <row r="1028" spans="1:47" s="2" customFormat="1" ht="12">
      <c r="A1028" s="41"/>
      <c r="B1028" s="42"/>
      <c r="C1028" s="43"/>
      <c r="D1028" s="227" t="s">
        <v>493</v>
      </c>
      <c r="E1028" s="43"/>
      <c r="F1028" s="253" t="s">
        <v>686</v>
      </c>
      <c r="G1028" s="43"/>
      <c r="H1028" s="254">
        <v>1.25</v>
      </c>
      <c r="I1028" s="43"/>
      <c r="J1028" s="43"/>
      <c r="K1028" s="43"/>
      <c r="L1028" s="47"/>
      <c r="M1028" s="223"/>
      <c r="N1028" s="224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U1028" s="20" t="s">
        <v>80</v>
      </c>
    </row>
    <row r="1029" spans="1:47" s="2" customFormat="1" ht="12">
      <c r="A1029" s="41"/>
      <c r="B1029" s="42"/>
      <c r="C1029" s="43"/>
      <c r="D1029" s="227" t="s">
        <v>493</v>
      </c>
      <c r="E1029" s="43"/>
      <c r="F1029" s="253" t="s">
        <v>681</v>
      </c>
      <c r="G1029" s="43"/>
      <c r="H1029" s="254">
        <v>4.06</v>
      </c>
      <c r="I1029" s="43"/>
      <c r="J1029" s="43"/>
      <c r="K1029" s="43"/>
      <c r="L1029" s="47"/>
      <c r="M1029" s="223"/>
      <c r="N1029" s="224"/>
      <c r="O1029" s="87"/>
      <c r="P1029" s="87"/>
      <c r="Q1029" s="87"/>
      <c r="R1029" s="87"/>
      <c r="S1029" s="87"/>
      <c r="T1029" s="88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U1029" s="20" t="s">
        <v>80</v>
      </c>
    </row>
    <row r="1030" spans="1:47" s="2" customFormat="1" ht="12">
      <c r="A1030" s="41"/>
      <c r="B1030" s="42"/>
      <c r="C1030" s="43"/>
      <c r="D1030" s="227" t="s">
        <v>493</v>
      </c>
      <c r="E1030" s="43"/>
      <c r="F1030" s="253" t="s">
        <v>687</v>
      </c>
      <c r="G1030" s="43"/>
      <c r="H1030" s="254">
        <v>2.28</v>
      </c>
      <c r="I1030" s="43"/>
      <c r="J1030" s="43"/>
      <c r="K1030" s="43"/>
      <c r="L1030" s="47"/>
      <c r="M1030" s="223"/>
      <c r="N1030" s="224"/>
      <c r="O1030" s="87"/>
      <c r="P1030" s="87"/>
      <c r="Q1030" s="87"/>
      <c r="R1030" s="87"/>
      <c r="S1030" s="87"/>
      <c r="T1030" s="88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U1030" s="20" t="s">
        <v>80</v>
      </c>
    </row>
    <row r="1031" spans="1:47" s="2" customFormat="1" ht="12">
      <c r="A1031" s="41"/>
      <c r="B1031" s="42"/>
      <c r="C1031" s="43"/>
      <c r="D1031" s="227" t="s">
        <v>493</v>
      </c>
      <c r="E1031" s="43"/>
      <c r="F1031" s="253" t="s">
        <v>682</v>
      </c>
      <c r="G1031" s="43"/>
      <c r="H1031" s="254">
        <v>1.14</v>
      </c>
      <c r="I1031" s="43"/>
      <c r="J1031" s="43"/>
      <c r="K1031" s="43"/>
      <c r="L1031" s="47"/>
      <c r="M1031" s="223"/>
      <c r="N1031" s="224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U1031" s="20" t="s">
        <v>80</v>
      </c>
    </row>
    <row r="1032" spans="1:47" s="2" customFormat="1" ht="12">
      <c r="A1032" s="41"/>
      <c r="B1032" s="42"/>
      <c r="C1032" s="43"/>
      <c r="D1032" s="227" t="s">
        <v>493</v>
      </c>
      <c r="E1032" s="43"/>
      <c r="F1032" s="253" t="s">
        <v>700</v>
      </c>
      <c r="G1032" s="43"/>
      <c r="H1032" s="254">
        <v>18.6</v>
      </c>
      <c r="I1032" s="43"/>
      <c r="J1032" s="43"/>
      <c r="K1032" s="43"/>
      <c r="L1032" s="47"/>
      <c r="M1032" s="223"/>
      <c r="N1032" s="224"/>
      <c r="O1032" s="87"/>
      <c r="P1032" s="87"/>
      <c r="Q1032" s="87"/>
      <c r="R1032" s="87"/>
      <c r="S1032" s="87"/>
      <c r="T1032" s="88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U1032" s="20" t="s">
        <v>80</v>
      </c>
    </row>
    <row r="1033" spans="1:47" s="2" customFormat="1" ht="12">
      <c r="A1033" s="41"/>
      <c r="B1033" s="42"/>
      <c r="C1033" s="43"/>
      <c r="D1033" s="227" t="s">
        <v>493</v>
      </c>
      <c r="E1033" s="43"/>
      <c r="F1033" s="253" t="s">
        <v>502</v>
      </c>
      <c r="G1033" s="43"/>
      <c r="H1033" s="254">
        <v>45.44</v>
      </c>
      <c r="I1033" s="43"/>
      <c r="J1033" s="43"/>
      <c r="K1033" s="43"/>
      <c r="L1033" s="47"/>
      <c r="M1033" s="223"/>
      <c r="N1033" s="224"/>
      <c r="O1033" s="87"/>
      <c r="P1033" s="87"/>
      <c r="Q1033" s="87"/>
      <c r="R1033" s="87"/>
      <c r="S1033" s="87"/>
      <c r="T1033" s="88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U1033" s="20" t="s">
        <v>80</v>
      </c>
    </row>
    <row r="1034" spans="1:47" s="2" customFormat="1" ht="12">
      <c r="A1034" s="41"/>
      <c r="B1034" s="42"/>
      <c r="C1034" s="43"/>
      <c r="D1034" s="227" t="s">
        <v>493</v>
      </c>
      <c r="E1034" s="43"/>
      <c r="F1034" s="252" t="s">
        <v>701</v>
      </c>
      <c r="G1034" s="43"/>
      <c r="H1034" s="43"/>
      <c r="I1034" s="43"/>
      <c r="J1034" s="43"/>
      <c r="K1034" s="43"/>
      <c r="L1034" s="47"/>
      <c r="M1034" s="223"/>
      <c r="N1034" s="224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U1034" s="20" t="s">
        <v>80</v>
      </c>
    </row>
    <row r="1035" spans="1:47" s="2" customFormat="1" ht="12">
      <c r="A1035" s="41"/>
      <c r="B1035" s="42"/>
      <c r="C1035" s="43"/>
      <c r="D1035" s="227" t="s">
        <v>493</v>
      </c>
      <c r="E1035" s="43"/>
      <c r="F1035" s="253" t="s">
        <v>697</v>
      </c>
      <c r="G1035" s="43"/>
      <c r="H1035" s="254">
        <v>0</v>
      </c>
      <c r="I1035" s="43"/>
      <c r="J1035" s="43"/>
      <c r="K1035" s="43"/>
      <c r="L1035" s="47"/>
      <c r="M1035" s="223"/>
      <c r="N1035" s="224"/>
      <c r="O1035" s="87"/>
      <c r="P1035" s="87"/>
      <c r="Q1035" s="87"/>
      <c r="R1035" s="87"/>
      <c r="S1035" s="87"/>
      <c r="T1035" s="88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U1035" s="20" t="s">
        <v>80</v>
      </c>
    </row>
    <row r="1036" spans="1:47" s="2" customFormat="1" ht="12">
      <c r="A1036" s="41"/>
      <c r="B1036" s="42"/>
      <c r="C1036" s="43"/>
      <c r="D1036" s="227" t="s">
        <v>493</v>
      </c>
      <c r="E1036" s="43"/>
      <c r="F1036" s="253" t="s">
        <v>369</v>
      </c>
      <c r="G1036" s="43"/>
      <c r="H1036" s="254">
        <v>60.67</v>
      </c>
      <c r="I1036" s="43"/>
      <c r="J1036" s="43"/>
      <c r="K1036" s="43"/>
      <c r="L1036" s="47"/>
      <c r="M1036" s="223"/>
      <c r="N1036" s="224"/>
      <c r="O1036" s="87"/>
      <c r="P1036" s="87"/>
      <c r="Q1036" s="87"/>
      <c r="R1036" s="87"/>
      <c r="S1036" s="87"/>
      <c r="T1036" s="88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U1036" s="20" t="s">
        <v>80</v>
      </c>
    </row>
    <row r="1037" spans="1:47" s="2" customFormat="1" ht="12">
      <c r="A1037" s="41"/>
      <c r="B1037" s="42"/>
      <c r="C1037" s="43"/>
      <c r="D1037" s="227" t="s">
        <v>493</v>
      </c>
      <c r="E1037" s="43"/>
      <c r="F1037" s="252" t="s">
        <v>703</v>
      </c>
      <c r="G1037" s="43"/>
      <c r="H1037" s="43"/>
      <c r="I1037" s="43"/>
      <c r="J1037" s="43"/>
      <c r="K1037" s="43"/>
      <c r="L1037" s="47"/>
      <c r="M1037" s="223"/>
      <c r="N1037" s="224"/>
      <c r="O1037" s="87"/>
      <c r="P1037" s="87"/>
      <c r="Q1037" s="87"/>
      <c r="R1037" s="87"/>
      <c r="S1037" s="87"/>
      <c r="T1037" s="88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U1037" s="20" t="s">
        <v>80</v>
      </c>
    </row>
    <row r="1038" spans="1:47" s="2" customFormat="1" ht="12">
      <c r="A1038" s="41"/>
      <c r="B1038" s="42"/>
      <c r="C1038" s="43"/>
      <c r="D1038" s="227" t="s">
        <v>493</v>
      </c>
      <c r="E1038" s="43"/>
      <c r="F1038" s="253" t="s">
        <v>704</v>
      </c>
      <c r="G1038" s="43"/>
      <c r="H1038" s="254">
        <v>0</v>
      </c>
      <c r="I1038" s="43"/>
      <c r="J1038" s="43"/>
      <c r="K1038" s="43"/>
      <c r="L1038" s="47"/>
      <c r="M1038" s="223"/>
      <c r="N1038" s="224"/>
      <c r="O1038" s="87"/>
      <c r="P1038" s="87"/>
      <c r="Q1038" s="87"/>
      <c r="R1038" s="87"/>
      <c r="S1038" s="87"/>
      <c r="T1038" s="88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U1038" s="20" t="s">
        <v>80</v>
      </c>
    </row>
    <row r="1039" spans="1:47" s="2" customFormat="1" ht="12">
      <c r="A1039" s="41"/>
      <c r="B1039" s="42"/>
      <c r="C1039" s="43"/>
      <c r="D1039" s="227" t="s">
        <v>493</v>
      </c>
      <c r="E1039" s="43"/>
      <c r="F1039" s="253" t="s">
        <v>705</v>
      </c>
      <c r="G1039" s="43"/>
      <c r="H1039" s="254">
        <v>4.36</v>
      </c>
      <c r="I1039" s="43"/>
      <c r="J1039" s="43"/>
      <c r="K1039" s="43"/>
      <c r="L1039" s="47"/>
      <c r="M1039" s="223"/>
      <c r="N1039" s="224"/>
      <c r="O1039" s="87"/>
      <c r="P1039" s="87"/>
      <c r="Q1039" s="87"/>
      <c r="R1039" s="87"/>
      <c r="S1039" s="87"/>
      <c r="T1039" s="88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U1039" s="20" t="s">
        <v>80</v>
      </c>
    </row>
    <row r="1040" spans="1:47" s="2" customFormat="1" ht="12">
      <c r="A1040" s="41"/>
      <c r="B1040" s="42"/>
      <c r="C1040" s="43"/>
      <c r="D1040" s="227" t="s">
        <v>493</v>
      </c>
      <c r="E1040" s="43"/>
      <c r="F1040" s="253" t="s">
        <v>706</v>
      </c>
      <c r="G1040" s="43"/>
      <c r="H1040" s="254">
        <v>16.66</v>
      </c>
      <c r="I1040" s="43"/>
      <c r="J1040" s="43"/>
      <c r="K1040" s="43"/>
      <c r="L1040" s="47"/>
      <c r="M1040" s="223"/>
      <c r="N1040" s="224"/>
      <c r="O1040" s="87"/>
      <c r="P1040" s="87"/>
      <c r="Q1040" s="87"/>
      <c r="R1040" s="87"/>
      <c r="S1040" s="87"/>
      <c r="T1040" s="88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U1040" s="20" t="s">
        <v>80</v>
      </c>
    </row>
    <row r="1041" spans="1:47" s="2" customFormat="1" ht="12">
      <c r="A1041" s="41"/>
      <c r="B1041" s="42"/>
      <c r="C1041" s="43"/>
      <c r="D1041" s="227" t="s">
        <v>493</v>
      </c>
      <c r="E1041" s="43"/>
      <c r="F1041" s="253" t="s">
        <v>707</v>
      </c>
      <c r="G1041" s="43"/>
      <c r="H1041" s="254">
        <v>13.7</v>
      </c>
      <c r="I1041" s="43"/>
      <c r="J1041" s="43"/>
      <c r="K1041" s="43"/>
      <c r="L1041" s="47"/>
      <c r="M1041" s="223"/>
      <c r="N1041" s="224"/>
      <c r="O1041" s="87"/>
      <c r="P1041" s="87"/>
      <c r="Q1041" s="87"/>
      <c r="R1041" s="87"/>
      <c r="S1041" s="87"/>
      <c r="T1041" s="88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U1041" s="20" t="s">
        <v>80</v>
      </c>
    </row>
    <row r="1042" spans="1:47" s="2" customFormat="1" ht="12">
      <c r="A1042" s="41"/>
      <c r="B1042" s="42"/>
      <c r="C1042" s="43"/>
      <c r="D1042" s="227" t="s">
        <v>493</v>
      </c>
      <c r="E1042" s="43"/>
      <c r="F1042" s="253" t="s">
        <v>502</v>
      </c>
      <c r="G1042" s="43"/>
      <c r="H1042" s="254">
        <v>34.72</v>
      </c>
      <c r="I1042" s="43"/>
      <c r="J1042" s="43"/>
      <c r="K1042" s="43"/>
      <c r="L1042" s="47"/>
      <c r="M1042" s="223"/>
      <c r="N1042" s="224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U1042" s="20" t="s">
        <v>80</v>
      </c>
    </row>
    <row r="1043" spans="1:51" s="14" customFormat="1" ht="12">
      <c r="A1043" s="14"/>
      <c r="B1043" s="236"/>
      <c r="C1043" s="237"/>
      <c r="D1043" s="227" t="s">
        <v>176</v>
      </c>
      <c r="E1043" s="237"/>
      <c r="F1043" s="239" t="s">
        <v>2559</v>
      </c>
      <c r="G1043" s="237"/>
      <c r="H1043" s="240">
        <v>5.888</v>
      </c>
      <c r="I1043" s="241"/>
      <c r="J1043" s="237"/>
      <c r="K1043" s="237"/>
      <c r="L1043" s="242"/>
      <c r="M1043" s="243"/>
      <c r="N1043" s="244"/>
      <c r="O1043" s="244"/>
      <c r="P1043" s="244"/>
      <c r="Q1043" s="244"/>
      <c r="R1043" s="244"/>
      <c r="S1043" s="244"/>
      <c r="T1043" s="245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6" t="s">
        <v>176</v>
      </c>
      <c r="AU1043" s="246" t="s">
        <v>80</v>
      </c>
      <c r="AV1043" s="14" t="s">
        <v>82</v>
      </c>
      <c r="AW1043" s="14" t="s">
        <v>4</v>
      </c>
      <c r="AX1043" s="14" t="s">
        <v>80</v>
      </c>
      <c r="AY1043" s="246" t="s">
        <v>155</v>
      </c>
    </row>
    <row r="1044" spans="1:65" s="2" customFormat="1" ht="16.5" customHeight="1">
      <c r="A1044" s="41"/>
      <c r="B1044" s="42"/>
      <c r="C1044" s="207" t="s">
        <v>284</v>
      </c>
      <c r="D1044" s="207" t="s">
        <v>162</v>
      </c>
      <c r="E1044" s="208" t="s">
        <v>2560</v>
      </c>
      <c r="F1044" s="209" t="s">
        <v>2561</v>
      </c>
      <c r="G1044" s="210" t="s">
        <v>787</v>
      </c>
      <c r="H1044" s="211">
        <v>98874</v>
      </c>
      <c r="I1044" s="212"/>
      <c r="J1044" s="213">
        <f>ROUND(I1044*H1044,2)</f>
        <v>0</v>
      </c>
      <c r="K1044" s="209" t="s">
        <v>166</v>
      </c>
      <c r="L1044" s="47"/>
      <c r="M1044" s="214" t="s">
        <v>19</v>
      </c>
      <c r="N1044" s="215" t="s">
        <v>43</v>
      </c>
      <c r="O1044" s="87"/>
      <c r="P1044" s="216">
        <f>O1044*H1044</f>
        <v>0</v>
      </c>
      <c r="Q1044" s="216">
        <v>5E-05</v>
      </c>
      <c r="R1044" s="216">
        <f>Q1044*H1044</f>
        <v>4.943700000000001</v>
      </c>
      <c r="S1044" s="216">
        <v>0</v>
      </c>
      <c r="T1044" s="217">
        <f>S1044*H1044</f>
        <v>0</v>
      </c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R1044" s="218" t="s">
        <v>196</v>
      </c>
      <c r="AT1044" s="218" t="s">
        <v>162</v>
      </c>
      <c r="AU1044" s="218" t="s">
        <v>80</v>
      </c>
      <c r="AY1044" s="20" t="s">
        <v>155</v>
      </c>
      <c r="BE1044" s="219">
        <f>IF(N1044="základní",J1044,0)</f>
        <v>0</v>
      </c>
      <c r="BF1044" s="219">
        <f>IF(N1044="snížená",J1044,0)</f>
        <v>0</v>
      </c>
      <c r="BG1044" s="219">
        <f>IF(N1044="zákl. přenesená",J1044,0)</f>
        <v>0</v>
      </c>
      <c r="BH1044" s="219">
        <f>IF(N1044="sníž. přenesená",J1044,0)</f>
        <v>0</v>
      </c>
      <c r="BI1044" s="219">
        <f>IF(N1044="nulová",J1044,0)</f>
        <v>0</v>
      </c>
      <c r="BJ1044" s="20" t="s">
        <v>80</v>
      </c>
      <c r="BK1044" s="219">
        <f>ROUND(I1044*H1044,2)</f>
        <v>0</v>
      </c>
      <c r="BL1044" s="20" t="s">
        <v>196</v>
      </c>
      <c r="BM1044" s="218" t="s">
        <v>2562</v>
      </c>
    </row>
    <row r="1045" spans="1:47" s="2" customFormat="1" ht="12">
      <c r="A1045" s="41"/>
      <c r="B1045" s="42"/>
      <c r="C1045" s="43"/>
      <c r="D1045" s="220" t="s">
        <v>169</v>
      </c>
      <c r="E1045" s="43"/>
      <c r="F1045" s="221" t="s">
        <v>2563</v>
      </c>
      <c r="G1045" s="43"/>
      <c r="H1045" s="43"/>
      <c r="I1045" s="222"/>
      <c r="J1045" s="43"/>
      <c r="K1045" s="43"/>
      <c r="L1045" s="47"/>
      <c r="M1045" s="223"/>
      <c r="N1045" s="224"/>
      <c r="O1045" s="87"/>
      <c r="P1045" s="87"/>
      <c r="Q1045" s="87"/>
      <c r="R1045" s="87"/>
      <c r="S1045" s="87"/>
      <c r="T1045" s="88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T1045" s="20" t="s">
        <v>169</v>
      </c>
      <c r="AU1045" s="20" t="s">
        <v>80</v>
      </c>
    </row>
    <row r="1046" spans="1:51" s="14" customFormat="1" ht="12">
      <c r="A1046" s="14"/>
      <c r="B1046" s="236"/>
      <c r="C1046" s="237"/>
      <c r="D1046" s="227" t="s">
        <v>176</v>
      </c>
      <c r="E1046" s="237"/>
      <c r="F1046" s="239" t="s">
        <v>2564</v>
      </c>
      <c r="G1046" s="237"/>
      <c r="H1046" s="240">
        <v>98874</v>
      </c>
      <c r="I1046" s="241"/>
      <c r="J1046" s="237"/>
      <c r="K1046" s="237"/>
      <c r="L1046" s="242"/>
      <c r="M1046" s="243"/>
      <c r="N1046" s="244"/>
      <c r="O1046" s="244"/>
      <c r="P1046" s="244"/>
      <c r="Q1046" s="244"/>
      <c r="R1046" s="244"/>
      <c r="S1046" s="244"/>
      <c r="T1046" s="245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6" t="s">
        <v>176</v>
      </c>
      <c r="AU1046" s="246" t="s">
        <v>80</v>
      </c>
      <c r="AV1046" s="14" t="s">
        <v>82</v>
      </c>
      <c r="AW1046" s="14" t="s">
        <v>4</v>
      </c>
      <c r="AX1046" s="14" t="s">
        <v>80</v>
      </c>
      <c r="AY1046" s="246" t="s">
        <v>155</v>
      </c>
    </row>
    <row r="1047" spans="1:65" s="2" customFormat="1" ht="16.5" customHeight="1">
      <c r="A1047" s="41"/>
      <c r="B1047" s="42"/>
      <c r="C1047" s="266" t="s">
        <v>80</v>
      </c>
      <c r="D1047" s="266" t="s">
        <v>560</v>
      </c>
      <c r="E1047" s="267" t="s">
        <v>2565</v>
      </c>
      <c r="F1047" s="268" t="s">
        <v>2566</v>
      </c>
      <c r="G1047" s="269" t="s">
        <v>518</v>
      </c>
      <c r="H1047" s="270">
        <v>13.552</v>
      </c>
      <c r="I1047" s="271"/>
      <c r="J1047" s="272">
        <f>ROUND(I1047*H1047,2)</f>
        <v>0</v>
      </c>
      <c r="K1047" s="268" t="s">
        <v>19</v>
      </c>
      <c r="L1047" s="273"/>
      <c r="M1047" s="274" t="s">
        <v>19</v>
      </c>
      <c r="N1047" s="275" t="s">
        <v>43</v>
      </c>
      <c r="O1047" s="87"/>
      <c r="P1047" s="216">
        <f>O1047*H1047</f>
        <v>0</v>
      </c>
      <c r="Q1047" s="216">
        <v>1</v>
      </c>
      <c r="R1047" s="216">
        <f>Q1047*H1047</f>
        <v>13.552</v>
      </c>
      <c r="S1047" s="216">
        <v>0</v>
      </c>
      <c r="T1047" s="217">
        <f>S1047*H1047</f>
        <v>0</v>
      </c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R1047" s="218" t="s">
        <v>776</v>
      </c>
      <c r="AT1047" s="218" t="s">
        <v>560</v>
      </c>
      <c r="AU1047" s="218" t="s">
        <v>80</v>
      </c>
      <c r="AY1047" s="20" t="s">
        <v>155</v>
      </c>
      <c r="BE1047" s="219">
        <f>IF(N1047="základní",J1047,0)</f>
        <v>0</v>
      </c>
      <c r="BF1047" s="219">
        <f>IF(N1047="snížená",J1047,0)</f>
        <v>0</v>
      </c>
      <c r="BG1047" s="219">
        <f>IF(N1047="zákl. přenesená",J1047,0)</f>
        <v>0</v>
      </c>
      <c r="BH1047" s="219">
        <f>IF(N1047="sníž. přenesená",J1047,0)</f>
        <v>0</v>
      </c>
      <c r="BI1047" s="219">
        <f>IF(N1047="nulová",J1047,0)</f>
        <v>0</v>
      </c>
      <c r="BJ1047" s="20" t="s">
        <v>80</v>
      </c>
      <c r="BK1047" s="219">
        <f>ROUND(I1047*H1047,2)</f>
        <v>0</v>
      </c>
      <c r="BL1047" s="20" t="s">
        <v>196</v>
      </c>
      <c r="BM1047" s="218" t="s">
        <v>2567</v>
      </c>
    </row>
    <row r="1048" spans="1:51" s="13" customFormat="1" ht="12">
      <c r="A1048" s="13"/>
      <c r="B1048" s="225"/>
      <c r="C1048" s="226"/>
      <c r="D1048" s="227" t="s">
        <v>176</v>
      </c>
      <c r="E1048" s="228" t="s">
        <v>19</v>
      </c>
      <c r="F1048" s="229" t="s">
        <v>2568</v>
      </c>
      <c r="G1048" s="226"/>
      <c r="H1048" s="228" t="s">
        <v>19</v>
      </c>
      <c r="I1048" s="230"/>
      <c r="J1048" s="226"/>
      <c r="K1048" s="226"/>
      <c r="L1048" s="231"/>
      <c r="M1048" s="232"/>
      <c r="N1048" s="233"/>
      <c r="O1048" s="233"/>
      <c r="P1048" s="233"/>
      <c r="Q1048" s="233"/>
      <c r="R1048" s="233"/>
      <c r="S1048" s="233"/>
      <c r="T1048" s="23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5" t="s">
        <v>176</v>
      </c>
      <c r="AU1048" s="235" t="s">
        <v>80</v>
      </c>
      <c r="AV1048" s="13" t="s">
        <v>80</v>
      </c>
      <c r="AW1048" s="13" t="s">
        <v>34</v>
      </c>
      <c r="AX1048" s="13" t="s">
        <v>72</v>
      </c>
      <c r="AY1048" s="235" t="s">
        <v>155</v>
      </c>
    </row>
    <row r="1049" spans="1:51" s="13" customFormat="1" ht="12">
      <c r="A1049" s="13"/>
      <c r="B1049" s="225"/>
      <c r="C1049" s="226"/>
      <c r="D1049" s="227" t="s">
        <v>176</v>
      </c>
      <c r="E1049" s="228" t="s">
        <v>19</v>
      </c>
      <c r="F1049" s="229" t="s">
        <v>2569</v>
      </c>
      <c r="G1049" s="226"/>
      <c r="H1049" s="228" t="s">
        <v>19</v>
      </c>
      <c r="I1049" s="230"/>
      <c r="J1049" s="226"/>
      <c r="K1049" s="226"/>
      <c r="L1049" s="231"/>
      <c r="M1049" s="232"/>
      <c r="N1049" s="233"/>
      <c r="O1049" s="233"/>
      <c r="P1049" s="233"/>
      <c r="Q1049" s="233"/>
      <c r="R1049" s="233"/>
      <c r="S1049" s="233"/>
      <c r="T1049" s="23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5" t="s">
        <v>176</v>
      </c>
      <c r="AU1049" s="235" t="s">
        <v>80</v>
      </c>
      <c r="AV1049" s="13" t="s">
        <v>80</v>
      </c>
      <c r="AW1049" s="13" t="s">
        <v>34</v>
      </c>
      <c r="AX1049" s="13" t="s">
        <v>72</v>
      </c>
      <c r="AY1049" s="235" t="s">
        <v>155</v>
      </c>
    </row>
    <row r="1050" spans="1:51" s="13" customFormat="1" ht="12">
      <c r="A1050" s="13"/>
      <c r="B1050" s="225"/>
      <c r="C1050" s="226"/>
      <c r="D1050" s="227" t="s">
        <v>176</v>
      </c>
      <c r="E1050" s="228" t="s">
        <v>19</v>
      </c>
      <c r="F1050" s="229" t="s">
        <v>2570</v>
      </c>
      <c r="G1050" s="226"/>
      <c r="H1050" s="228" t="s">
        <v>19</v>
      </c>
      <c r="I1050" s="230"/>
      <c r="J1050" s="226"/>
      <c r="K1050" s="226"/>
      <c r="L1050" s="231"/>
      <c r="M1050" s="232"/>
      <c r="N1050" s="233"/>
      <c r="O1050" s="233"/>
      <c r="P1050" s="233"/>
      <c r="Q1050" s="233"/>
      <c r="R1050" s="233"/>
      <c r="S1050" s="233"/>
      <c r="T1050" s="234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5" t="s">
        <v>176</v>
      </c>
      <c r="AU1050" s="235" t="s">
        <v>80</v>
      </c>
      <c r="AV1050" s="13" t="s">
        <v>80</v>
      </c>
      <c r="AW1050" s="13" t="s">
        <v>34</v>
      </c>
      <c r="AX1050" s="13" t="s">
        <v>72</v>
      </c>
      <c r="AY1050" s="235" t="s">
        <v>155</v>
      </c>
    </row>
    <row r="1051" spans="1:51" s="13" customFormat="1" ht="12">
      <c r="A1051" s="13"/>
      <c r="B1051" s="225"/>
      <c r="C1051" s="226"/>
      <c r="D1051" s="227" t="s">
        <v>176</v>
      </c>
      <c r="E1051" s="228" t="s">
        <v>19</v>
      </c>
      <c r="F1051" s="229" t="s">
        <v>2457</v>
      </c>
      <c r="G1051" s="226"/>
      <c r="H1051" s="228" t="s">
        <v>19</v>
      </c>
      <c r="I1051" s="230"/>
      <c r="J1051" s="226"/>
      <c r="K1051" s="226"/>
      <c r="L1051" s="231"/>
      <c r="M1051" s="232"/>
      <c r="N1051" s="233"/>
      <c r="O1051" s="233"/>
      <c r="P1051" s="233"/>
      <c r="Q1051" s="233"/>
      <c r="R1051" s="233"/>
      <c r="S1051" s="233"/>
      <c r="T1051" s="23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5" t="s">
        <v>176</v>
      </c>
      <c r="AU1051" s="235" t="s">
        <v>80</v>
      </c>
      <c r="AV1051" s="13" t="s">
        <v>80</v>
      </c>
      <c r="AW1051" s="13" t="s">
        <v>34</v>
      </c>
      <c r="AX1051" s="13" t="s">
        <v>72</v>
      </c>
      <c r="AY1051" s="235" t="s">
        <v>155</v>
      </c>
    </row>
    <row r="1052" spans="1:51" s="14" customFormat="1" ht="12">
      <c r="A1052" s="14"/>
      <c r="B1052" s="236"/>
      <c r="C1052" s="237"/>
      <c r="D1052" s="227" t="s">
        <v>176</v>
      </c>
      <c r="E1052" s="238" t="s">
        <v>19</v>
      </c>
      <c r="F1052" s="239" t="s">
        <v>2571</v>
      </c>
      <c r="G1052" s="237"/>
      <c r="H1052" s="240">
        <v>6.023</v>
      </c>
      <c r="I1052" s="241"/>
      <c r="J1052" s="237"/>
      <c r="K1052" s="237"/>
      <c r="L1052" s="242"/>
      <c r="M1052" s="243"/>
      <c r="N1052" s="244"/>
      <c r="O1052" s="244"/>
      <c r="P1052" s="244"/>
      <c r="Q1052" s="244"/>
      <c r="R1052" s="244"/>
      <c r="S1052" s="244"/>
      <c r="T1052" s="245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6" t="s">
        <v>176</v>
      </c>
      <c r="AU1052" s="246" t="s">
        <v>80</v>
      </c>
      <c r="AV1052" s="14" t="s">
        <v>82</v>
      </c>
      <c r="AW1052" s="14" t="s">
        <v>34</v>
      </c>
      <c r="AX1052" s="14" t="s">
        <v>72</v>
      </c>
      <c r="AY1052" s="246" t="s">
        <v>155</v>
      </c>
    </row>
    <row r="1053" spans="1:51" s="13" customFormat="1" ht="12">
      <c r="A1053" s="13"/>
      <c r="B1053" s="225"/>
      <c r="C1053" s="226"/>
      <c r="D1053" s="227" t="s">
        <v>176</v>
      </c>
      <c r="E1053" s="228" t="s">
        <v>19</v>
      </c>
      <c r="F1053" s="229" t="s">
        <v>2459</v>
      </c>
      <c r="G1053" s="226"/>
      <c r="H1053" s="228" t="s">
        <v>19</v>
      </c>
      <c r="I1053" s="230"/>
      <c r="J1053" s="226"/>
      <c r="K1053" s="226"/>
      <c r="L1053" s="231"/>
      <c r="M1053" s="232"/>
      <c r="N1053" s="233"/>
      <c r="O1053" s="233"/>
      <c r="P1053" s="233"/>
      <c r="Q1053" s="233"/>
      <c r="R1053" s="233"/>
      <c r="S1053" s="233"/>
      <c r="T1053" s="23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5" t="s">
        <v>176</v>
      </c>
      <c r="AU1053" s="235" t="s">
        <v>80</v>
      </c>
      <c r="AV1053" s="13" t="s">
        <v>80</v>
      </c>
      <c r="AW1053" s="13" t="s">
        <v>34</v>
      </c>
      <c r="AX1053" s="13" t="s">
        <v>72</v>
      </c>
      <c r="AY1053" s="235" t="s">
        <v>155</v>
      </c>
    </row>
    <row r="1054" spans="1:51" s="14" customFormat="1" ht="12">
      <c r="A1054" s="14"/>
      <c r="B1054" s="236"/>
      <c r="C1054" s="237"/>
      <c r="D1054" s="227" t="s">
        <v>176</v>
      </c>
      <c r="E1054" s="238" t="s">
        <v>19</v>
      </c>
      <c r="F1054" s="239" t="s">
        <v>2572</v>
      </c>
      <c r="G1054" s="237"/>
      <c r="H1054" s="240">
        <v>1.129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6" t="s">
        <v>176</v>
      </c>
      <c r="AU1054" s="246" t="s">
        <v>80</v>
      </c>
      <c r="AV1054" s="14" t="s">
        <v>82</v>
      </c>
      <c r="AW1054" s="14" t="s">
        <v>34</v>
      </c>
      <c r="AX1054" s="14" t="s">
        <v>72</v>
      </c>
      <c r="AY1054" s="246" t="s">
        <v>155</v>
      </c>
    </row>
    <row r="1055" spans="1:51" s="13" customFormat="1" ht="12">
      <c r="A1055" s="13"/>
      <c r="B1055" s="225"/>
      <c r="C1055" s="226"/>
      <c r="D1055" s="227" t="s">
        <v>176</v>
      </c>
      <c r="E1055" s="228" t="s">
        <v>19</v>
      </c>
      <c r="F1055" s="229" t="s">
        <v>2461</v>
      </c>
      <c r="G1055" s="226"/>
      <c r="H1055" s="228" t="s">
        <v>19</v>
      </c>
      <c r="I1055" s="230"/>
      <c r="J1055" s="226"/>
      <c r="K1055" s="226"/>
      <c r="L1055" s="231"/>
      <c r="M1055" s="232"/>
      <c r="N1055" s="233"/>
      <c r="O1055" s="233"/>
      <c r="P1055" s="233"/>
      <c r="Q1055" s="233"/>
      <c r="R1055" s="233"/>
      <c r="S1055" s="233"/>
      <c r="T1055" s="23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5" t="s">
        <v>176</v>
      </c>
      <c r="AU1055" s="235" t="s">
        <v>80</v>
      </c>
      <c r="AV1055" s="13" t="s">
        <v>80</v>
      </c>
      <c r="AW1055" s="13" t="s">
        <v>34</v>
      </c>
      <c r="AX1055" s="13" t="s">
        <v>72</v>
      </c>
      <c r="AY1055" s="235" t="s">
        <v>155</v>
      </c>
    </row>
    <row r="1056" spans="1:51" s="14" customFormat="1" ht="12">
      <c r="A1056" s="14"/>
      <c r="B1056" s="236"/>
      <c r="C1056" s="237"/>
      <c r="D1056" s="227" t="s">
        <v>176</v>
      </c>
      <c r="E1056" s="238" t="s">
        <v>19</v>
      </c>
      <c r="F1056" s="239" t="s">
        <v>2573</v>
      </c>
      <c r="G1056" s="237"/>
      <c r="H1056" s="240">
        <v>1.506</v>
      </c>
      <c r="I1056" s="241"/>
      <c r="J1056" s="237"/>
      <c r="K1056" s="237"/>
      <c r="L1056" s="242"/>
      <c r="M1056" s="243"/>
      <c r="N1056" s="244"/>
      <c r="O1056" s="244"/>
      <c r="P1056" s="244"/>
      <c r="Q1056" s="244"/>
      <c r="R1056" s="244"/>
      <c r="S1056" s="244"/>
      <c r="T1056" s="245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6" t="s">
        <v>176</v>
      </c>
      <c r="AU1056" s="246" t="s">
        <v>80</v>
      </c>
      <c r="AV1056" s="14" t="s">
        <v>82</v>
      </c>
      <c r="AW1056" s="14" t="s">
        <v>34</v>
      </c>
      <c r="AX1056" s="14" t="s">
        <v>72</v>
      </c>
      <c r="AY1056" s="246" t="s">
        <v>155</v>
      </c>
    </row>
    <row r="1057" spans="1:51" s="13" customFormat="1" ht="12">
      <c r="A1057" s="13"/>
      <c r="B1057" s="225"/>
      <c r="C1057" s="226"/>
      <c r="D1057" s="227" t="s">
        <v>176</v>
      </c>
      <c r="E1057" s="228" t="s">
        <v>19</v>
      </c>
      <c r="F1057" s="229" t="s">
        <v>2463</v>
      </c>
      <c r="G1057" s="226"/>
      <c r="H1057" s="228" t="s">
        <v>19</v>
      </c>
      <c r="I1057" s="230"/>
      <c r="J1057" s="226"/>
      <c r="K1057" s="226"/>
      <c r="L1057" s="231"/>
      <c r="M1057" s="232"/>
      <c r="N1057" s="233"/>
      <c r="O1057" s="233"/>
      <c r="P1057" s="233"/>
      <c r="Q1057" s="233"/>
      <c r="R1057" s="233"/>
      <c r="S1057" s="233"/>
      <c r="T1057" s="234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5" t="s">
        <v>176</v>
      </c>
      <c r="AU1057" s="235" t="s">
        <v>80</v>
      </c>
      <c r="AV1057" s="13" t="s">
        <v>80</v>
      </c>
      <c r="AW1057" s="13" t="s">
        <v>34</v>
      </c>
      <c r="AX1057" s="13" t="s">
        <v>72</v>
      </c>
      <c r="AY1057" s="235" t="s">
        <v>155</v>
      </c>
    </row>
    <row r="1058" spans="1:51" s="14" customFormat="1" ht="12">
      <c r="A1058" s="14"/>
      <c r="B1058" s="236"/>
      <c r="C1058" s="237"/>
      <c r="D1058" s="227" t="s">
        <v>176</v>
      </c>
      <c r="E1058" s="238" t="s">
        <v>19</v>
      </c>
      <c r="F1058" s="239" t="s">
        <v>2574</v>
      </c>
      <c r="G1058" s="237"/>
      <c r="H1058" s="240">
        <v>3.765</v>
      </c>
      <c r="I1058" s="241"/>
      <c r="J1058" s="237"/>
      <c r="K1058" s="237"/>
      <c r="L1058" s="242"/>
      <c r="M1058" s="243"/>
      <c r="N1058" s="244"/>
      <c r="O1058" s="244"/>
      <c r="P1058" s="244"/>
      <c r="Q1058" s="244"/>
      <c r="R1058" s="244"/>
      <c r="S1058" s="244"/>
      <c r="T1058" s="245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6" t="s">
        <v>176</v>
      </c>
      <c r="AU1058" s="246" t="s">
        <v>80</v>
      </c>
      <c r="AV1058" s="14" t="s">
        <v>82</v>
      </c>
      <c r="AW1058" s="14" t="s">
        <v>34</v>
      </c>
      <c r="AX1058" s="14" t="s">
        <v>72</v>
      </c>
      <c r="AY1058" s="246" t="s">
        <v>155</v>
      </c>
    </row>
    <row r="1059" spans="1:51" s="13" customFormat="1" ht="12">
      <c r="A1059" s="13"/>
      <c r="B1059" s="225"/>
      <c r="C1059" s="226"/>
      <c r="D1059" s="227" t="s">
        <v>176</v>
      </c>
      <c r="E1059" s="228" t="s">
        <v>19</v>
      </c>
      <c r="F1059" s="229" t="s">
        <v>2465</v>
      </c>
      <c r="G1059" s="226"/>
      <c r="H1059" s="228" t="s">
        <v>19</v>
      </c>
      <c r="I1059" s="230"/>
      <c r="J1059" s="226"/>
      <c r="K1059" s="226"/>
      <c r="L1059" s="231"/>
      <c r="M1059" s="232"/>
      <c r="N1059" s="233"/>
      <c r="O1059" s="233"/>
      <c r="P1059" s="233"/>
      <c r="Q1059" s="233"/>
      <c r="R1059" s="233"/>
      <c r="S1059" s="233"/>
      <c r="T1059" s="234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5" t="s">
        <v>176</v>
      </c>
      <c r="AU1059" s="235" t="s">
        <v>80</v>
      </c>
      <c r="AV1059" s="13" t="s">
        <v>80</v>
      </c>
      <c r="AW1059" s="13" t="s">
        <v>34</v>
      </c>
      <c r="AX1059" s="13" t="s">
        <v>72</v>
      </c>
      <c r="AY1059" s="235" t="s">
        <v>155</v>
      </c>
    </row>
    <row r="1060" spans="1:51" s="14" customFormat="1" ht="12">
      <c r="A1060" s="14"/>
      <c r="B1060" s="236"/>
      <c r="C1060" s="237"/>
      <c r="D1060" s="227" t="s">
        <v>176</v>
      </c>
      <c r="E1060" s="238" t="s">
        <v>19</v>
      </c>
      <c r="F1060" s="239" t="s">
        <v>2572</v>
      </c>
      <c r="G1060" s="237"/>
      <c r="H1060" s="240">
        <v>1.129</v>
      </c>
      <c r="I1060" s="241"/>
      <c r="J1060" s="237"/>
      <c r="K1060" s="237"/>
      <c r="L1060" s="242"/>
      <c r="M1060" s="243"/>
      <c r="N1060" s="244"/>
      <c r="O1060" s="244"/>
      <c r="P1060" s="244"/>
      <c r="Q1060" s="244"/>
      <c r="R1060" s="244"/>
      <c r="S1060" s="244"/>
      <c r="T1060" s="245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6" t="s">
        <v>176</v>
      </c>
      <c r="AU1060" s="246" t="s">
        <v>80</v>
      </c>
      <c r="AV1060" s="14" t="s">
        <v>82</v>
      </c>
      <c r="AW1060" s="14" t="s">
        <v>34</v>
      </c>
      <c r="AX1060" s="14" t="s">
        <v>72</v>
      </c>
      <c r="AY1060" s="246" t="s">
        <v>155</v>
      </c>
    </row>
    <row r="1061" spans="1:51" s="15" customFormat="1" ht="12">
      <c r="A1061" s="15"/>
      <c r="B1061" s="255"/>
      <c r="C1061" s="256"/>
      <c r="D1061" s="227" t="s">
        <v>176</v>
      </c>
      <c r="E1061" s="257" t="s">
        <v>19</v>
      </c>
      <c r="F1061" s="258" t="s">
        <v>502</v>
      </c>
      <c r="G1061" s="256"/>
      <c r="H1061" s="259">
        <v>13.552</v>
      </c>
      <c r="I1061" s="260"/>
      <c r="J1061" s="256"/>
      <c r="K1061" s="256"/>
      <c r="L1061" s="261"/>
      <c r="M1061" s="262"/>
      <c r="N1061" s="263"/>
      <c r="O1061" s="263"/>
      <c r="P1061" s="263"/>
      <c r="Q1061" s="263"/>
      <c r="R1061" s="263"/>
      <c r="S1061" s="263"/>
      <c r="T1061" s="264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5" t="s">
        <v>176</v>
      </c>
      <c r="AU1061" s="265" t="s">
        <v>80</v>
      </c>
      <c r="AV1061" s="15" t="s">
        <v>252</v>
      </c>
      <c r="AW1061" s="15" t="s">
        <v>34</v>
      </c>
      <c r="AX1061" s="15" t="s">
        <v>80</v>
      </c>
      <c r="AY1061" s="265" t="s">
        <v>155</v>
      </c>
    </row>
    <row r="1062" spans="1:65" s="2" customFormat="1" ht="16.5" customHeight="1">
      <c r="A1062" s="41"/>
      <c r="B1062" s="42"/>
      <c r="C1062" s="266" t="s">
        <v>1170</v>
      </c>
      <c r="D1062" s="266" t="s">
        <v>560</v>
      </c>
      <c r="E1062" s="267" t="s">
        <v>2575</v>
      </c>
      <c r="F1062" s="268" t="s">
        <v>2576</v>
      </c>
      <c r="G1062" s="269" t="s">
        <v>518</v>
      </c>
      <c r="H1062" s="270">
        <v>7.793</v>
      </c>
      <c r="I1062" s="271"/>
      <c r="J1062" s="272">
        <f>ROUND(I1062*H1062,2)</f>
        <v>0</v>
      </c>
      <c r="K1062" s="268" t="s">
        <v>19</v>
      </c>
      <c r="L1062" s="273"/>
      <c r="M1062" s="274" t="s">
        <v>19</v>
      </c>
      <c r="N1062" s="275" t="s">
        <v>43</v>
      </c>
      <c r="O1062" s="87"/>
      <c r="P1062" s="216">
        <f>O1062*H1062</f>
        <v>0</v>
      </c>
      <c r="Q1062" s="216">
        <v>1</v>
      </c>
      <c r="R1062" s="216">
        <f>Q1062*H1062</f>
        <v>7.793</v>
      </c>
      <c r="S1062" s="216">
        <v>0</v>
      </c>
      <c r="T1062" s="217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18" t="s">
        <v>776</v>
      </c>
      <c r="AT1062" s="218" t="s">
        <v>560</v>
      </c>
      <c r="AU1062" s="218" t="s">
        <v>80</v>
      </c>
      <c r="AY1062" s="20" t="s">
        <v>155</v>
      </c>
      <c r="BE1062" s="219">
        <f>IF(N1062="základní",J1062,0)</f>
        <v>0</v>
      </c>
      <c r="BF1062" s="219">
        <f>IF(N1062="snížená",J1062,0)</f>
        <v>0</v>
      </c>
      <c r="BG1062" s="219">
        <f>IF(N1062="zákl. přenesená",J1062,0)</f>
        <v>0</v>
      </c>
      <c r="BH1062" s="219">
        <f>IF(N1062="sníž. přenesená",J1062,0)</f>
        <v>0</v>
      </c>
      <c r="BI1062" s="219">
        <f>IF(N1062="nulová",J1062,0)</f>
        <v>0</v>
      </c>
      <c r="BJ1062" s="20" t="s">
        <v>80</v>
      </c>
      <c r="BK1062" s="219">
        <f>ROUND(I1062*H1062,2)</f>
        <v>0</v>
      </c>
      <c r="BL1062" s="20" t="s">
        <v>196</v>
      </c>
      <c r="BM1062" s="218" t="s">
        <v>2577</v>
      </c>
    </row>
    <row r="1063" spans="1:51" s="13" customFormat="1" ht="12">
      <c r="A1063" s="13"/>
      <c r="B1063" s="225"/>
      <c r="C1063" s="226"/>
      <c r="D1063" s="227" t="s">
        <v>176</v>
      </c>
      <c r="E1063" s="228" t="s">
        <v>19</v>
      </c>
      <c r="F1063" s="229" t="s">
        <v>2568</v>
      </c>
      <c r="G1063" s="226"/>
      <c r="H1063" s="228" t="s">
        <v>19</v>
      </c>
      <c r="I1063" s="230"/>
      <c r="J1063" s="226"/>
      <c r="K1063" s="226"/>
      <c r="L1063" s="231"/>
      <c r="M1063" s="232"/>
      <c r="N1063" s="233"/>
      <c r="O1063" s="233"/>
      <c r="P1063" s="233"/>
      <c r="Q1063" s="233"/>
      <c r="R1063" s="233"/>
      <c r="S1063" s="233"/>
      <c r="T1063" s="23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5" t="s">
        <v>176</v>
      </c>
      <c r="AU1063" s="235" t="s">
        <v>80</v>
      </c>
      <c r="AV1063" s="13" t="s">
        <v>80</v>
      </c>
      <c r="AW1063" s="13" t="s">
        <v>34</v>
      </c>
      <c r="AX1063" s="13" t="s">
        <v>72</v>
      </c>
      <c r="AY1063" s="235" t="s">
        <v>155</v>
      </c>
    </row>
    <row r="1064" spans="1:51" s="13" customFormat="1" ht="12">
      <c r="A1064" s="13"/>
      <c r="B1064" s="225"/>
      <c r="C1064" s="226"/>
      <c r="D1064" s="227" t="s">
        <v>176</v>
      </c>
      <c r="E1064" s="228" t="s">
        <v>19</v>
      </c>
      <c r="F1064" s="229" t="s">
        <v>2578</v>
      </c>
      <c r="G1064" s="226"/>
      <c r="H1064" s="228" t="s">
        <v>19</v>
      </c>
      <c r="I1064" s="230"/>
      <c r="J1064" s="226"/>
      <c r="K1064" s="226"/>
      <c r="L1064" s="231"/>
      <c r="M1064" s="232"/>
      <c r="N1064" s="233"/>
      <c r="O1064" s="233"/>
      <c r="P1064" s="233"/>
      <c r="Q1064" s="233"/>
      <c r="R1064" s="233"/>
      <c r="S1064" s="233"/>
      <c r="T1064" s="23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5" t="s">
        <v>176</v>
      </c>
      <c r="AU1064" s="235" t="s">
        <v>80</v>
      </c>
      <c r="AV1064" s="13" t="s">
        <v>80</v>
      </c>
      <c r="AW1064" s="13" t="s">
        <v>34</v>
      </c>
      <c r="AX1064" s="13" t="s">
        <v>72</v>
      </c>
      <c r="AY1064" s="235" t="s">
        <v>155</v>
      </c>
    </row>
    <row r="1065" spans="1:51" s="13" customFormat="1" ht="12">
      <c r="A1065" s="13"/>
      <c r="B1065" s="225"/>
      <c r="C1065" s="226"/>
      <c r="D1065" s="227" t="s">
        <v>176</v>
      </c>
      <c r="E1065" s="228" t="s">
        <v>19</v>
      </c>
      <c r="F1065" s="229" t="s">
        <v>2570</v>
      </c>
      <c r="G1065" s="226"/>
      <c r="H1065" s="228" t="s">
        <v>19</v>
      </c>
      <c r="I1065" s="230"/>
      <c r="J1065" s="226"/>
      <c r="K1065" s="226"/>
      <c r="L1065" s="231"/>
      <c r="M1065" s="232"/>
      <c r="N1065" s="233"/>
      <c r="O1065" s="233"/>
      <c r="P1065" s="233"/>
      <c r="Q1065" s="233"/>
      <c r="R1065" s="233"/>
      <c r="S1065" s="233"/>
      <c r="T1065" s="23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5" t="s">
        <v>176</v>
      </c>
      <c r="AU1065" s="235" t="s">
        <v>80</v>
      </c>
      <c r="AV1065" s="13" t="s">
        <v>80</v>
      </c>
      <c r="AW1065" s="13" t="s">
        <v>34</v>
      </c>
      <c r="AX1065" s="13" t="s">
        <v>72</v>
      </c>
      <c r="AY1065" s="235" t="s">
        <v>155</v>
      </c>
    </row>
    <row r="1066" spans="1:51" s="13" customFormat="1" ht="12">
      <c r="A1066" s="13"/>
      <c r="B1066" s="225"/>
      <c r="C1066" s="226"/>
      <c r="D1066" s="227" t="s">
        <v>176</v>
      </c>
      <c r="E1066" s="228" t="s">
        <v>19</v>
      </c>
      <c r="F1066" s="229" t="s">
        <v>2457</v>
      </c>
      <c r="G1066" s="226"/>
      <c r="H1066" s="228" t="s">
        <v>19</v>
      </c>
      <c r="I1066" s="230"/>
      <c r="J1066" s="226"/>
      <c r="K1066" s="226"/>
      <c r="L1066" s="231"/>
      <c r="M1066" s="232"/>
      <c r="N1066" s="233"/>
      <c r="O1066" s="233"/>
      <c r="P1066" s="233"/>
      <c r="Q1066" s="233"/>
      <c r="R1066" s="233"/>
      <c r="S1066" s="233"/>
      <c r="T1066" s="23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5" t="s">
        <v>176</v>
      </c>
      <c r="AU1066" s="235" t="s">
        <v>80</v>
      </c>
      <c r="AV1066" s="13" t="s">
        <v>80</v>
      </c>
      <c r="AW1066" s="13" t="s">
        <v>34</v>
      </c>
      <c r="AX1066" s="13" t="s">
        <v>72</v>
      </c>
      <c r="AY1066" s="235" t="s">
        <v>155</v>
      </c>
    </row>
    <row r="1067" spans="1:51" s="14" customFormat="1" ht="12">
      <c r="A1067" s="14"/>
      <c r="B1067" s="236"/>
      <c r="C1067" s="237"/>
      <c r="D1067" s="227" t="s">
        <v>176</v>
      </c>
      <c r="E1067" s="238" t="s">
        <v>19</v>
      </c>
      <c r="F1067" s="239" t="s">
        <v>2579</v>
      </c>
      <c r="G1067" s="237"/>
      <c r="H1067" s="240">
        <v>3.464</v>
      </c>
      <c r="I1067" s="241"/>
      <c r="J1067" s="237"/>
      <c r="K1067" s="237"/>
      <c r="L1067" s="242"/>
      <c r="M1067" s="243"/>
      <c r="N1067" s="244"/>
      <c r="O1067" s="244"/>
      <c r="P1067" s="244"/>
      <c r="Q1067" s="244"/>
      <c r="R1067" s="244"/>
      <c r="S1067" s="244"/>
      <c r="T1067" s="245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6" t="s">
        <v>176</v>
      </c>
      <c r="AU1067" s="246" t="s">
        <v>80</v>
      </c>
      <c r="AV1067" s="14" t="s">
        <v>82</v>
      </c>
      <c r="AW1067" s="14" t="s">
        <v>34</v>
      </c>
      <c r="AX1067" s="14" t="s">
        <v>72</v>
      </c>
      <c r="AY1067" s="246" t="s">
        <v>155</v>
      </c>
    </row>
    <row r="1068" spans="1:51" s="13" customFormat="1" ht="12">
      <c r="A1068" s="13"/>
      <c r="B1068" s="225"/>
      <c r="C1068" s="226"/>
      <c r="D1068" s="227" t="s">
        <v>176</v>
      </c>
      <c r="E1068" s="228" t="s">
        <v>19</v>
      </c>
      <c r="F1068" s="229" t="s">
        <v>2459</v>
      </c>
      <c r="G1068" s="226"/>
      <c r="H1068" s="228" t="s">
        <v>19</v>
      </c>
      <c r="I1068" s="230"/>
      <c r="J1068" s="226"/>
      <c r="K1068" s="226"/>
      <c r="L1068" s="231"/>
      <c r="M1068" s="232"/>
      <c r="N1068" s="233"/>
      <c r="O1068" s="233"/>
      <c r="P1068" s="233"/>
      <c r="Q1068" s="233"/>
      <c r="R1068" s="233"/>
      <c r="S1068" s="233"/>
      <c r="T1068" s="23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5" t="s">
        <v>176</v>
      </c>
      <c r="AU1068" s="235" t="s">
        <v>80</v>
      </c>
      <c r="AV1068" s="13" t="s">
        <v>80</v>
      </c>
      <c r="AW1068" s="13" t="s">
        <v>34</v>
      </c>
      <c r="AX1068" s="13" t="s">
        <v>72</v>
      </c>
      <c r="AY1068" s="235" t="s">
        <v>155</v>
      </c>
    </row>
    <row r="1069" spans="1:51" s="14" customFormat="1" ht="12">
      <c r="A1069" s="14"/>
      <c r="B1069" s="236"/>
      <c r="C1069" s="237"/>
      <c r="D1069" s="227" t="s">
        <v>176</v>
      </c>
      <c r="E1069" s="238" t="s">
        <v>19</v>
      </c>
      <c r="F1069" s="239" t="s">
        <v>2580</v>
      </c>
      <c r="G1069" s="237"/>
      <c r="H1069" s="240">
        <v>0.649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6" t="s">
        <v>176</v>
      </c>
      <c r="AU1069" s="246" t="s">
        <v>80</v>
      </c>
      <c r="AV1069" s="14" t="s">
        <v>82</v>
      </c>
      <c r="AW1069" s="14" t="s">
        <v>34</v>
      </c>
      <c r="AX1069" s="14" t="s">
        <v>72</v>
      </c>
      <c r="AY1069" s="246" t="s">
        <v>155</v>
      </c>
    </row>
    <row r="1070" spans="1:51" s="13" customFormat="1" ht="12">
      <c r="A1070" s="13"/>
      <c r="B1070" s="225"/>
      <c r="C1070" s="226"/>
      <c r="D1070" s="227" t="s">
        <v>176</v>
      </c>
      <c r="E1070" s="228" t="s">
        <v>19</v>
      </c>
      <c r="F1070" s="229" t="s">
        <v>2461</v>
      </c>
      <c r="G1070" s="226"/>
      <c r="H1070" s="228" t="s">
        <v>19</v>
      </c>
      <c r="I1070" s="230"/>
      <c r="J1070" s="226"/>
      <c r="K1070" s="226"/>
      <c r="L1070" s="231"/>
      <c r="M1070" s="232"/>
      <c r="N1070" s="233"/>
      <c r="O1070" s="233"/>
      <c r="P1070" s="233"/>
      <c r="Q1070" s="233"/>
      <c r="R1070" s="233"/>
      <c r="S1070" s="233"/>
      <c r="T1070" s="23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5" t="s">
        <v>176</v>
      </c>
      <c r="AU1070" s="235" t="s">
        <v>80</v>
      </c>
      <c r="AV1070" s="13" t="s">
        <v>80</v>
      </c>
      <c r="AW1070" s="13" t="s">
        <v>34</v>
      </c>
      <c r="AX1070" s="13" t="s">
        <v>72</v>
      </c>
      <c r="AY1070" s="235" t="s">
        <v>155</v>
      </c>
    </row>
    <row r="1071" spans="1:51" s="14" customFormat="1" ht="12">
      <c r="A1071" s="14"/>
      <c r="B1071" s="236"/>
      <c r="C1071" s="237"/>
      <c r="D1071" s="227" t="s">
        <v>176</v>
      </c>
      <c r="E1071" s="238" t="s">
        <v>19</v>
      </c>
      <c r="F1071" s="239" t="s">
        <v>2581</v>
      </c>
      <c r="G1071" s="237"/>
      <c r="H1071" s="240">
        <v>0.866</v>
      </c>
      <c r="I1071" s="241"/>
      <c r="J1071" s="237"/>
      <c r="K1071" s="237"/>
      <c r="L1071" s="242"/>
      <c r="M1071" s="243"/>
      <c r="N1071" s="244"/>
      <c r="O1071" s="244"/>
      <c r="P1071" s="244"/>
      <c r="Q1071" s="244"/>
      <c r="R1071" s="244"/>
      <c r="S1071" s="244"/>
      <c r="T1071" s="24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6" t="s">
        <v>176</v>
      </c>
      <c r="AU1071" s="246" t="s">
        <v>80</v>
      </c>
      <c r="AV1071" s="14" t="s">
        <v>82</v>
      </c>
      <c r="AW1071" s="14" t="s">
        <v>34</v>
      </c>
      <c r="AX1071" s="14" t="s">
        <v>72</v>
      </c>
      <c r="AY1071" s="246" t="s">
        <v>155</v>
      </c>
    </row>
    <row r="1072" spans="1:51" s="13" customFormat="1" ht="12">
      <c r="A1072" s="13"/>
      <c r="B1072" s="225"/>
      <c r="C1072" s="226"/>
      <c r="D1072" s="227" t="s">
        <v>176</v>
      </c>
      <c r="E1072" s="228" t="s">
        <v>19</v>
      </c>
      <c r="F1072" s="229" t="s">
        <v>2463</v>
      </c>
      <c r="G1072" s="226"/>
      <c r="H1072" s="228" t="s">
        <v>19</v>
      </c>
      <c r="I1072" s="230"/>
      <c r="J1072" s="226"/>
      <c r="K1072" s="226"/>
      <c r="L1072" s="231"/>
      <c r="M1072" s="232"/>
      <c r="N1072" s="233"/>
      <c r="O1072" s="233"/>
      <c r="P1072" s="233"/>
      <c r="Q1072" s="233"/>
      <c r="R1072" s="233"/>
      <c r="S1072" s="233"/>
      <c r="T1072" s="23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5" t="s">
        <v>176</v>
      </c>
      <c r="AU1072" s="235" t="s">
        <v>80</v>
      </c>
      <c r="AV1072" s="13" t="s">
        <v>80</v>
      </c>
      <c r="AW1072" s="13" t="s">
        <v>34</v>
      </c>
      <c r="AX1072" s="13" t="s">
        <v>72</v>
      </c>
      <c r="AY1072" s="235" t="s">
        <v>155</v>
      </c>
    </row>
    <row r="1073" spans="1:51" s="14" customFormat="1" ht="12">
      <c r="A1073" s="14"/>
      <c r="B1073" s="236"/>
      <c r="C1073" s="237"/>
      <c r="D1073" s="227" t="s">
        <v>176</v>
      </c>
      <c r="E1073" s="238" t="s">
        <v>19</v>
      </c>
      <c r="F1073" s="239" t="s">
        <v>2582</v>
      </c>
      <c r="G1073" s="237"/>
      <c r="H1073" s="240">
        <v>2.165</v>
      </c>
      <c r="I1073" s="241"/>
      <c r="J1073" s="237"/>
      <c r="K1073" s="237"/>
      <c r="L1073" s="242"/>
      <c r="M1073" s="243"/>
      <c r="N1073" s="244"/>
      <c r="O1073" s="244"/>
      <c r="P1073" s="244"/>
      <c r="Q1073" s="244"/>
      <c r="R1073" s="244"/>
      <c r="S1073" s="244"/>
      <c r="T1073" s="24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6" t="s">
        <v>176</v>
      </c>
      <c r="AU1073" s="246" t="s">
        <v>80</v>
      </c>
      <c r="AV1073" s="14" t="s">
        <v>82</v>
      </c>
      <c r="AW1073" s="14" t="s">
        <v>34</v>
      </c>
      <c r="AX1073" s="14" t="s">
        <v>72</v>
      </c>
      <c r="AY1073" s="246" t="s">
        <v>155</v>
      </c>
    </row>
    <row r="1074" spans="1:51" s="13" customFormat="1" ht="12">
      <c r="A1074" s="13"/>
      <c r="B1074" s="225"/>
      <c r="C1074" s="226"/>
      <c r="D1074" s="227" t="s">
        <v>176</v>
      </c>
      <c r="E1074" s="228" t="s">
        <v>19</v>
      </c>
      <c r="F1074" s="229" t="s">
        <v>2465</v>
      </c>
      <c r="G1074" s="226"/>
      <c r="H1074" s="228" t="s">
        <v>19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5" t="s">
        <v>176</v>
      </c>
      <c r="AU1074" s="235" t="s">
        <v>80</v>
      </c>
      <c r="AV1074" s="13" t="s">
        <v>80</v>
      </c>
      <c r="AW1074" s="13" t="s">
        <v>34</v>
      </c>
      <c r="AX1074" s="13" t="s">
        <v>72</v>
      </c>
      <c r="AY1074" s="235" t="s">
        <v>155</v>
      </c>
    </row>
    <row r="1075" spans="1:51" s="14" customFormat="1" ht="12">
      <c r="A1075" s="14"/>
      <c r="B1075" s="236"/>
      <c r="C1075" s="237"/>
      <c r="D1075" s="227" t="s">
        <v>176</v>
      </c>
      <c r="E1075" s="238" t="s">
        <v>19</v>
      </c>
      <c r="F1075" s="239" t="s">
        <v>2580</v>
      </c>
      <c r="G1075" s="237"/>
      <c r="H1075" s="240">
        <v>0.649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6" t="s">
        <v>176</v>
      </c>
      <c r="AU1075" s="246" t="s">
        <v>80</v>
      </c>
      <c r="AV1075" s="14" t="s">
        <v>82</v>
      </c>
      <c r="AW1075" s="14" t="s">
        <v>34</v>
      </c>
      <c r="AX1075" s="14" t="s">
        <v>72</v>
      </c>
      <c r="AY1075" s="246" t="s">
        <v>155</v>
      </c>
    </row>
    <row r="1076" spans="1:51" s="15" customFormat="1" ht="12">
      <c r="A1076" s="15"/>
      <c r="B1076" s="255"/>
      <c r="C1076" s="256"/>
      <c r="D1076" s="227" t="s">
        <v>176</v>
      </c>
      <c r="E1076" s="257" t="s">
        <v>19</v>
      </c>
      <c r="F1076" s="258" t="s">
        <v>502</v>
      </c>
      <c r="G1076" s="256"/>
      <c r="H1076" s="259">
        <v>7.793</v>
      </c>
      <c r="I1076" s="260"/>
      <c r="J1076" s="256"/>
      <c r="K1076" s="256"/>
      <c r="L1076" s="261"/>
      <c r="M1076" s="262"/>
      <c r="N1076" s="263"/>
      <c r="O1076" s="263"/>
      <c r="P1076" s="263"/>
      <c r="Q1076" s="263"/>
      <c r="R1076" s="263"/>
      <c r="S1076" s="263"/>
      <c r="T1076" s="264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5" t="s">
        <v>176</v>
      </c>
      <c r="AU1076" s="265" t="s">
        <v>80</v>
      </c>
      <c r="AV1076" s="15" t="s">
        <v>252</v>
      </c>
      <c r="AW1076" s="15" t="s">
        <v>34</v>
      </c>
      <c r="AX1076" s="15" t="s">
        <v>80</v>
      </c>
      <c r="AY1076" s="265" t="s">
        <v>155</v>
      </c>
    </row>
    <row r="1077" spans="1:65" s="2" customFormat="1" ht="16.5" customHeight="1">
      <c r="A1077" s="41"/>
      <c r="B1077" s="42"/>
      <c r="C1077" s="266" t="s">
        <v>563</v>
      </c>
      <c r="D1077" s="266" t="s">
        <v>560</v>
      </c>
      <c r="E1077" s="267" t="s">
        <v>2583</v>
      </c>
      <c r="F1077" s="268" t="s">
        <v>2584</v>
      </c>
      <c r="G1077" s="269" t="s">
        <v>518</v>
      </c>
      <c r="H1077" s="270">
        <v>32.832</v>
      </c>
      <c r="I1077" s="271"/>
      <c r="J1077" s="272">
        <f>ROUND(I1077*H1077,2)</f>
        <v>0</v>
      </c>
      <c r="K1077" s="268" t="s">
        <v>19</v>
      </c>
      <c r="L1077" s="273"/>
      <c r="M1077" s="274" t="s">
        <v>19</v>
      </c>
      <c r="N1077" s="275" t="s">
        <v>43</v>
      </c>
      <c r="O1077" s="87"/>
      <c r="P1077" s="216">
        <f>O1077*H1077</f>
        <v>0</v>
      </c>
      <c r="Q1077" s="216">
        <v>1</v>
      </c>
      <c r="R1077" s="216">
        <f>Q1077*H1077</f>
        <v>32.832</v>
      </c>
      <c r="S1077" s="216">
        <v>0</v>
      </c>
      <c r="T1077" s="217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18" t="s">
        <v>776</v>
      </c>
      <c r="AT1077" s="218" t="s">
        <v>560</v>
      </c>
      <c r="AU1077" s="218" t="s">
        <v>80</v>
      </c>
      <c r="AY1077" s="20" t="s">
        <v>155</v>
      </c>
      <c r="BE1077" s="219">
        <f>IF(N1077="základní",J1077,0)</f>
        <v>0</v>
      </c>
      <c r="BF1077" s="219">
        <f>IF(N1077="snížená",J1077,0)</f>
        <v>0</v>
      </c>
      <c r="BG1077" s="219">
        <f>IF(N1077="zákl. přenesená",J1077,0)</f>
        <v>0</v>
      </c>
      <c r="BH1077" s="219">
        <f>IF(N1077="sníž. přenesená",J1077,0)</f>
        <v>0</v>
      </c>
      <c r="BI1077" s="219">
        <f>IF(N1077="nulová",J1077,0)</f>
        <v>0</v>
      </c>
      <c r="BJ1077" s="20" t="s">
        <v>80</v>
      </c>
      <c r="BK1077" s="219">
        <f>ROUND(I1077*H1077,2)</f>
        <v>0</v>
      </c>
      <c r="BL1077" s="20" t="s">
        <v>196</v>
      </c>
      <c r="BM1077" s="218" t="s">
        <v>2585</v>
      </c>
    </row>
    <row r="1078" spans="1:51" s="13" customFormat="1" ht="12">
      <c r="A1078" s="13"/>
      <c r="B1078" s="225"/>
      <c r="C1078" s="226"/>
      <c r="D1078" s="227" t="s">
        <v>176</v>
      </c>
      <c r="E1078" s="228" t="s">
        <v>19</v>
      </c>
      <c r="F1078" s="229" t="s">
        <v>2568</v>
      </c>
      <c r="G1078" s="226"/>
      <c r="H1078" s="228" t="s">
        <v>19</v>
      </c>
      <c r="I1078" s="230"/>
      <c r="J1078" s="226"/>
      <c r="K1078" s="226"/>
      <c r="L1078" s="231"/>
      <c r="M1078" s="232"/>
      <c r="N1078" s="233"/>
      <c r="O1078" s="233"/>
      <c r="P1078" s="233"/>
      <c r="Q1078" s="233"/>
      <c r="R1078" s="233"/>
      <c r="S1078" s="233"/>
      <c r="T1078" s="23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5" t="s">
        <v>176</v>
      </c>
      <c r="AU1078" s="235" t="s">
        <v>80</v>
      </c>
      <c r="AV1078" s="13" t="s">
        <v>80</v>
      </c>
      <c r="AW1078" s="13" t="s">
        <v>34</v>
      </c>
      <c r="AX1078" s="13" t="s">
        <v>72</v>
      </c>
      <c r="AY1078" s="235" t="s">
        <v>155</v>
      </c>
    </row>
    <row r="1079" spans="1:51" s="13" customFormat="1" ht="12">
      <c r="A1079" s="13"/>
      <c r="B1079" s="225"/>
      <c r="C1079" s="226"/>
      <c r="D1079" s="227" t="s">
        <v>176</v>
      </c>
      <c r="E1079" s="228" t="s">
        <v>19</v>
      </c>
      <c r="F1079" s="229" t="s">
        <v>2586</v>
      </c>
      <c r="G1079" s="226"/>
      <c r="H1079" s="228" t="s">
        <v>19</v>
      </c>
      <c r="I1079" s="230"/>
      <c r="J1079" s="226"/>
      <c r="K1079" s="226"/>
      <c r="L1079" s="231"/>
      <c r="M1079" s="232"/>
      <c r="N1079" s="233"/>
      <c r="O1079" s="233"/>
      <c r="P1079" s="233"/>
      <c r="Q1079" s="233"/>
      <c r="R1079" s="233"/>
      <c r="S1079" s="233"/>
      <c r="T1079" s="23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5" t="s">
        <v>176</v>
      </c>
      <c r="AU1079" s="235" t="s">
        <v>80</v>
      </c>
      <c r="AV1079" s="13" t="s">
        <v>80</v>
      </c>
      <c r="AW1079" s="13" t="s">
        <v>34</v>
      </c>
      <c r="AX1079" s="13" t="s">
        <v>72</v>
      </c>
      <c r="AY1079" s="235" t="s">
        <v>155</v>
      </c>
    </row>
    <row r="1080" spans="1:51" s="13" customFormat="1" ht="12">
      <c r="A1080" s="13"/>
      <c r="B1080" s="225"/>
      <c r="C1080" s="226"/>
      <c r="D1080" s="227" t="s">
        <v>176</v>
      </c>
      <c r="E1080" s="228" t="s">
        <v>19</v>
      </c>
      <c r="F1080" s="229" t="s">
        <v>2570</v>
      </c>
      <c r="G1080" s="226"/>
      <c r="H1080" s="228" t="s">
        <v>19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5" t="s">
        <v>176</v>
      </c>
      <c r="AU1080" s="235" t="s">
        <v>80</v>
      </c>
      <c r="AV1080" s="13" t="s">
        <v>80</v>
      </c>
      <c r="AW1080" s="13" t="s">
        <v>34</v>
      </c>
      <c r="AX1080" s="13" t="s">
        <v>72</v>
      </c>
      <c r="AY1080" s="235" t="s">
        <v>155</v>
      </c>
    </row>
    <row r="1081" spans="1:51" s="13" customFormat="1" ht="12">
      <c r="A1081" s="13"/>
      <c r="B1081" s="225"/>
      <c r="C1081" s="226"/>
      <c r="D1081" s="227" t="s">
        <v>176</v>
      </c>
      <c r="E1081" s="228" t="s">
        <v>19</v>
      </c>
      <c r="F1081" s="229" t="s">
        <v>2457</v>
      </c>
      <c r="G1081" s="226"/>
      <c r="H1081" s="228" t="s">
        <v>19</v>
      </c>
      <c r="I1081" s="230"/>
      <c r="J1081" s="226"/>
      <c r="K1081" s="226"/>
      <c r="L1081" s="231"/>
      <c r="M1081" s="232"/>
      <c r="N1081" s="233"/>
      <c r="O1081" s="233"/>
      <c r="P1081" s="233"/>
      <c r="Q1081" s="233"/>
      <c r="R1081" s="233"/>
      <c r="S1081" s="233"/>
      <c r="T1081" s="23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5" t="s">
        <v>176</v>
      </c>
      <c r="AU1081" s="235" t="s">
        <v>80</v>
      </c>
      <c r="AV1081" s="13" t="s">
        <v>80</v>
      </c>
      <c r="AW1081" s="13" t="s">
        <v>34</v>
      </c>
      <c r="AX1081" s="13" t="s">
        <v>72</v>
      </c>
      <c r="AY1081" s="235" t="s">
        <v>155</v>
      </c>
    </row>
    <row r="1082" spans="1:51" s="14" customFormat="1" ht="12">
      <c r="A1082" s="14"/>
      <c r="B1082" s="236"/>
      <c r="C1082" s="237"/>
      <c r="D1082" s="227" t="s">
        <v>176</v>
      </c>
      <c r="E1082" s="238" t="s">
        <v>19</v>
      </c>
      <c r="F1082" s="239" t="s">
        <v>2587</v>
      </c>
      <c r="G1082" s="237"/>
      <c r="H1082" s="240">
        <v>32.832</v>
      </c>
      <c r="I1082" s="241"/>
      <c r="J1082" s="237"/>
      <c r="K1082" s="237"/>
      <c r="L1082" s="242"/>
      <c r="M1082" s="243"/>
      <c r="N1082" s="244"/>
      <c r="O1082" s="244"/>
      <c r="P1082" s="244"/>
      <c r="Q1082" s="244"/>
      <c r="R1082" s="244"/>
      <c r="S1082" s="244"/>
      <c r="T1082" s="245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6" t="s">
        <v>176</v>
      </c>
      <c r="AU1082" s="246" t="s">
        <v>80</v>
      </c>
      <c r="AV1082" s="14" t="s">
        <v>82</v>
      </c>
      <c r="AW1082" s="14" t="s">
        <v>34</v>
      </c>
      <c r="AX1082" s="14" t="s">
        <v>72</v>
      </c>
      <c r="AY1082" s="246" t="s">
        <v>155</v>
      </c>
    </row>
    <row r="1083" spans="1:51" s="15" customFormat="1" ht="12">
      <c r="A1083" s="15"/>
      <c r="B1083" s="255"/>
      <c r="C1083" s="256"/>
      <c r="D1083" s="227" t="s">
        <v>176</v>
      </c>
      <c r="E1083" s="257" t="s">
        <v>19</v>
      </c>
      <c r="F1083" s="258" t="s">
        <v>502</v>
      </c>
      <c r="G1083" s="256"/>
      <c r="H1083" s="259">
        <v>32.832</v>
      </c>
      <c r="I1083" s="260"/>
      <c r="J1083" s="256"/>
      <c r="K1083" s="256"/>
      <c r="L1083" s="261"/>
      <c r="M1083" s="262"/>
      <c r="N1083" s="263"/>
      <c r="O1083" s="263"/>
      <c r="P1083" s="263"/>
      <c r="Q1083" s="263"/>
      <c r="R1083" s="263"/>
      <c r="S1083" s="263"/>
      <c r="T1083" s="264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65" t="s">
        <v>176</v>
      </c>
      <c r="AU1083" s="265" t="s">
        <v>80</v>
      </c>
      <c r="AV1083" s="15" t="s">
        <v>252</v>
      </c>
      <c r="AW1083" s="15" t="s">
        <v>34</v>
      </c>
      <c r="AX1083" s="15" t="s">
        <v>80</v>
      </c>
      <c r="AY1083" s="265" t="s">
        <v>155</v>
      </c>
    </row>
    <row r="1084" spans="1:65" s="2" customFormat="1" ht="16.5" customHeight="1">
      <c r="A1084" s="41"/>
      <c r="B1084" s="42"/>
      <c r="C1084" s="266" t="s">
        <v>186</v>
      </c>
      <c r="D1084" s="266" t="s">
        <v>560</v>
      </c>
      <c r="E1084" s="267" t="s">
        <v>2588</v>
      </c>
      <c r="F1084" s="268" t="s">
        <v>2589</v>
      </c>
      <c r="G1084" s="269" t="s">
        <v>518</v>
      </c>
      <c r="H1084" s="270">
        <v>0.754</v>
      </c>
      <c r="I1084" s="271"/>
      <c r="J1084" s="272">
        <f>ROUND(I1084*H1084,2)</f>
        <v>0</v>
      </c>
      <c r="K1084" s="268" t="s">
        <v>19</v>
      </c>
      <c r="L1084" s="273"/>
      <c r="M1084" s="274" t="s">
        <v>19</v>
      </c>
      <c r="N1084" s="275" t="s">
        <v>43</v>
      </c>
      <c r="O1084" s="87"/>
      <c r="P1084" s="216">
        <f>O1084*H1084</f>
        <v>0</v>
      </c>
      <c r="Q1084" s="216">
        <v>1</v>
      </c>
      <c r="R1084" s="216">
        <f>Q1084*H1084</f>
        <v>0.754</v>
      </c>
      <c r="S1084" s="216">
        <v>0</v>
      </c>
      <c r="T1084" s="217">
        <f>S1084*H1084</f>
        <v>0</v>
      </c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R1084" s="218" t="s">
        <v>776</v>
      </c>
      <c r="AT1084" s="218" t="s">
        <v>560</v>
      </c>
      <c r="AU1084" s="218" t="s">
        <v>80</v>
      </c>
      <c r="AY1084" s="20" t="s">
        <v>155</v>
      </c>
      <c r="BE1084" s="219">
        <f>IF(N1084="základní",J1084,0)</f>
        <v>0</v>
      </c>
      <c r="BF1084" s="219">
        <f>IF(N1084="snížená",J1084,0)</f>
        <v>0</v>
      </c>
      <c r="BG1084" s="219">
        <f>IF(N1084="zákl. přenesená",J1084,0)</f>
        <v>0</v>
      </c>
      <c r="BH1084" s="219">
        <f>IF(N1084="sníž. přenesená",J1084,0)</f>
        <v>0</v>
      </c>
      <c r="BI1084" s="219">
        <f>IF(N1084="nulová",J1084,0)</f>
        <v>0</v>
      </c>
      <c r="BJ1084" s="20" t="s">
        <v>80</v>
      </c>
      <c r="BK1084" s="219">
        <f>ROUND(I1084*H1084,2)</f>
        <v>0</v>
      </c>
      <c r="BL1084" s="20" t="s">
        <v>196</v>
      </c>
      <c r="BM1084" s="218" t="s">
        <v>2590</v>
      </c>
    </row>
    <row r="1085" spans="1:51" s="13" customFormat="1" ht="12">
      <c r="A1085" s="13"/>
      <c r="B1085" s="225"/>
      <c r="C1085" s="226"/>
      <c r="D1085" s="227" t="s">
        <v>176</v>
      </c>
      <c r="E1085" s="228" t="s">
        <v>19</v>
      </c>
      <c r="F1085" s="229" t="s">
        <v>2568</v>
      </c>
      <c r="G1085" s="226"/>
      <c r="H1085" s="228" t="s">
        <v>19</v>
      </c>
      <c r="I1085" s="230"/>
      <c r="J1085" s="226"/>
      <c r="K1085" s="226"/>
      <c r="L1085" s="231"/>
      <c r="M1085" s="232"/>
      <c r="N1085" s="233"/>
      <c r="O1085" s="233"/>
      <c r="P1085" s="233"/>
      <c r="Q1085" s="233"/>
      <c r="R1085" s="233"/>
      <c r="S1085" s="233"/>
      <c r="T1085" s="23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5" t="s">
        <v>176</v>
      </c>
      <c r="AU1085" s="235" t="s">
        <v>80</v>
      </c>
      <c r="AV1085" s="13" t="s">
        <v>80</v>
      </c>
      <c r="AW1085" s="13" t="s">
        <v>34</v>
      </c>
      <c r="AX1085" s="13" t="s">
        <v>72</v>
      </c>
      <c r="AY1085" s="235" t="s">
        <v>155</v>
      </c>
    </row>
    <row r="1086" spans="1:51" s="13" customFormat="1" ht="12">
      <c r="A1086" s="13"/>
      <c r="B1086" s="225"/>
      <c r="C1086" s="226"/>
      <c r="D1086" s="227" t="s">
        <v>176</v>
      </c>
      <c r="E1086" s="228" t="s">
        <v>19</v>
      </c>
      <c r="F1086" s="229" t="s">
        <v>2591</v>
      </c>
      <c r="G1086" s="226"/>
      <c r="H1086" s="228" t="s">
        <v>19</v>
      </c>
      <c r="I1086" s="230"/>
      <c r="J1086" s="226"/>
      <c r="K1086" s="226"/>
      <c r="L1086" s="231"/>
      <c r="M1086" s="232"/>
      <c r="N1086" s="233"/>
      <c r="O1086" s="233"/>
      <c r="P1086" s="233"/>
      <c r="Q1086" s="233"/>
      <c r="R1086" s="233"/>
      <c r="S1086" s="233"/>
      <c r="T1086" s="23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5" t="s">
        <v>176</v>
      </c>
      <c r="AU1086" s="235" t="s">
        <v>80</v>
      </c>
      <c r="AV1086" s="13" t="s">
        <v>80</v>
      </c>
      <c r="AW1086" s="13" t="s">
        <v>34</v>
      </c>
      <c r="AX1086" s="13" t="s">
        <v>72</v>
      </c>
      <c r="AY1086" s="235" t="s">
        <v>155</v>
      </c>
    </row>
    <row r="1087" spans="1:51" s="13" customFormat="1" ht="12">
      <c r="A1087" s="13"/>
      <c r="B1087" s="225"/>
      <c r="C1087" s="226"/>
      <c r="D1087" s="227" t="s">
        <v>176</v>
      </c>
      <c r="E1087" s="228" t="s">
        <v>19</v>
      </c>
      <c r="F1087" s="229" t="s">
        <v>2570</v>
      </c>
      <c r="G1087" s="226"/>
      <c r="H1087" s="228" t="s">
        <v>19</v>
      </c>
      <c r="I1087" s="230"/>
      <c r="J1087" s="226"/>
      <c r="K1087" s="226"/>
      <c r="L1087" s="231"/>
      <c r="M1087" s="232"/>
      <c r="N1087" s="233"/>
      <c r="O1087" s="233"/>
      <c r="P1087" s="233"/>
      <c r="Q1087" s="233"/>
      <c r="R1087" s="233"/>
      <c r="S1087" s="233"/>
      <c r="T1087" s="23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5" t="s">
        <v>176</v>
      </c>
      <c r="AU1087" s="235" t="s">
        <v>80</v>
      </c>
      <c r="AV1087" s="13" t="s">
        <v>80</v>
      </c>
      <c r="AW1087" s="13" t="s">
        <v>34</v>
      </c>
      <c r="AX1087" s="13" t="s">
        <v>72</v>
      </c>
      <c r="AY1087" s="235" t="s">
        <v>155</v>
      </c>
    </row>
    <row r="1088" spans="1:51" s="13" customFormat="1" ht="12">
      <c r="A1088" s="13"/>
      <c r="B1088" s="225"/>
      <c r="C1088" s="226"/>
      <c r="D1088" s="227" t="s">
        <v>176</v>
      </c>
      <c r="E1088" s="228" t="s">
        <v>19</v>
      </c>
      <c r="F1088" s="229" t="s">
        <v>2474</v>
      </c>
      <c r="G1088" s="226"/>
      <c r="H1088" s="228" t="s">
        <v>19</v>
      </c>
      <c r="I1088" s="230"/>
      <c r="J1088" s="226"/>
      <c r="K1088" s="226"/>
      <c r="L1088" s="231"/>
      <c r="M1088" s="232"/>
      <c r="N1088" s="233"/>
      <c r="O1088" s="233"/>
      <c r="P1088" s="233"/>
      <c r="Q1088" s="233"/>
      <c r="R1088" s="233"/>
      <c r="S1088" s="233"/>
      <c r="T1088" s="234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5" t="s">
        <v>176</v>
      </c>
      <c r="AU1088" s="235" t="s">
        <v>80</v>
      </c>
      <c r="AV1088" s="13" t="s">
        <v>80</v>
      </c>
      <c r="AW1088" s="13" t="s">
        <v>34</v>
      </c>
      <c r="AX1088" s="13" t="s">
        <v>72</v>
      </c>
      <c r="AY1088" s="235" t="s">
        <v>155</v>
      </c>
    </row>
    <row r="1089" spans="1:51" s="14" customFormat="1" ht="12">
      <c r="A1089" s="14"/>
      <c r="B1089" s="236"/>
      <c r="C1089" s="237"/>
      <c r="D1089" s="227" t="s">
        <v>176</v>
      </c>
      <c r="E1089" s="238" t="s">
        <v>19</v>
      </c>
      <c r="F1089" s="239" t="s">
        <v>2592</v>
      </c>
      <c r="G1089" s="237"/>
      <c r="H1089" s="240">
        <v>0.754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6" t="s">
        <v>176</v>
      </c>
      <c r="AU1089" s="246" t="s">
        <v>80</v>
      </c>
      <c r="AV1089" s="14" t="s">
        <v>82</v>
      </c>
      <c r="AW1089" s="14" t="s">
        <v>34</v>
      </c>
      <c r="AX1089" s="14" t="s">
        <v>72</v>
      </c>
      <c r="AY1089" s="246" t="s">
        <v>155</v>
      </c>
    </row>
    <row r="1090" spans="1:51" s="15" customFormat="1" ht="12">
      <c r="A1090" s="15"/>
      <c r="B1090" s="255"/>
      <c r="C1090" s="256"/>
      <c r="D1090" s="227" t="s">
        <v>176</v>
      </c>
      <c r="E1090" s="257" t="s">
        <v>19</v>
      </c>
      <c r="F1090" s="258" t="s">
        <v>502</v>
      </c>
      <c r="G1090" s="256"/>
      <c r="H1090" s="259">
        <v>0.754</v>
      </c>
      <c r="I1090" s="260"/>
      <c r="J1090" s="256"/>
      <c r="K1090" s="256"/>
      <c r="L1090" s="261"/>
      <c r="M1090" s="262"/>
      <c r="N1090" s="263"/>
      <c r="O1090" s="263"/>
      <c r="P1090" s="263"/>
      <c r="Q1090" s="263"/>
      <c r="R1090" s="263"/>
      <c r="S1090" s="263"/>
      <c r="T1090" s="264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5" t="s">
        <v>176</v>
      </c>
      <c r="AU1090" s="265" t="s">
        <v>80</v>
      </c>
      <c r="AV1090" s="15" t="s">
        <v>252</v>
      </c>
      <c r="AW1090" s="15" t="s">
        <v>34</v>
      </c>
      <c r="AX1090" s="15" t="s">
        <v>80</v>
      </c>
      <c r="AY1090" s="265" t="s">
        <v>155</v>
      </c>
    </row>
    <row r="1091" spans="1:65" s="2" customFormat="1" ht="16.5" customHeight="1">
      <c r="A1091" s="41"/>
      <c r="B1091" s="42"/>
      <c r="C1091" s="266" t="s">
        <v>252</v>
      </c>
      <c r="D1091" s="266" t="s">
        <v>560</v>
      </c>
      <c r="E1091" s="267" t="s">
        <v>2593</v>
      </c>
      <c r="F1091" s="268" t="s">
        <v>2594</v>
      </c>
      <c r="G1091" s="269" t="s">
        <v>518</v>
      </c>
      <c r="H1091" s="270">
        <v>0.558</v>
      </c>
      <c r="I1091" s="271"/>
      <c r="J1091" s="272">
        <f>ROUND(I1091*H1091,2)</f>
        <v>0</v>
      </c>
      <c r="K1091" s="268" t="s">
        <v>19</v>
      </c>
      <c r="L1091" s="273"/>
      <c r="M1091" s="274" t="s">
        <v>19</v>
      </c>
      <c r="N1091" s="275" t="s">
        <v>43</v>
      </c>
      <c r="O1091" s="87"/>
      <c r="P1091" s="216">
        <f>O1091*H1091</f>
        <v>0</v>
      </c>
      <c r="Q1091" s="216">
        <v>1</v>
      </c>
      <c r="R1091" s="216">
        <f>Q1091*H1091</f>
        <v>0.558</v>
      </c>
      <c r="S1091" s="216">
        <v>0</v>
      </c>
      <c r="T1091" s="217">
        <f>S1091*H1091</f>
        <v>0</v>
      </c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R1091" s="218" t="s">
        <v>776</v>
      </c>
      <c r="AT1091" s="218" t="s">
        <v>560</v>
      </c>
      <c r="AU1091" s="218" t="s">
        <v>80</v>
      </c>
      <c r="AY1091" s="20" t="s">
        <v>155</v>
      </c>
      <c r="BE1091" s="219">
        <f>IF(N1091="základní",J1091,0)</f>
        <v>0</v>
      </c>
      <c r="BF1091" s="219">
        <f>IF(N1091="snížená",J1091,0)</f>
        <v>0</v>
      </c>
      <c r="BG1091" s="219">
        <f>IF(N1091="zákl. přenesená",J1091,0)</f>
        <v>0</v>
      </c>
      <c r="BH1091" s="219">
        <f>IF(N1091="sníž. přenesená",J1091,0)</f>
        <v>0</v>
      </c>
      <c r="BI1091" s="219">
        <f>IF(N1091="nulová",J1091,0)</f>
        <v>0</v>
      </c>
      <c r="BJ1091" s="20" t="s">
        <v>80</v>
      </c>
      <c r="BK1091" s="219">
        <f>ROUND(I1091*H1091,2)</f>
        <v>0</v>
      </c>
      <c r="BL1091" s="20" t="s">
        <v>196</v>
      </c>
      <c r="BM1091" s="218" t="s">
        <v>2595</v>
      </c>
    </row>
    <row r="1092" spans="1:51" s="13" customFormat="1" ht="12">
      <c r="A1092" s="13"/>
      <c r="B1092" s="225"/>
      <c r="C1092" s="226"/>
      <c r="D1092" s="227" t="s">
        <v>176</v>
      </c>
      <c r="E1092" s="228" t="s">
        <v>19</v>
      </c>
      <c r="F1092" s="229" t="s">
        <v>2568</v>
      </c>
      <c r="G1092" s="226"/>
      <c r="H1092" s="228" t="s">
        <v>19</v>
      </c>
      <c r="I1092" s="230"/>
      <c r="J1092" s="226"/>
      <c r="K1092" s="226"/>
      <c r="L1092" s="231"/>
      <c r="M1092" s="232"/>
      <c r="N1092" s="233"/>
      <c r="O1092" s="233"/>
      <c r="P1092" s="233"/>
      <c r="Q1092" s="233"/>
      <c r="R1092" s="233"/>
      <c r="S1092" s="233"/>
      <c r="T1092" s="23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35" t="s">
        <v>176</v>
      </c>
      <c r="AU1092" s="235" t="s">
        <v>80</v>
      </c>
      <c r="AV1092" s="13" t="s">
        <v>80</v>
      </c>
      <c r="AW1092" s="13" t="s">
        <v>34</v>
      </c>
      <c r="AX1092" s="13" t="s">
        <v>72</v>
      </c>
      <c r="AY1092" s="235" t="s">
        <v>155</v>
      </c>
    </row>
    <row r="1093" spans="1:51" s="13" customFormat="1" ht="12">
      <c r="A1093" s="13"/>
      <c r="B1093" s="225"/>
      <c r="C1093" s="226"/>
      <c r="D1093" s="227" t="s">
        <v>176</v>
      </c>
      <c r="E1093" s="228" t="s">
        <v>19</v>
      </c>
      <c r="F1093" s="229" t="s">
        <v>2596</v>
      </c>
      <c r="G1093" s="226"/>
      <c r="H1093" s="228" t="s">
        <v>19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176</v>
      </c>
      <c r="AU1093" s="235" t="s">
        <v>80</v>
      </c>
      <c r="AV1093" s="13" t="s">
        <v>80</v>
      </c>
      <c r="AW1093" s="13" t="s">
        <v>34</v>
      </c>
      <c r="AX1093" s="13" t="s">
        <v>72</v>
      </c>
      <c r="AY1093" s="235" t="s">
        <v>155</v>
      </c>
    </row>
    <row r="1094" spans="1:51" s="13" customFormat="1" ht="12">
      <c r="A1094" s="13"/>
      <c r="B1094" s="225"/>
      <c r="C1094" s="226"/>
      <c r="D1094" s="227" t="s">
        <v>176</v>
      </c>
      <c r="E1094" s="228" t="s">
        <v>19</v>
      </c>
      <c r="F1094" s="229" t="s">
        <v>2570</v>
      </c>
      <c r="G1094" s="226"/>
      <c r="H1094" s="228" t="s">
        <v>19</v>
      </c>
      <c r="I1094" s="230"/>
      <c r="J1094" s="226"/>
      <c r="K1094" s="226"/>
      <c r="L1094" s="231"/>
      <c r="M1094" s="232"/>
      <c r="N1094" s="233"/>
      <c r="O1094" s="233"/>
      <c r="P1094" s="233"/>
      <c r="Q1094" s="233"/>
      <c r="R1094" s="233"/>
      <c r="S1094" s="233"/>
      <c r="T1094" s="23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5" t="s">
        <v>176</v>
      </c>
      <c r="AU1094" s="235" t="s">
        <v>80</v>
      </c>
      <c r="AV1094" s="13" t="s">
        <v>80</v>
      </c>
      <c r="AW1094" s="13" t="s">
        <v>34</v>
      </c>
      <c r="AX1094" s="13" t="s">
        <v>72</v>
      </c>
      <c r="AY1094" s="235" t="s">
        <v>155</v>
      </c>
    </row>
    <row r="1095" spans="1:51" s="13" customFormat="1" ht="12">
      <c r="A1095" s="13"/>
      <c r="B1095" s="225"/>
      <c r="C1095" s="226"/>
      <c r="D1095" s="227" t="s">
        <v>176</v>
      </c>
      <c r="E1095" s="228" t="s">
        <v>19</v>
      </c>
      <c r="F1095" s="229" t="s">
        <v>2597</v>
      </c>
      <c r="G1095" s="226"/>
      <c r="H1095" s="228" t="s">
        <v>19</v>
      </c>
      <c r="I1095" s="230"/>
      <c r="J1095" s="226"/>
      <c r="K1095" s="226"/>
      <c r="L1095" s="231"/>
      <c r="M1095" s="232"/>
      <c r="N1095" s="233"/>
      <c r="O1095" s="233"/>
      <c r="P1095" s="233"/>
      <c r="Q1095" s="233"/>
      <c r="R1095" s="233"/>
      <c r="S1095" s="233"/>
      <c r="T1095" s="23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5" t="s">
        <v>176</v>
      </c>
      <c r="AU1095" s="235" t="s">
        <v>80</v>
      </c>
      <c r="AV1095" s="13" t="s">
        <v>80</v>
      </c>
      <c r="AW1095" s="13" t="s">
        <v>34</v>
      </c>
      <c r="AX1095" s="13" t="s">
        <v>72</v>
      </c>
      <c r="AY1095" s="235" t="s">
        <v>155</v>
      </c>
    </row>
    <row r="1096" spans="1:51" s="13" customFormat="1" ht="12">
      <c r="A1096" s="13"/>
      <c r="B1096" s="225"/>
      <c r="C1096" s="226"/>
      <c r="D1096" s="227" t="s">
        <v>176</v>
      </c>
      <c r="E1096" s="228" t="s">
        <v>19</v>
      </c>
      <c r="F1096" s="229" t="s">
        <v>2477</v>
      </c>
      <c r="G1096" s="226"/>
      <c r="H1096" s="228" t="s">
        <v>19</v>
      </c>
      <c r="I1096" s="230"/>
      <c r="J1096" s="226"/>
      <c r="K1096" s="226"/>
      <c r="L1096" s="231"/>
      <c r="M1096" s="232"/>
      <c r="N1096" s="233"/>
      <c r="O1096" s="233"/>
      <c r="P1096" s="233"/>
      <c r="Q1096" s="233"/>
      <c r="R1096" s="233"/>
      <c r="S1096" s="233"/>
      <c r="T1096" s="234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5" t="s">
        <v>176</v>
      </c>
      <c r="AU1096" s="235" t="s">
        <v>80</v>
      </c>
      <c r="AV1096" s="13" t="s">
        <v>80</v>
      </c>
      <c r="AW1096" s="13" t="s">
        <v>34</v>
      </c>
      <c r="AX1096" s="13" t="s">
        <v>72</v>
      </c>
      <c r="AY1096" s="235" t="s">
        <v>155</v>
      </c>
    </row>
    <row r="1097" spans="1:51" s="14" customFormat="1" ht="12">
      <c r="A1097" s="14"/>
      <c r="B1097" s="236"/>
      <c r="C1097" s="237"/>
      <c r="D1097" s="227" t="s">
        <v>176</v>
      </c>
      <c r="E1097" s="238" t="s">
        <v>19</v>
      </c>
      <c r="F1097" s="239" t="s">
        <v>2598</v>
      </c>
      <c r="G1097" s="237"/>
      <c r="H1097" s="240">
        <v>0.209</v>
      </c>
      <c r="I1097" s="241"/>
      <c r="J1097" s="237"/>
      <c r="K1097" s="237"/>
      <c r="L1097" s="242"/>
      <c r="M1097" s="243"/>
      <c r="N1097" s="244"/>
      <c r="O1097" s="244"/>
      <c r="P1097" s="244"/>
      <c r="Q1097" s="244"/>
      <c r="R1097" s="244"/>
      <c r="S1097" s="244"/>
      <c r="T1097" s="245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6" t="s">
        <v>176</v>
      </c>
      <c r="AU1097" s="246" t="s">
        <v>80</v>
      </c>
      <c r="AV1097" s="14" t="s">
        <v>82</v>
      </c>
      <c r="AW1097" s="14" t="s">
        <v>34</v>
      </c>
      <c r="AX1097" s="14" t="s">
        <v>72</v>
      </c>
      <c r="AY1097" s="246" t="s">
        <v>155</v>
      </c>
    </row>
    <row r="1098" spans="1:51" s="13" customFormat="1" ht="12">
      <c r="A1098" s="13"/>
      <c r="B1098" s="225"/>
      <c r="C1098" s="226"/>
      <c r="D1098" s="227" t="s">
        <v>176</v>
      </c>
      <c r="E1098" s="228" t="s">
        <v>19</v>
      </c>
      <c r="F1098" s="229" t="s">
        <v>2479</v>
      </c>
      <c r="G1098" s="226"/>
      <c r="H1098" s="228" t="s">
        <v>19</v>
      </c>
      <c r="I1098" s="230"/>
      <c r="J1098" s="226"/>
      <c r="K1098" s="226"/>
      <c r="L1098" s="231"/>
      <c r="M1098" s="232"/>
      <c r="N1098" s="233"/>
      <c r="O1098" s="233"/>
      <c r="P1098" s="233"/>
      <c r="Q1098" s="233"/>
      <c r="R1098" s="233"/>
      <c r="S1098" s="233"/>
      <c r="T1098" s="23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35" t="s">
        <v>176</v>
      </c>
      <c r="AU1098" s="235" t="s">
        <v>80</v>
      </c>
      <c r="AV1098" s="13" t="s">
        <v>80</v>
      </c>
      <c r="AW1098" s="13" t="s">
        <v>34</v>
      </c>
      <c r="AX1098" s="13" t="s">
        <v>72</v>
      </c>
      <c r="AY1098" s="235" t="s">
        <v>155</v>
      </c>
    </row>
    <row r="1099" spans="1:51" s="14" customFormat="1" ht="12">
      <c r="A1099" s="14"/>
      <c r="B1099" s="236"/>
      <c r="C1099" s="237"/>
      <c r="D1099" s="227" t="s">
        <v>176</v>
      </c>
      <c r="E1099" s="238" t="s">
        <v>19</v>
      </c>
      <c r="F1099" s="239" t="s">
        <v>2599</v>
      </c>
      <c r="G1099" s="237"/>
      <c r="H1099" s="240">
        <v>0.138</v>
      </c>
      <c r="I1099" s="241"/>
      <c r="J1099" s="237"/>
      <c r="K1099" s="237"/>
      <c r="L1099" s="242"/>
      <c r="M1099" s="243"/>
      <c r="N1099" s="244"/>
      <c r="O1099" s="244"/>
      <c r="P1099" s="244"/>
      <c r="Q1099" s="244"/>
      <c r="R1099" s="244"/>
      <c r="S1099" s="244"/>
      <c r="T1099" s="245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6" t="s">
        <v>176</v>
      </c>
      <c r="AU1099" s="246" t="s">
        <v>80</v>
      </c>
      <c r="AV1099" s="14" t="s">
        <v>82</v>
      </c>
      <c r="AW1099" s="14" t="s">
        <v>34</v>
      </c>
      <c r="AX1099" s="14" t="s">
        <v>72</v>
      </c>
      <c r="AY1099" s="246" t="s">
        <v>155</v>
      </c>
    </row>
    <row r="1100" spans="1:51" s="13" customFormat="1" ht="12">
      <c r="A1100" s="13"/>
      <c r="B1100" s="225"/>
      <c r="C1100" s="226"/>
      <c r="D1100" s="227" t="s">
        <v>176</v>
      </c>
      <c r="E1100" s="228" t="s">
        <v>19</v>
      </c>
      <c r="F1100" s="229" t="s">
        <v>2481</v>
      </c>
      <c r="G1100" s="226"/>
      <c r="H1100" s="228" t="s">
        <v>19</v>
      </c>
      <c r="I1100" s="230"/>
      <c r="J1100" s="226"/>
      <c r="K1100" s="226"/>
      <c r="L1100" s="231"/>
      <c r="M1100" s="232"/>
      <c r="N1100" s="233"/>
      <c r="O1100" s="233"/>
      <c r="P1100" s="233"/>
      <c r="Q1100" s="233"/>
      <c r="R1100" s="233"/>
      <c r="S1100" s="233"/>
      <c r="T1100" s="234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35" t="s">
        <v>176</v>
      </c>
      <c r="AU1100" s="235" t="s">
        <v>80</v>
      </c>
      <c r="AV1100" s="13" t="s">
        <v>80</v>
      </c>
      <c r="AW1100" s="13" t="s">
        <v>34</v>
      </c>
      <c r="AX1100" s="13" t="s">
        <v>72</v>
      </c>
      <c r="AY1100" s="235" t="s">
        <v>155</v>
      </c>
    </row>
    <row r="1101" spans="1:51" s="14" customFormat="1" ht="12">
      <c r="A1101" s="14"/>
      <c r="B1101" s="236"/>
      <c r="C1101" s="237"/>
      <c r="D1101" s="227" t="s">
        <v>176</v>
      </c>
      <c r="E1101" s="238" t="s">
        <v>19</v>
      </c>
      <c r="F1101" s="239" t="s">
        <v>2600</v>
      </c>
      <c r="G1101" s="237"/>
      <c r="H1101" s="240">
        <v>0.211</v>
      </c>
      <c r="I1101" s="241"/>
      <c r="J1101" s="237"/>
      <c r="K1101" s="237"/>
      <c r="L1101" s="242"/>
      <c r="M1101" s="243"/>
      <c r="N1101" s="244"/>
      <c r="O1101" s="244"/>
      <c r="P1101" s="244"/>
      <c r="Q1101" s="244"/>
      <c r="R1101" s="244"/>
      <c r="S1101" s="244"/>
      <c r="T1101" s="245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6" t="s">
        <v>176</v>
      </c>
      <c r="AU1101" s="246" t="s">
        <v>80</v>
      </c>
      <c r="AV1101" s="14" t="s">
        <v>82</v>
      </c>
      <c r="AW1101" s="14" t="s">
        <v>34</v>
      </c>
      <c r="AX1101" s="14" t="s">
        <v>72</v>
      </c>
      <c r="AY1101" s="246" t="s">
        <v>155</v>
      </c>
    </row>
    <row r="1102" spans="1:51" s="15" customFormat="1" ht="12">
      <c r="A1102" s="15"/>
      <c r="B1102" s="255"/>
      <c r="C1102" s="256"/>
      <c r="D1102" s="227" t="s">
        <v>176</v>
      </c>
      <c r="E1102" s="257" t="s">
        <v>19</v>
      </c>
      <c r="F1102" s="258" t="s">
        <v>502</v>
      </c>
      <c r="G1102" s="256"/>
      <c r="H1102" s="259">
        <v>0.558</v>
      </c>
      <c r="I1102" s="260"/>
      <c r="J1102" s="256"/>
      <c r="K1102" s="256"/>
      <c r="L1102" s="261"/>
      <c r="M1102" s="262"/>
      <c r="N1102" s="263"/>
      <c r="O1102" s="263"/>
      <c r="P1102" s="263"/>
      <c r="Q1102" s="263"/>
      <c r="R1102" s="263"/>
      <c r="S1102" s="263"/>
      <c r="T1102" s="264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5" t="s">
        <v>176</v>
      </c>
      <c r="AU1102" s="265" t="s">
        <v>80</v>
      </c>
      <c r="AV1102" s="15" t="s">
        <v>252</v>
      </c>
      <c r="AW1102" s="15" t="s">
        <v>34</v>
      </c>
      <c r="AX1102" s="15" t="s">
        <v>80</v>
      </c>
      <c r="AY1102" s="265" t="s">
        <v>155</v>
      </c>
    </row>
    <row r="1103" spans="1:65" s="2" customFormat="1" ht="16.5" customHeight="1">
      <c r="A1103" s="41"/>
      <c r="B1103" s="42"/>
      <c r="C1103" s="266" t="s">
        <v>265</v>
      </c>
      <c r="D1103" s="266" t="s">
        <v>560</v>
      </c>
      <c r="E1103" s="267" t="s">
        <v>2601</v>
      </c>
      <c r="F1103" s="268" t="s">
        <v>2602</v>
      </c>
      <c r="G1103" s="269" t="s">
        <v>518</v>
      </c>
      <c r="H1103" s="270">
        <v>10.036</v>
      </c>
      <c r="I1103" s="271"/>
      <c r="J1103" s="272">
        <f>ROUND(I1103*H1103,2)</f>
        <v>0</v>
      </c>
      <c r="K1103" s="268" t="s">
        <v>19</v>
      </c>
      <c r="L1103" s="273"/>
      <c r="M1103" s="274" t="s">
        <v>19</v>
      </c>
      <c r="N1103" s="275" t="s">
        <v>43</v>
      </c>
      <c r="O1103" s="87"/>
      <c r="P1103" s="216">
        <f>O1103*H1103</f>
        <v>0</v>
      </c>
      <c r="Q1103" s="216">
        <v>1</v>
      </c>
      <c r="R1103" s="216">
        <f>Q1103*H1103</f>
        <v>10.036</v>
      </c>
      <c r="S1103" s="216">
        <v>0</v>
      </c>
      <c r="T1103" s="217">
        <f>S1103*H1103</f>
        <v>0</v>
      </c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R1103" s="218" t="s">
        <v>776</v>
      </c>
      <c r="AT1103" s="218" t="s">
        <v>560</v>
      </c>
      <c r="AU1103" s="218" t="s">
        <v>80</v>
      </c>
      <c r="AY1103" s="20" t="s">
        <v>155</v>
      </c>
      <c r="BE1103" s="219">
        <f>IF(N1103="základní",J1103,0)</f>
        <v>0</v>
      </c>
      <c r="BF1103" s="219">
        <f>IF(N1103="snížená",J1103,0)</f>
        <v>0</v>
      </c>
      <c r="BG1103" s="219">
        <f>IF(N1103="zákl. přenesená",J1103,0)</f>
        <v>0</v>
      </c>
      <c r="BH1103" s="219">
        <f>IF(N1103="sníž. přenesená",J1103,0)</f>
        <v>0</v>
      </c>
      <c r="BI1103" s="219">
        <f>IF(N1103="nulová",J1103,0)</f>
        <v>0</v>
      </c>
      <c r="BJ1103" s="20" t="s">
        <v>80</v>
      </c>
      <c r="BK1103" s="219">
        <f>ROUND(I1103*H1103,2)</f>
        <v>0</v>
      </c>
      <c r="BL1103" s="20" t="s">
        <v>196</v>
      </c>
      <c r="BM1103" s="218" t="s">
        <v>2603</v>
      </c>
    </row>
    <row r="1104" spans="1:51" s="13" customFormat="1" ht="12">
      <c r="A1104" s="13"/>
      <c r="B1104" s="225"/>
      <c r="C1104" s="226"/>
      <c r="D1104" s="227" t="s">
        <v>176</v>
      </c>
      <c r="E1104" s="228" t="s">
        <v>19</v>
      </c>
      <c r="F1104" s="229" t="s">
        <v>2568</v>
      </c>
      <c r="G1104" s="226"/>
      <c r="H1104" s="228" t="s">
        <v>19</v>
      </c>
      <c r="I1104" s="230"/>
      <c r="J1104" s="226"/>
      <c r="K1104" s="226"/>
      <c r="L1104" s="231"/>
      <c r="M1104" s="232"/>
      <c r="N1104" s="233"/>
      <c r="O1104" s="233"/>
      <c r="P1104" s="233"/>
      <c r="Q1104" s="233"/>
      <c r="R1104" s="233"/>
      <c r="S1104" s="233"/>
      <c r="T1104" s="234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5" t="s">
        <v>176</v>
      </c>
      <c r="AU1104" s="235" t="s">
        <v>80</v>
      </c>
      <c r="AV1104" s="13" t="s">
        <v>80</v>
      </c>
      <c r="AW1104" s="13" t="s">
        <v>34</v>
      </c>
      <c r="AX1104" s="13" t="s">
        <v>72</v>
      </c>
      <c r="AY1104" s="235" t="s">
        <v>155</v>
      </c>
    </row>
    <row r="1105" spans="1:51" s="13" customFormat="1" ht="12">
      <c r="A1105" s="13"/>
      <c r="B1105" s="225"/>
      <c r="C1105" s="226"/>
      <c r="D1105" s="227" t="s">
        <v>176</v>
      </c>
      <c r="E1105" s="228" t="s">
        <v>19</v>
      </c>
      <c r="F1105" s="229" t="s">
        <v>2604</v>
      </c>
      <c r="G1105" s="226"/>
      <c r="H1105" s="228" t="s">
        <v>19</v>
      </c>
      <c r="I1105" s="230"/>
      <c r="J1105" s="226"/>
      <c r="K1105" s="226"/>
      <c r="L1105" s="231"/>
      <c r="M1105" s="232"/>
      <c r="N1105" s="233"/>
      <c r="O1105" s="233"/>
      <c r="P1105" s="233"/>
      <c r="Q1105" s="233"/>
      <c r="R1105" s="233"/>
      <c r="S1105" s="233"/>
      <c r="T1105" s="23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5" t="s">
        <v>176</v>
      </c>
      <c r="AU1105" s="235" t="s">
        <v>80</v>
      </c>
      <c r="AV1105" s="13" t="s">
        <v>80</v>
      </c>
      <c r="AW1105" s="13" t="s">
        <v>34</v>
      </c>
      <c r="AX1105" s="13" t="s">
        <v>72</v>
      </c>
      <c r="AY1105" s="235" t="s">
        <v>155</v>
      </c>
    </row>
    <row r="1106" spans="1:51" s="13" customFormat="1" ht="12">
      <c r="A1106" s="13"/>
      <c r="B1106" s="225"/>
      <c r="C1106" s="226"/>
      <c r="D1106" s="227" t="s">
        <v>176</v>
      </c>
      <c r="E1106" s="228" t="s">
        <v>19</v>
      </c>
      <c r="F1106" s="229" t="s">
        <v>2570</v>
      </c>
      <c r="G1106" s="226"/>
      <c r="H1106" s="228" t="s">
        <v>19</v>
      </c>
      <c r="I1106" s="230"/>
      <c r="J1106" s="226"/>
      <c r="K1106" s="226"/>
      <c r="L1106" s="231"/>
      <c r="M1106" s="232"/>
      <c r="N1106" s="233"/>
      <c r="O1106" s="233"/>
      <c r="P1106" s="233"/>
      <c r="Q1106" s="233"/>
      <c r="R1106" s="233"/>
      <c r="S1106" s="233"/>
      <c r="T1106" s="234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35" t="s">
        <v>176</v>
      </c>
      <c r="AU1106" s="235" t="s">
        <v>80</v>
      </c>
      <c r="AV1106" s="13" t="s">
        <v>80</v>
      </c>
      <c r="AW1106" s="13" t="s">
        <v>34</v>
      </c>
      <c r="AX1106" s="13" t="s">
        <v>72</v>
      </c>
      <c r="AY1106" s="235" t="s">
        <v>155</v>
      </c>
    </row>
    <row r="1107" spans="1:51" s="13" customFormat="1" ht="12">
      <c r="A1107" s="13"/>
      <c r="B1107" s="225"/>
      <c r="C1107" s="226"/>
      <c r="D1107" s="227" t="s">
        <v>176</v>
      </c>
      <c r="E1107" s="228" t="s">
        <v>19</v>
      </c>
      <c r="F1107" s="229" t="s">
        <v>2357</v>
      </c>
      <c r="G1107" s="226"/>
      <c r="H1107" s="228" t="s">
        <v>19</v>
      </c>
      <c r="I1107" s="230"/>
      <c r="J1107" s="226"/>
      <c r="K1107" s="226"/>
      <c r="L1107" s="231"/>
      <c r="M1107" s="232"/>
      <c r="N1107" s="233"/>
      <c r="O1107" s="233"/>
      <c r="P1107" s="233"/>
      <c r="Q1107" s="233"/>
      <c r="R1107" s="233"/>
      <c r="S1107" s="233"/>
      <c r="T1107" s="23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5" t="s">
        <v>176</v>
      </c>
      <c r="AU1107" s="235" t="s">
        <v>80</v>
      </c>
      <c r="AV1107" s="13" t="s">
        <v>80</v>
      </c>
      <c r="AW1107" s="13" t="s">
        <v>34</v>
      </c>
      <c r="AX1107" s="13" t="s">
        <v>72</v>
      </c>
      <c r="AY1107" s="235" t="s">
        <v>155</v>
      </c>
    </row>
    <row r="1108" spans="1:51" s="14" customFormat="1" ht="12">
      <c r="A1108" s="14"/>
      <c r="B1108" s="236"/>
      <c r="C1108" s="237"/>
      <c r="D1108" s="227" t="s">
        <v>176</v>
      </c>
      <c r="E1108" s="238" t="s">
        <v>19</v>
      </c>
      <c r="F1108" s="239" t="s">
        <v>2605</v>
      </c>
      <c r="G1108" s="237"/>
      <c r="H1108" s="240">
        <v>4.741</v>
      </c>
      <c r="I1108" s="241"/>
      <c r="J1108" s="237"/>
      <c r="K1108" s="237"/>
      <c r="L1108" s="242"/>
      <c r="M1108" s="243"/>
      <c r="N1108" s="244"/>
      <c r="O1108" s="244"/>
      <c r="P1108" s="244"/>
      <c r="Q1108" s="244"/>
      <c r="R1108" s="244"/>
      <c r="S1108" s="244"/>
      <c r="T1108" s="245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6" t="s">
        <v>176</v>
      </c>
      <c r="AU1108" s="246" t="s">
        <v>80</v>
      </c>
      <c r="AV1108" s="14" t="s">
        <v>82</v>
      </c>
      <c r="AW1108" s="14" t="s">
        <v>34</v>
      </c>
      <c r="AX1108" s="14" t="s">
        <v>72</v>
      </c>
      <c r="AY1108" s="246" t="s">
        <v>155</v>
      </c>
    </row>
    <row r="1109" spans="1:51" s="14" customFormat="1" ht="12">
      <c r="A1109" s="14"/>
      <c r="B1109" s="236"/>
      <c r="C1109" s="237"/>
      <c r="D1109" s="227" t="s">
        <v>176</v>
      </c>
      <c r="E1109" s="238" t="s">
        <v>19</v>
      </c>
      <c r="F1109" s="239" t="s">
        <v>2606</v>
      </c>
      <c r="G1109" s="237"/>
      <c r="H1109" s="240">
        <v>5.295</v>
      </c>
      <c r="I1109" s="241"/>
      <c r="J1109" s="237"/>
      <c r="K1109" s="237"/>
      <c r="L1109" s="242"/>
      <c r="M1109" s="243"/>
      <c r="N1109" s="244"/>
      <c r="O1109" s="244"/>
      <c r="P1109" s="244"/>
      <c r="Q1109" s="244"/>
      <c r="R1109" s="244"/>
      <c r="S1109" s="244"/>
      <c r="T1109" s="245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6" t="s">
        <v>176</v>
      </c>
      <c r="AU1109" s="246" t="s">
        <v>80</v>
      </c>
      <c r="AV1109" s="14" t="s">
        <v>82</v>
      </c>
      <c r="AW1109" s="14" t="s">
        <v>34</v>
      </c>
      <c r="AX1109" s="14" t="s">
        <v>72</v>
      </c>
      <c r="AY1109" s="246" t="s">
        <v>155</v>
      </c>
    </row>
    <row r="1110" spans="1:51" s="15" customFormat="1" ht="12">
      <c r="A1110" s="15"/>
      <c r="B1110" s="255"/>
      <c r="C1110" s="256"/>
      <c r="D1110" s="227" t="s">
        <v>176</v>
      </c>
      <c r="E1110" s="257" t="s">
        <v>19</v>
      </c>
      <c r="F1110" s="258" t="s">
        <v>502</v>
      </c>
      <c r="G1110" s="256"/>
      <c r="H1110" s="259">
        <v>10.036</v>
      </c>
      <c r="I1110" s="260"/>
      <c r="J1110" s="256"/>
      <c r="K1110" s="256"/>
      <c r="L1110" s="261"/>
      <c r="M1110" s="262"/>
      <c r="N1110" s="263"/>
      <c r="O1110" s="263"/>
      <c r="P1110" s="263"/>
      <c r="Q1110" s="263"/>
      <c r="R1110" s="263"/>
      <c r="S1110" s="263"/>
      <c r="T1110" s="264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65" t="s">
        <v>176</v>
      </c>
      <c r="AU1110" s="265" t="s">
        <v>80</v>
      </c>
      <c r="AV1110" s="15" t="s">
        <v>252</v>
      </c>
      <c r="AW1110" s="15" t="s">
        <v>34</v>
      </c>
      <c r="AX1110" s="15" t="s">
        <v>80</v>
      </c>
      <c r="AY1110" s="265" t="s">
        <v>155</v>
      </c>
    </row>
    <row r="1111" spans="1:65" s="2" customFormat="1" ht="16.5" customHeight="1">
      <c r="A1111" s="41"/>
      <c r="B1111" s="42"/>
      <c r="C1111" s="266" t="s">
        <v>277</v>
      </c>
      <c r="D1111" s="266" t="s">
        <v>560</v>
      </c>
      <c r="E1111" s="267" t="s">
        <v>2607</v>
      </c>
      <c r="F1111" s="268" t="s">
        <v>2608</v>
      </c>
      <c r="G1111" s="269" t="s">
        <v>518</v>
      </c>
      <c r="H1111" s="270">
        <v>16.882</v>
      </c>
      <c r="I1111" s="271"/>
      <c r="J1111" s="272">
        <f>ROUND(I1111*H1111,2)</f>
        <v>0</v>
      </c>
      <c r="K1111" s="268" t="s">
        <v>19</v>
      </c>
      <c r="L1111" s="273"/>
      <c r="M1111" s="274" t="s">
        <v>19</v>
      </c>
      <c r="N1111" s="275" t="s">
        <v>43</v>
      </c>
      <c r="O1111" s="87"/>
      <c r="P1111" s="216">
        <f>O1111*H1111</f>
        <v>0</v>
      </c>
      <c r="Q1111" s="216">
        <v>1</v>
      </c>
      <c r="R1111" s="216">
        <f>Q1111*H1111</f>
        <v>16.882</v>
      </c>
      <c r="S1111" s="216">
        <v>0</v>
      </c>
      <c r="T1111" s="217">
        <f>S1111*H1111</f>
        <v>0</v>
      </c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R1111" s="218" t="s">
        <v>776</v>
      </c>
      <c r="AT1111" s="218" t="s">
        <v>560</v>
      </c>
      <c r="AU1111" s="218" t="s">
        <v>80</v>
      </c>
      <c r="AY1111" s="20" t="s">
        <v>155</v>
      </c>
      <c r="BE1111" s="219">
        <f>IF(N1111="základní",J1111,0)</f>
        <v>0</v>
      </c>
      <c r="BF1111" s="219">
        <f>IF(N1111="snížená",J1111,0)</f>
        <v>0</v>
      </c>
      <c r="BG1111" s="219">
        <f>IF(N1111="zákl. přenesená",J1111,0)</f>
        <v>0</v>
      </c>
      <c r="BH1111" s="219">
        <f>IF(N1111="sníž. přenesená",J1111,0)</f>
        <v>0</v>
      </c>
      <c r="BI1111" s="219">
        <f>IF(N1111="nulová",J1111,0)</f>
        <v>0</v>
      </c>
      <c r="BJ1111" s="20" t="s">
        <v>80</v>
      </c>
      <c r="BK1111" s="219">
        <f>ROUND(I1111*H1111,2)</f>
        <v>0</v>
      </c>
      <c r="BL1111" s="20" t="s">
        <v>196</v>
      </c>
      <c r="BM1111" s="218" t="s">
        <v>2609</v>
      </c>
    </row>
    <row r="1112" spans="1:51" s="13" customFormat="1" ht="12">
      <c r="A1112" s="13"/>
      <c r="B1112" s="225"/>
      <c r="C1112" s="226"/>
      <c r="D1112" s="227" t="s">
        <v>176</v>
      </c>
      <c r="E1112" s="228" t="s">
        <v>19</v>
      </c>
      <c r="F1112" s="229" t="s">
        <v>2568</v>
      </c>
      <c r="G1112" s="226"/>
      <c r="H1112" s="228" t="s">
        <v>19</v>
      </c>
      <c r="I1112" s="230"/>
      <c r="J1112" s="226"/>
      <c r="K1112" s="226"/>
      <c r="L1112" s="231"/>
      <c r="M1112" s="232"/>
      <c r="N1112" s="233"/>
      <c r="O1112" s="233"/>
      <c r="P1112" s="233"/>
      <c r="Q1112" s="233"/>
      <c r="R1112" s="233"/>
      <c r="S1112" s="233"/>
      <c r="T1112" s="23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5" t="s">
        <v>176</v>
      </c>
      <c r="AU1112" s="235" t="s">
        <v>80</v>
      </c>
      <c r="AV1112" s="13" t="s">
        <v>80</v>
      </c>
      <c r="AW1112" s="13" t="s">
        <v>34</v>
      </c>
      <c r="AX1112" s="13" t="s">
        <v>72</v>
      </c>
      <c r="AY1112" s="235" t="s">
        <v>155</v>
      </c>
    </row>
    <row r="1113" spans="1:51" s="13" customFormat="1" ht="12">
      <c r="A1113" s="13"/>
      <c r="B1113" s="225"/>
      <c r="C1113" s="226"/>
      <c r="D1113" s="227" t="s">
        <v>176</v>
      </c>
      <c r="E1113" s="228" t="s">
        <v>19</v>
      </c>
      <c r="F1113" s="229" t="s">
        <v>2610</v>
      </c>
      <c r="G1113" s="226"/>
      <c r="H1113" s="228" t="s">
        <v>19</v>
      </c>
      <c r="I1113" s="230"/>
      <c r="J1113" s="226"/>
      <c r="K1113" s="226"/>
      <c r="L1113" s="231"/>
      <c r="M1113" s="232"/>
      <c r="N1113" s="233"/>
      <c r="O1113" s="233"/>
      <c r="P1113" s="233"/>
      <c r="Q1113" s="233"/>
      <c r="R1113" s="233"/>
      <c r="S1113" s="233"/>
      <c r="T1113" s="23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5" t="s">
        <v>176</v>
      </c>
      <c r="AU1113" s="235" t="s">
        <v>80</v>
      </c>
      <c r="AV1113" s="13" t="s">
        <v>80</v>
      </c>
      <c r="AW1113" s="13" t="s">
        <v>34</v>
      </c>
      <c r="AX1113" s="13" t="s">
        <v>72</v>
      </c>
      <c r="AY1113" s="235" t="s">
        <v>155</v>
      </c>
    </row>
    <row r="1114" spans="1:51" s="13" customFormat="1" ht="12">
      <c r="A1114" s="13"/>
      <c r="B1114" s="225"/>
      <c r="C1114" s="226"/>
      <c r="D1114" s="227" t="s">
        <v>176</v>
      </c>
      <c r="E1114" s="228" t="s">
        <v>19</v>
      </c>
      <c r="F1114" s="229" t="s">
        <v>2570</v>
      </c>
      <c r="G1114" s="226"/>
      <c r="H1114" s="228" t="s">
        <v>19</v>
      </c>
      <c r="I1114" s="230"/>
      <c r="J1114" s="226"/>
      <c r="K1114" s="226"/>
      <c r="L1114" s="231"/>
      <c r="M1114" s="232"/>
      <c r="N1114" s="233"/>
      <c r="O1114" s="233"/>
      <c r="P1114" s="233"/>
      <c r="Q1114" s="233"/>
      <c r="R1114" s="233"/>
      <c r="S1114" s="233"/>
      <c r="T1114" s="23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5" t="s">
        <v>176</v>
      </c>
      <c r="AU1114" s="235" t="s">
        <v>80</v>
      </c>
      <c r="AV1114" s="13" t="s">
        <v>80</v>
      </c>
      <c r="AW1114" s="13" t="s">
        <v>34</v>
      </c>
      <c r="AX1114" s="13" t="s">
        <v>72</v>
      </c>
      <c r="AY1114" s="235" t="s">
        <v>155</v>
      </c>
    </row>
    <row r="1115" spans="1:51" s="13" customFormat="1" ht="12">
      <c r="A1115" s="13"/>
      <c r="B1115" s="225"/>
      <c r="C1115" s="226"/>
      <c r="D1115" s="227" t="s">
        <v>176</v>
      </c>
      <c r="E1115" s="228" t="s">
        <v>19</v>
      </c>
      <c r="F1115" s="229" t="s">
        <v>2459</v>
      </c>
      <c r="G1115" s="226"/>
      <c r="H1115" s="228" t="s">
        <v>19</v>
      </c>
      <c r="I1115" s="230"/>
      <c r="J1115" s="226"/>
      <c r="K1115" s="226"/>
      <c r="L1115" s="231"/>
      <c r="M1115" s="232"/>
      <c r="N1115" s="233"/>
      <c r="O1115" s="233"/>
      <c r="P1115" s="233"/>
      <c r="Q1115" s="233"/>
      <c r="R1115" s="233"/>
      <c r="S1115" s="233"/>
      <c r="T1115" s="23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5" t="s">
        <v>176</v>
      </c>
      <c r="AU1115" s="235" t="s">
        <v>80</v>
      </c>
      <c r="AV1115" s="13" t="s">
        <v>80</v>
      </c>
      <c r="AW1115" s="13" t="s">
        <v>34</v>
      </c>
      <c r="AX1115" s="13" t="s">
        <v>72</v>
      </c>
      <c r="AY1115" s="235" t="s">
        <v>155</v>
      </c>
    </row>
    <row r="1116" spans="1:51" s="14" customFormat="1" ht="12">
      <c r="A1116" s="14"/>
      <c r="B1116" s="236"/>
      <c r="C1116" s="237"/>
      <c r="D1116" s="227" t="s">
        <v>176</v>
      </c>
      <c r="E1116" s="238" t="s">
        <v>19</v>
      </c>
      <c r="F1116" s="239" t="s">
        <v>2611</v>
      </c>
      <c r="G1116" s="237"/>
      <c r="H1116" s="240">
        <v>3.051</v>
      </c>
      <c r="I1116" s="241"/>
      <c r="J1116" s="237"/>
      <c r="K1116" s="237"/>
      <c r="L1116" s="242"/>
      <c r="M1116" s="243"/>
      <c r="N1116" s="244"/>
      <c r="O1116" s="244"/>
      <c r="P1116" s="244"/>
      <c r="Q1116" s="244"/>
      <c r="R1116" s="244"/>
      <c r="S1116" s="244"/>
      <c r="T1116" s="245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6" t="s">
        <v>176</v>
      </c>
      <c r="AU1116" s="246" t="s">
        <v>80</v>
      </c>
      <c r="AV1116" s="14" t="s">
        <v>82</v>
      </c>
      <c r="AW1116" s="14" t="s">
        <v>34</v>
      </c>
      <c r="AX1116" s="14" t="s">
        <v>72</v>
      </c>
      <c r="AY1116" s="246" t="s">
        <v>155</v>
      </c>
    </row>
    <row r="1117" spans="1:51" s="13" customFormat="1" ht="12">
      <c r="A1117" s="13"/>
      <c r="B1117" s="225"/>
      <c r="C1117" s="226"/>
      <c r="D1117" s="227" t="s">
        <v>176</v>
      </c>
      <c r="E1117" s="228" t="s">
        <v>19</v>
      </c>
      <c r="F1117" s="229" t="s">
        <v>2461</v>
      </c>
      <c r="G1117" s="226"/>
      <c r="H1117" s="228" t="s">
        <v>19</v>
      </c>
      <c r="I1117" s="230"/>
      <c r="J1117" s="226"/>
      <c r="K1117" s="226"/>
      <c r="L1117" s="231"/>
      <c r="M1117" s="232"/>
      <c r="N1117" s="233"/>
      <c r="O1117" s="233"/>
      <c r="P1117" s="233"/>
      <c r="Q1117" s="233"/>
      <c r="R1117" s="233"/>
      <c r="S1117" s="233"/>
      <c r="T1117" s="23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5" t="s">
        <v>176</v>
      </c>
      <c r="AU1117" s="235" t="s">
        <v>80</v>
      </c>
      <c r="AV1117" s="13" t="s">
        <v>80</v>
      </c>
      <c r="AW1117" s="13" t="s">
        <v>34</v>
      </c>
      <c r="AX1117" s="13" t="s">
        <v>72</v>
      </c>
      <c r="AY1117" s="235" t="s">
        <v>155</v>
      </c>
    </row>
    <row r="1118" spans="1:51" s="14" customFormat="1" ht="12">
      <c r="A1118" s="14"/>
      <c r="B1118" s="236"/>
      <c r="C1118" s="237"/>
      <c r="D1118" s="227" t="s">
        <v>176</v>
      </c>
      <c r="E1118" s="238" t="s">
        <v>19</v>
      </c>
      <c r="F1118" s="239" t="s">
        <v>2612</v>
      </c>
      <c r="G1118" s="237"/>
      <c r="H1118" s="240">
        <v>3.254</v>
      </c>
      <c r="I1118" s="241"/>
      <c r="J1118" s="237"/>
      <c r="K1118" s="237"/>
      <c r="L1118" s="242"/>
      <c r="M1118" s="243"/>
      <c r="N1118" s="244"/>
      <c r="O1118" s="244"/>
      <c r="P1118" s="244"/>
      <c r="Q1118" s="244"/>
      <c r="R1118" s="244"/>
      <c r="S1118" s="244"/>
      <c r="T1118" s="245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6" t="s">
        <v>176</v>
      </c>
      <c r="AU1118" s="246" t="s">
        <v>80</v>
      </c>
      <c r="AV1118" s="14" t="s">
        <v>82</v>
      </c>
      <c r="AW1118" s="14" t="s">
        <v>34</v>
      </c>
      <c r="AX1118" s="14" t="s">
        <v>72</v>
      </c>
      <c r="AY1118" s="246" t="s">
        <v>155</v>
      </c>
    </row>
    <row r="1119" spans="1:51" s="13" customFormat="1" ht="12">
      <c r="A1119" s="13"/>
      <c r="B1119" s="225"/>
      <c r="C1119" s="226"/>
      <c r="D1119" s="227" t="s">
        <v>176</v>
      </c>
      <c r="E1119" s="228" t="s">
        <v>19</v>
      </c>
      <c r="F1119" s="229" t="s">
        <v>2463</v>
      </c>
      <c r="G1119" s="226"/>
      <c r="H1119" s="228" t="s">
        <v>19</v>
      </c>
      <c r="I1119" s="230"/>
      <c r="J1119" s="226"/>
      <c r="K1119" s="226"/>
      <c r="L1119" s="231"/>
      <c r="M1119" s="232"/>
      <c r="N1119" s="233"/>
      <c r="O1119" s="233"/>
      <c r="P1119" s="233"/>
      <c r="Q1119" s="233"/>
      <c r="R1119" s="233"/>
      <c r="S1119" s="233"/>
      <c r="T1119" s="23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5" t="s">
        <v>176</v>
      </c>
      <c r="AU1119" s="235" t="s">
        <v>80</v>
      </c>
      <c r="AV1119" s="13" t="s">
        <v>80</v>
      </c>
      <c r="AW1119" s="13" t="s">
        <v>34</v>
      </c>
      <c r="AX1119" s="13" t="s">
        <v>72</v>
      </c>
      <c r="AY1119" s="235" t="s">
        <v>155</v>
      </c>
    </row>
    <row r="1120" spans="1:51" s="14" customFormat="1" ht="12">
      <c r="A1120" s="14"/>
      <c r="B1120" s="236"/>
      <c r="C1120" s="237"/>
      <c r="D1120" s="227" t="s">
        <v>176</v>
      </c>
      <c r="E1120" s="238" t="s">
        <v>19</v>
      </c>
      <c r="F1120" s="239" t="s">
        <v>2613</v>
      </c>
      <c r="G1120" s="237"/>
      <c r="H1120" s="240">
        <v>8.136</v>
      </c>
      <c r="I1120" s="241"/>
      <c r="J1120" s="237"/>
      <c r="K1120" s="237"/>
      <c r="L1120" s="242"/>
      <c r="M1120" s="243"/>
      <c r="N1120" s="244"/>
      <c r="O1120" s="244"/>
      <c r="P1120" s="244"/>
      <c r="Q1120" s="244"/>
      <c r="R1120" s="244"/>
      <c r="S1120" s="244"/>
      <c r="T1120" s="24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6" t="s">
        <v>176</v>
      </c>
      <c r="AU1120" s="246" t="s">
        <v>80</v>
      </c>
      <c r="AV1120" s="14" t="s">
        <v>82</v>
      </c>
      <c r="AW1120" s="14" t="s">
        <v>34</v>
      </c>
      <c r="AX1120" s="14" t="s">
        <v>72</v>
      </c>
      <c r="AY1120" s="246" t="s">
        <v>155</v>
      </c>
    </row>
    <row r="1121" spans="1:51" s="13" customFormat="1" ht="12">
      <c r="A1121" s="13"/>
      <c r="B1121" s="225"/>
      <c r="C1121" s="226"/>
      <c r="D1121" s="227" t="s">
        <v>176</v>
      </c>
      <c r="E1121" s="228" t="s">
        <v>19</v>
      </c>
      <c r="F1121" s="229" t="s">
        <v>2465</v>
      </c>
      <c r="G1121" s="226"/>
      <c r="H1121" s="228" t="s">
        <v>19</v>
      </c>
      <c r="I1121" s="230"/>
      <c r="J1121" s="226"/>
      <c r="K1121" s="226"/>
      <c r="L1121" s="231"/>
      <c r="M1121" s="232"/>
      <c r="N1121" s="233"/>
      <c r="O1121" s="233"/>
      <c r="P1121" s="233"/>
      <c r="Q1121" s="233"/>
      <c r="R1121" s="233"/>
      <c r="S1121" s="233"/>
      <c r="T1121" s="23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5" t="s">
        <v>176</v>
      </c>
      <c r="AU1121" s="235" t="s">
        <v>80</v>
      </c>
      <c r="AV1121" s="13" t="s">
        <v>80</v>
      </c>
      <c r="AW1121" s="13" t="s">
        <v>34</v>
      </c>
      <c r="AX1121" s="13" t="s">
        <v>72</v>
      </c>
      <c r="AY1121" s="235" t="s">
        <v>155</v>
      </c>
    </row>
    <row r="1122" spans="1:51" s="14" customFormat="1" ht="12">
      <c r="A1122" s="14"/>
      <c r="B1122" s="236"/>
      <c r="C1122" s="237"/>
      <c r="D1122" s="227" t="s">
        <v>176</v>
      </c>
      <c r="E1122" s="238" t="s">
        <v>19</v>
      </c>
      <c r="F1122" s="239" t="s">
        <v>2614</v>
      </c>
      <c r="G1122" s="237"/>
      <c r="H1122" s="240">
        <v>2.441</v>
      </c>
      <c r="I1122" s="241"/>
      <c r="J1122" s="237"/>
      <c r="K1122" s="237"/>
      <c r="L1122" s="242"/>
      <c r="M1122" s="243"/>
      <c r="N1122" s="244"/>
      <c r="O1122" s="244"/>
      <c r="P1122" s="244"/>
      <c r="Q1122" s="244"/>
      <c r="R1122" s="244"/>
      <c r="S1122" s="244"/>
      <c r="T1122" s="24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6" t="s">
        <v>176</v>
      </c>
      <c r="AU1122" s="246" t="s">
        <v>80</v>
      </c>
      <c r="AV1122" s="14" t="s">
        <v>82</v>
      </c>
      <c r="AW1122" s="14" t="s">
        <v>34</v>
      </c>
      <c r="AX1122" s="14" t="s">
        <v>72</v>
      </c>
      <c r="AY1122" s="246" t="s">
        <v>155</v>
      </c>
    </row>
    <row r="1123" spans="1:51" s="15" customFormat="1" ht="12">
      <c r="A1123" s="15"/>
      <c r="B1123" s="255"/>
      <c r="C1123" s="256"/>
      <c r="D1123" s="227" t="s">
        <v>176</v>
      </c>
      <c r="E1123" s="257" t="s">
        <v>19</v>
      </c>
      <c r="F1123" s="258" t="s">
        <v>502</v>
      </c>
      <c r="G1123" s="256"/>
      <c r="H1123" s="259">
        <v>16.882</v>
      </c>
      <c r="I1123" s="260"/>
      <c r="J1123" s="256"/>
      <c r="K1123" s="256"/>
      <c r="L1123" s="261"/>
      <c r="M1123" s="262"/>
      <c r="N1123" s="263"/>
      <c r="O1123" s="263"/>
      <c r="P1123" s="263"/>
      <c r="Q1123" s="263"/>
      <c r="R1123" s="263"/>
      <c r="S1123" s="263"/>
      <c r="T1123" s="264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T1123" s="265" t="s">
        <v>176</v>
      </c>
      <c r="AU1123" s="265" t="s">
        <v>80</v>
      </c>
      <c r="AV1123" s="15" t="s">
        <v>252</v>
      </c>
      <c r="AW1123" s="15" t="s">
        <v>34</v>
      </c>
      <c r="AX1123" s="15" t="s">
        <v>80</v>
      </c>
      <c r="AY1123" s="265" t="s">
        <v>155</v>
      </c>
    </row>
    <row r="1124" spans="1:65" s="2" customFormat="1" ht="16.5" customHeight="1">
      <c r="A1124" s="41"/>
      <c r="B1124" s="42"/>
      <c r="C1124" s="266" t="s">
        <v>219</v>
      </c>
      <c r="D1124" s="266" t="s">
        <v>560</v>
      </c>
      <c r="E1124" s="267" t="s">
        <v>2615</v>
      </c>
      <c r="F1124" s="268" t="s">
        <v>2616</v>
      </c>
      <c r="G1124" s="269" t="s">
        <v>518</v>
      </c>
      <c r="H1124" s="270">
        <v>1.15</v>
      </c>
      <c r="I1124" s="271"/>
      <c r="J1124" s="272">
        <f>ROUND(I1124*H1124,2)</f>
        <v>0</v>
      </c>
      <c r="K1124" s="268" t="s">
        <v>19</v>
      </c>
      <c r="L1124" s="273"/>
      <c r="M1124" s="274" t="s">
        <v>19</v>
      </c>
      <c r="N1124" s="275" t="s">
        <v>43</v>
      </c>
      <c r="O1124" s="87"/>
      <c r="P1124" s="216">
        <f>O1124*H1124</f>
        <v>0</v>
      </c>
      <c r="Q1124" s="216">
        <v>1</v>
      </c>
      <c r="R1124" s="216">
        <f>Q1124*H1124</f>
        <v>1.15</v>
      </c>
      <c r="S1124" s="216">
        <v>0</v>
      </c>
      <c r="T1124" s="217">
        <f>S1124*H1124</f>
        <v>0</v>
      </c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R1124" s="218" t="s">
        <v>776</v>
      </c>
      <c r="AT1124" s="218" t="s">
        <v>560</v>
      </c>
      <c r="AU1124" s="218" t="s">
        <v>80</v>
      </c>
      <c r="AY1124" s="20" t="s">
        <v>155</v>
      </c>
      <c r="BE1124" s="219">
        <f>IF(N1124="základní",J1124,0)</f>
        <v>0</v>
      </c>
      <c r="BF1124" s="219">
        <f>IF(N1124="snížená",J1124,0)</f>
        <v>0</v>
      </c>
      <c r="BG1124" s="219">
        <f>IF(N1124="zákl. přenesená",J1124,0)</f>
        <v>0</v>
      </c>
      <c r="BH1124" s="219">
        <f>IF(N1124="sníž. přenesená",J1124,0)</f>
        <v>0</v>
      </c>
      <c r="BI1124" s="219">
        <f>IF(N1124="nulová",J1124,0)</f>
        <v>0</v>
      </c>
      <c r="BJ1124" s="20" t="s">
        <v>80</v>
      </c>
      <c r="BK1124" s="219">
        <f>ROUND(I1124*H1124,2)</f>
        <v>0</v>
      </c>
      <c r="BL1124" s="20" t="s">
        <v>196</v>
      </c>
      <c r="BM1124" s="218" t="s">
        <v>2617</v>
      </c>
    </row>
    <row r="1125" spans="1:51" s="13" customFormat="1" ht="12">
      <c r="A1125" s="13"/>
      <c r="B1125" s="225"/>
      <c r="C1125" s="226"/>
      <c r="D1125" s="227" t="s">
        <v>176</v>
      </c>
      <c r="E1125" s="228" t="s">
        <v>19</v>
      </c>
      <c r="F1125" s="229" t="s">
        <v>2568</v>
      </c>
      <c r="G1125" s="226"/>
      <c r="H1125" s="228" t="s">
        <v>19</v>
      </c>
      <c r="I1125" s="230"/>
      <c r="J1125" s="226"/>
      <c r="K1125" s="226"/>
      <c r="L1125" s="231"/>
      <c r="M1125" s="232"/>
      <c r="N1125" s="233"/>
      <c r="O1125" s="233"/>
      <c r="P1125" s="233"/>
      <c r="Q1125" s="233"/>
      <c r="R1125" s="233"/>
      <c r="S1125" s="233"/>
      <c r="T1125" s="23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5" t="s">
        <v>176</v>
      </c>
      <c r="AU1125" s="235" t="s">
        <v>80</v>
      </c>
      <c r="AV1125" s="13" t="s">
        <v>80</v>
      </c>
      <c r="AW1125" s="13" t="s">
        <v>34</v>
      </c>
      <c r="AX1125" s="13" t="s">
        <v>72</v>
      </c>
      <c r="AY1125" s="235" t="s">
        <v>155</v>
      </c>
    </row>
    <row r="1126" spans="1:51" s="13" customFormat="1" ht="12">
      <c r="A1126" s="13"/>
      <c r="B1126" s="225"/>
      <c r="C1126" s="226"/>
      <c r="D1126" s="227" t="s">
        <v>176</v>
      </c>
      <c r="E1126" s="228" t="s">
        <v>19</v>
      </c>
      <c r="F1126" s="229" t="s">
        <v>2569</v>
      </c>
      <c r="G1126" s="226"/>
      <c r="H1126" s="228" t="s">
        <v>19</v>
      </c>
      <c r="I1126" s="230"/>
      <c r="J1126" s="226"/>
      <c r="K1126" s="226"/>
      <c r="L1126" s="231"/>
      <c r="M1126" s="232"/>
      <c r="N1126" s="233"/>
      <c r="O1126" s="233"/>
      <c r="P1126" s="233"/>
      <c r="Q1126" s="233"/>
      <c r="R1126" s="233"/>
      <c r="S1126" s="233"/>
      <c r="T1126" s="23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35" t="s">
        <v>176</v>
      </c>
      <c r="AU1126" s="235" t="s">
        <v>80</v>
      </c>
      <c r="AV1126" s="13" t="s">
        <v>80</v>
      </c>
      <c r="AW1126" s="13" t="s">
        <v>34</v>
      </c>
      <c r="AX1126" s="13" t="s">
        <v>72</v>
      </c>
      <c r="AY1126" s="235" t="s">
        <v>155</v>
      </c>
    </row>
    <row r="1127" spans="1:51" s="13" customFormat="1" ht="12">
      <c r="A1127" s="13"/>
      <c r="B1127" s="225"/>
      <c r="C1127" s="226"/>
      <c r="D1127" s="227" t="s">
        <v>176</v>
      </c>
      <c r="E1127" s="228" t="s">
        <v>19</v>
      </c>
      <c r="F1127" s="229" t="s">
        <v>2570</v>
      </c>
      <c r="G1127" s="226"/>
      <c r="H1127" s="228" t="s">
        <v>19</v>
      </c>
      <c r="I1127" s="230"/>
      <c r="J1127" s="226"/>
      <c r="K1127" s="226"/>
      <c r="L1127" s="231"/>
      <c r="M1127" s="232"/>
      <c r="N1127" s="233"/>
      <c r="O1127" s="233"/>
      <c r="P1127" s="233"/>
      <c r="Q1127" s="233"/>
      <c r="R1127" s="233"/>
      <c r="S1127" s="233"/>
      <c r="T1127" s="23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5" t="s">
        <v>176</v>
      </c>
      <c r="AU1127" s="235" t="s">
        <v>80</v>
      </c>
      <c r="AV1127" s="13" t="s">
        <v>80</v>
      </c>
      <c r="AW1127" s="13" t="s">
        <v>34</v>
      </c>
      <c r="AX1127" s="13" t="s">
        <v>72</v>
      </c>
      <c r="AY1127" s="235" t="s">
        <v>155</v>
      </c>
    </row>
    <row r="1128" spans="1:51" s="13" customFormat="1" ht="12">
      <c r="A1128" s="13"/>
      <c r="B1128" s="225"/>
      <c r="C1128" s="226"/>
      <c r="D1128" s="227" t="s">
        <v>176</v>
      </c>
      <c r="E1128" s="228" t="s">
        <v>19</v>
      </c>
      <c r="F1128" s="229" t="s">
        <v>2357</v>
      </c>
      <c r="G1128" s="226"/>
      <c r="H1128" s="228" t="s">
        <v>19</v>
      </c>
      <c r="I1128" s="230"/>
      <c r="J1128" s="226"/>
      <c r="K1128" s="226"/>
      <c r="L1128" s="231"/>
      <c r="M1128" s="232"/>
      <c r="N1128" s="233"/>
      <c r="O1128" s="233"/>
      <c r="P1128" s="233"/>
      <c r="Q1128" s="233"/>
      <c r="R1128" s="233"/>
      <c r="S1128" s="233"/>
      <c r="T1128" s="23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5" t="s">
        <v>176</v>
      </c>
      <c r="AU1128" s="235" t="s">
        <v>80</v>
      </c>
      <c r="AV1128" s="13" t="s">
        <v>80</v>
      </c>
      <c r="AW1128" s="13" t="s">
        <v>34</v>
      </c>
      <c r="AX1128" s="13" t="s">
        <v>72</v>
      </c>
      <c r="AY1128" s="235" t="s">
        <v>155</v>
      </c>
    </row>
    <row r="1129" spans="1:51" s="14" customFormat="1" ht="12">
      <c r="A1129" s="14"/>
      <c r="B1129" s="236"/>
      <c r="C1129" s="237"/>
      <c r="D1129" s="227" t="s">
        <v>176</v>
      </c>
      <c r="E1129" s="238" t="s">
        <v>19</v>
      </c>
      <c r="F1129" s="239" t="s">
        <v>2618</v>
      </c>
      <c r="G1129" s="237"/>
      <c r="H1129" s="240">
        <v>1.15</v>
      </c>
      <c r="I1129" s="241"/>
      <c r="J1129" s="237"/>
      <c r="K1129" s="237"/>
      <c r="L1129" s="242"/>
      <c r="M1129" s="243"/>
      <c r="N1129" s="244"/>
      <c r="O1129" s="244"/>
      <c r="P1129" s="244"/>
      <c r="Q1129" s="244"/>
      <c r="R1129" s="244"/>
      <c r="S1129" s="244"/>
      <c r="T1129" s="245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6" t="s">
        <v>176</v>
      </c>
      <c r="AU1129" s="246" t="s">
        <v>80</v>
      </c>
      <c r="AV1129" s="14" t="s">
        <v>82</v>
      </c>
      <c r="AW1129" s="14" t="s">
        <v>34</v>
      </c>
      <c r="AX1129" s="14" t="s">
        <v>72</v>
      </c>
      <c r="AY1129" s="246" t="s">
        <v>155</v>
      </c>
    </row>
    <row r="1130" spans="1:51" s="15" customFormat="1" ht="12">
      <c r="A1130" s="15"/>
      <c r="B1130" s="255"/>
      <c r="C1130" s="256"/>
      <c r="D1130" s="227" t="s">
        <v>176</v>
      </c>
      <c r="E1130" s="257" t="s">
        <v>19</v>
      </c>
      <c r="F1130" s="258" t="s">
        <v>502</v>
      </c>
      <c r="G1130" s="256"/>
      <c r="H1130" s="259">
        <v>1.15</v>
      </c>
      <c r="I1130" s="260"/>
      <c r="J1130" s="256"/>
      <c r="K1130" s="256"/>
      <c r="L1130" s="261"/>
      <c r="M1130" s="262"/>
      <c r="N1130" s="263"/>
      <c r="O1130" s="263"/>
      <c r="P1130" s="263"/>
      <c r="Q1130" s="263"/>
      <c r="R1130" s="263"/>
      <c r="S1130" s="263"/>
      <c r="T1130" s="264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65" t="s">
        <v>176</v>
      </c>
      <c r="AU1130" s="265" t="s">
        <v>80</v>
      </c>
      <c r="AV1130" s="15" t="s">
        <v>252</v>
      </c>
      <c r="AW1130" s="15" t="s">
        <v>34</v>
      </c>
      <c r="AX1130" s="15" t="s">
        <v>80</v>
      </c>
      <c r="AY1130" s="265" t="s">
        <v>155</v>
      </c>
    </row>
    <row r="1131" spans="1:65" s="2" customFormat="1" ht="16.5" customHeight="1">
      <c r="A1131" s="41"/>
      <c r="B1131" s="42"/>
      <c r="C1131" s="266" t="s">
        <v>158</v>
      </c>
      <c r="D1131" s="266" t="s">
        <v>560</v>
      </c>
      <c r="E1131" s="267" t="s">
        <v>2619</v>
      </c>
      <c r="F1131" s="268" t="s">
        <v>2620</v>
      </c>
      <c r="G1131" s="269" t="s">
        <v>518</v>
      </c>
      <c r="H1131" s="270">
        <v>10.62</v>
      </c>
      <c r="I1131" s="271"/>
      <c r="J1131" s="272">
        <f>ROUND(I1131*H1131,2)</f>
        <v>0</v>
      </c>
      <c r="K1131" s="268" t="s">
        <v>166</v>
      </c>
      <c r="L1131" s="273"/>
      <c r="M1131" s="274" t="s">
        <v>19</v>
      </c>
      <c r="N1131" s="275" t="s">
        <v>43</v>
      </c>
      <c r="O1131" s="87"/>
      <c r="P1131" s="216">
        <f>O1131*H1131</f>
        <v>0</v>
      </c>
      <c r="Q1131" s="216">
        <v>1</v>
      </c>
      <c r="R1131" s="216">
        <f>Q1131*H1131</f>
        <v>10.62</v>
      </c>
      <c r="S1131" s="216">
        <v>0</v>
      </c>
      <c r="T1131" s="217">
        <f>S1131*H1131</f>
        <v>0</v>
      </c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R1131" s="218" t="s">
        <v>776</v>
      </c>
      <c r="AT1131" s="218" t="s">
        <v>560</v>
      </c>
      <c r="AU1131" s="218" t="s">
        <v>80</v>
      </c>
      <c r="AY1131" s="20" t="s">
        <v>155</v>
      </c>
      <c r="BE1131" s="219">
        <f>IF(N1131="základní",J1131,0)</f>
        <v>0</v>
      </c>
      <c r="BF1131" s="219">
        <f>IF(N1131="snížená",J1131,0)</f>
        <v>0</v>
      </c>
      <c r="BG1131" s="219">
        <f>IF(N1131="zákl. přenesená",J1131,0)</f>
        <v>0</v>
      </c>
      <c r="BH1131" s="219">
        <f>IF(N1131="sníž. přenesená",J1131,0)</f>
        <v>0</v>
      </c>
      <c r="BI1131" s="219">
        <f>IF(N1131="nulová",J1131,0)</f>
        <v>0</v>
      </c>
      <c r="BJ1131" s="20" t="s">
        <v>80</v>
      </c>
      <c r="BK1131" s="219">
        <f>ROUND(I1131*H1131,2)</f>
        <v>0</v>
      </c>
      <c r="BL1131" s="20" t="s">
        <v>196</v>
      </c>
      <c r="BM1131" s="218" t="s">
        <v>2621</v>
      </c>
    </row>
    <row r="1132" spans="1:51" s="13" customFormat="1" ht="12">
      <c r="A1132" s="13"/>
      <c r="B1132" s="225"/>
      <c r="C1132" s="226"/>
      <c r="D1132" s="227" t="s">
        <v>176</v>
      </c>
      <c r="E1132" s="228" t="s">
        <v>19</v>
      </c>
      <c r="F1132" s="229" t="s">
        <v>2568</v>
      </c>
      <c r="G1132" s="226"/>
      <c r="H1132" s="228" t="s">
        <v>19</v>
      </c>
      <c r="I1132" s="230"/>
      <c r="J1132" s="226"/>
      <c r="K1132" s="226"/>
      <c r="L1132" s="231"/>
      <c r="M1132" s="232"/>
      <c r="N1132" s="233"/>
      <c r="O1132" s="233"/>
      <c r="P1132" s="233"/>
      <c r="Q1132" s="233"/>
      <c r="R1132" s="233"/>
      <c r="S1132" s="233"/>
      <c r="T1132" s="23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5" t="s">
        <v>176</v>
      </c>
      <c r="AU1132" s="235" t="s">
        <v>80</v>
      </c>
      <c r="AV1132" s="13" t="s">
        <v>80</v>
      </c>
      <c r="AW1132" s="13" t="s">
        <v>34</v>
      </c>
      <c r="AX1132" s="13" t="s">
        <v>72</v>
      </c>
      <c r="AY1132" s="235" t="s">
        <v>155</v>
      </c>
    </row>
    <row r="1133" spans="1:51" s="13" customFormat="1" ht="12">
      <c r="A1133" s="13"/>
      <c r="B1133" s="225"/>
      <c r="C1133" s="226"/>
      <c r="D1133" s="227" t="s">
        <v>176</v>
      </c>
      <c r="E1133" s="228" t="s">
        <v>19</v>
      </c>
      <c r="F1133" s="229" t="s">
        <v>2622</v>
      </c>
      <c r="G1133" s="226"/>
      <c r="H1133" s="228" t="s">
        <v>19</v>
      </c>
      <c r="I1133" s="230"/>
      <c r="J1133" s="226"/>
      <c r="K1133" s="226"/>
      <c r="L1133" s="231"/>
      <c r="M1133" s="232"/>
      <c r="N1133" s="233"/>
      <c r="O1133" s="233"/>
      <c r="P1133" s="233"/>
      <c r="Q1133" s="233"/>
      <c r="R1133" s="233"/>
      <c r="S1133" s="233"/>
      <c r="T1133" s="23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5" t="s">
        <v>176</v>
      </c>
      <c r="AU1133" s="235" t="s">
        <v>80</v>
      </c>
      <c r="AV1133" s="13" t="s">
        <v>80</v>
      </c>
      <c r="AW1133" s="13" t="s">
        <v>34</v>
      </c>
      <c r="AX1133" s="13" t="s">
        <v>72</v>
      </c>
      <c r="AY1133" s="235" t="s">
        <v>155</v>
      </c>
    </row>
    <row r="1134" spans="1:51" s="13" customFormat="1" ht="12">
      <c r="A1134" s="13"/>
      <c r="B1134" s="225"/>
      <c r="C1134" s="226"/>
      <c r="D1134" s="227" t="s">
        <v>176</v>
      </c>
      <c r="E1134" s="228" t="s">
        <v>19</v>
      </c>
      <c r="F1134" s="229" t="s">
        <v>2570</v>
      </c>
      <c r="G1134" s="226"/>
      <c r="H1134" s="228" t="s">
        <v>19</v>
      </c>
      <c r="I1134" s="230"/>
      <c r="J1134" s="226"/>
      <c r="K1134" s="226"/>
      <c r="L1134" s="231"/>
      <c r="M1134" s="232"/>
      <c r="N1134" s="233"/>
      <c r="O1134" s="233"/>
      <c r="P1134" s="233"/>
      <c r="Q1134" s="233"/>
      <c r="R1134" s="233"/>
      <c r="S1134" s="233"/>
      <c r="T1134" s="23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5" t="s">
        <v>176</v>
      </c>
      <c r="AU1134" s="235" t="s">
        <v>80</v>
      </c>
      <c r="AV1134" s="13" t="s">
        <v>80</v>
      </c>
      <c r="AW1134" s="13" t="s">
        <v>34</v>
      </c>
      <c r="AX1134" s="13" t="s">
        <v>72</v>
      </c>
      <c r="AY1134" s="235" t="s">
        <v>155</v>
      </c>
    </row>
    <row r="1135" spans="1:51" s="13" customFormat="1" ht="12">
      <c r="A1135" s="13"/>
      <c r="B1135" s="225"/>
      <c r="C1135" s="226"/>
      <c r="D1135" s="227" t="s">
        <v>176</v>
      </c>
      <c r="E1135" s="228" t="s">
        <v>19</v>
      </c>
      <c r="F1135" s="229" t="s">
        <v>2457</v>
      </c>
      <c r="G1135" s="226"/>
      <c r="H1135" s="228" t="s">
        <v>19</v>
      </c>
      <c r="I1135" s="230"/>
      <c r="J1135" s="226"/>
      <c r="K1135" s="226"/>
      <c r="L1135" s="231"/>
      <c r="M1135" s="232"/>
      <c r="N1135" s="233"/>
      <c r="O1135" s="233"/>
      <c r="P1135" s="233"/>
      <c r="Q1135" s="233"/>
      <c r="R1135" s="233"/>
      <c r="S1135" s="233"/>
      <c r="T1135" s="23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35" t="s">
        <v>176</v>
      </c>
      <c r="AU1135" s="235" t="s">
        <v>80</v>
      </c>
      <c r="AV1135" s="13" t="s">
        <v>80</v>
      </c>
      <c r="AW1135" s="13" t="s">
        <v>34</v>
      </c>
      <c r="AX1135" s="13" t="s">
        <v>72</v>
      </c>
      <c r="AY1135" s="235" t="s">
        <v>155</v>
      </c>
    </row>
    <row r="1136" spans="1:51" s="14" customFormat="1" ht="12">
      <c r="A1136" s="14"/>
      <c r="B1136" s="236"/>
      <c r="C1136" s="237"/>
      <c r="D1136" s="227" t="s">
        <v>176</v>
      </c>
      <c r="E1136" s="238" t="s">
        <v>19</v>
      </c>
      <c r="F1136" s="239" t="s">
        <v>2623</v>
      </c>
      <c r="G1136" s="237"/>
      <c r="H1136" s="240">
        <v>5.76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6" t="s">
        <v>176</v>
      </c>
      <c r="AU1136" s="246" t="s">
        <v>80</v>
      </c>
      <c r="AV1136" s="14" t="s">
        <v>82</v>
      </c>
      <c r="AW1136" s="14" t="s">
        <v>34</v>
      </c>
      <c r="AX1136" s="14" t="s">
        <v>72</v>
      </c>
      <c r="AY1136" s="246" t="s">
        <v>155</v>
      </c>
    </row>
    <row r="1137" spans="1:51" s="13" customFormat="1" ht="12">
      <c r="A1137" s="13"/>
      <c r="B1137" s="225"/>
      <c r="C1137" s="226"/>
      <c r="D1137" s="227" t="s">
        <v>176</v>
      </c>
      <c r="E1137" s="228" t="s">
        <v>19</v>
      </c>
      <c r="F1137" s="229" t="s">
        <v>2459</v>
      </c>
      <c r="G1137" s="226"/>
      <c r="H1137" s="228" t="s">
        <v>19</v>
      </c>
      <c r="I1137" s="230"/>
      <c r="J1137" s="226"/>
      <c r="K1137" s="226"/>
      <c r="L1137" s="231"/>
      <c r="M1137" s="232"/>
      <c r="N1137" s="233"/>
      <c r="O1137" s="233"/>
      <c r="P1137" s="233"/>
      <c r="Q1137" s="233"/>
      <c r="R1137" s="233"/>
      <c r="S1137" s="233"/>
      <c r="T1137" s="234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5" t="s">
        <v>176</v>
      </c>
      <c r="AU1137" s="235" t="s">
        <v>80</v>
      </c>
      <c r="AV1137" s="13" t="s">
        <v>80</v>
      </c>
      <c r="AW1137" s="13" t="s">
        <v>34</v>
      </c>
      <c r="AX1137" s="13" t="s">
        <v>72</v>
      </c>
      <c r="AY1137" s="235" t="s">
        <v>155</v>
      </c>
    </row>
    <row r="1138" spans="1:51" s="14" customFormat="1" ht="12">
      <c r="A1138" s="14"/>
      <c r="B1138" s="236"/>
      <c r="C1138" s="237"/>
      <c r="D1138" s="227" t="s">
        <v>176</v>
      </c>
      <c r="E1138" s="238" t="s">
        <v>19</v>
      </c>
      <c r="F1138" s="239" t="s">
        <v>2624</v>
      </c>
      <c r="G1138" s="237"/>
      <c r="H1138" s="240">
        <v>0.926</v>
      </c>
      <c r="I1138" s="241"/>
      <c r="J1138" s="237"/>
      <c r="K1138" s="237"/>
      <c r="L1138" s="242"/>
      <c r="M1138" s="243"/>
      <c r="N1138" s="244"/>
      <c r="O1138" s="244"/>
      <c r="P1138" s="244"/>
      <c r="Q1138" s="244"/>
      <c r="R1138" s="244"/>
      <c r="S1138" s="244"/>
      <c r="T1138" s="245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6" t="s">
        <v>176</v>
      </c>
      <c r="AU1138" s="246" t="s">
        <v>80</v>
      </c>
      <c r="AV1138" s="14" t="s">
        <v>82</v>
      </c>
      <c r="AW1138" s="14" t="s">
        <v>34</v>
      </c>
      <c r="AX1138" s="14" t="s">
        <v>72</v>
      </c>
      <c r="AY1138" s="246" t="s">
        <v>155</v>
      </c>
    </row>
    <row r="1139" spans="1:51" s="13" customFormat="1" ht="12">
      <c r="A1139" s="13"/>
      <c r="B1139" s="225"/>
      <c r="C1139" s="226"/>
      <c r="D1139" s="227" t="s">
        <v>176</v>
      </c>
      <c r="E1139" s="228" t="s">
        <v>19</v>
      </c>
      <c r="F1139" s="229" t="s">
        <v>2461</v>
      </c>
      <c r="G1139" s="226"/>
      <c r="H1139" s="228" t="s">
        <v>19</v>
      </c>
      <c r="I1139" s="230"/>
      <c r="J1139" s="226"/>
      <c r="K1139" s="226"/>
      <c r="L1139" s="231"/>
      <c r="M1139" s="232"/>
      <c r="N1139" s="233"/>
      <c r="O1139" s="233"/>
      <c r="P1139" s="233"/>
      <c r="Q1139" s="233"/>
      <c r="R1139" s="233"/>
      <c r="S1139" s="233"/>
      <c r="T1139" s="23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5" t="s">
        <v>176</v>
      </c>
      <c r="AU1139" s="235" t="s">
        <v>80</v>
      </c>
      <c r="AV1139" s="13" t="s">
        <v>80</v>
      </c>
      <c r="AW1139" s="13" t="s">
        <v>34</v>
      </c>
      <c r="AX1139" s="13" t="s">
        <v>72</v>
      </c>
      <c r="AY1139" s="235" t="s">
        <v>155</v>
      </c>
    </row>
    <row r="1140" spans="1:51" s="14" customFormat="1" ht="12">
      <c r="A1140" s="14"/>
      <c r="B1140" s="236"/>
      <c r="C1140" s="237"/>
      <c r="D1140" s="227" t="s">
        <v>176</v>
      </c>
      <c r="E1140" s="238" t="s">
        <v>19</v>
      </c>
      <c r="F1140" s="239" t="s">
        <v>2625</v>
      </c>
      <c r="G1140" s="237"/>
      <c r="H1140" s="240">
        <v>0.926</v>
      </c>
      <c r="I1140" s="241"/>
      <c r="J1140" s="237"/>
      <c r="K1140" s="237"/>
      <c r="L1140" s="242"/>
      <c r="M1140" s="243"/>
      <c r="N1140" s="244"/>
      <c r="O1140" s="244"/>
      <c r="P1140" s="244"/>
      <c r="Q1140" s="244"/>
      <c r="R1140" s="244"/>
      <c r="S1140" s="244"/>
      <c r="T1140" s="245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6" t="s">
        <v>176</v>
      </c>
      <c r="AU1140" s="246" t="s">
        <v>80</v>
      </c>
      <c r="AV1140" s="14" t="s">
        <v>82</v>
      </c>
      <c r="AW1140" s="14" t="s">
        <v>34</v>
      </c>
      <c r="AX1140" s="14" t="s">
        <v>72</v>
      </c>
      <c r="AY1140" s="246" t="s">
        <v>155</v>
      </c>
    </row>
    <row r="1141" spans="1:51" s="13" customFormat="1" ht="12">
      <c r="A1141" s="13"/>
      <c r="B1141" s="225"/>
      <c r="C1141" s="226"/>
      <c r="D1141" s="227" t="s">
        <v>176</v>
      </c>
      <c r="E1141" s="228" t="s">
        <v>19</v>
      </c>
      <c r="F1141" s="229" t="s">
        <v>2463</v>
      </c>
      <c r="G1141" s="226"/>
      <c r="H1141" s="228" t="s">
        <v>19</v>
      </c>
      <c r="I1141" s="230"/>
      <c r="J1141" s="226"/>
      <c r="K1141" s="226"/>
      <c r="L1141" s="231"/>
      <c r="M1141" s="232"/>
      <c r="N1141" s="233"/>
      <c r="O1141" s="233"/>
      <c r="P1141" s="233"/>
      <c r="Q1141" s="233"/>
      <c r="R1141" s="233"/>
      <c r="S1141" s="233"/>
      <c r="T1141" s="234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5" t="s">
        <v>176</v>
      </c>
      <c r="AU1141" s="235" t="s">
        <v>80</v>
      </c>
      <c r="AV1141" s="13" t="s">
        <v>80</v>
      </c>
      <c r="AW1141" s="13" t="s">
        <v>34</v>
      </c>
      <c r="AX1141" s="13" t="s">
        <v>72</v>
      </c>
      <c r="AY1141" s="235" t="s">
        <v>155</v>
      </c>
    </row>
    <row r="1142" spans="1:51" s="14" customFormat="1" ht="12">
      <c r="A1142" s="14"/>
      <c r="B1142" s="236"/>
      <c r="C1142" s="237"/>
      <c r="D1142" s="227" t="s">
        <v>176</v>
      </c>
      <c r="E1142" s="238" t="s">
        <v>19</v>
      </c>
      <c r="F1142" s="239" t="s">
        <v>2626</v>
      </c>
      <c r="G1142" s="237"/>
      <c r="H1142" s="240">
        <v>2.314</v>
      </c>
      <c r="I1142" s="241"/>
      <c r="J1142" s="237"/>
      <c r="K1142" s="237"/>
      <c r="L1142" s="242"/>
      <c r="M1142" s="243"/>
      <c r="N1142" s="244"/>
      <c r="O1142" s="244"/>
      <c r="P1142" s="244"/>
      <c r="Q1142" s="244"/>
      <c r="R1142" s="244"/>
      <c r="S1142" s="244"/>
      <c r="T1142" s="245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6" t="s">
        <v>176</v>
      </c>
      <c r="AU1142" s="246" t="s">
        <v>80</v>
      </c>
      <c r="AV1142" s="14" t="s">
        <v>82</v>
      </c>
      <c r="AW1142" s="14" t="s">
        <v>34</v>
      </c>
      <c r="AX1142" s="14" t="s">
        <v>72</v>
      </c>
      <c r="AY1142" s="246" t="s">
        <v>155</v>
      </c>
    </row>
    <row r="1143" spans="1:51" s="13" customFormat="1" ht="12">
      <c r="A1143" s="13"/>
      <c r="B1143" s="225"/>
      <c r="C1143" s="226"/>
      <c r="D1143" s="227" t="s">
        <v>176</v>
      </c>
      <c r="E1143" s="228" t="s">
        <v>19</v>
      </c>
      <c r="F1143" s="229" t="s">
        <v>2465</v>
      </c>
      <c r="G1143" s="226"/>
      <c r="H1143" s="228" t="s">
        <v>19</v>
      </c>
      <c r="I1143" s="230"/>
      <c r="J1143" s="226"/>
      <c r="K1143" s="226"/>
      <c r="L1143" s="231"/>
      <c r="M1143" s="232"/>
      <c r="N1143" s="233"/>
      <c r="O1143" s="233"/>
      <c r="P1143" s="233"/>
      <c r="Q1143" s="233"/>
      <c r="R1143" s="233"/>
      <c r="S1143" s="233"/>
      <c r="T1143" s="234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35" t="s">
        <v>176</v>
      </c>
      <c r="AU1143" s="235" t="s">
        <v>80</v>
      </c>
      <c r="AV1143" s="13" t="s">
        <v>80</v>
      </c>
      <c r="AW1143" s="13" t="s">
        <v>34</v>
      </c>
      <c r="AX1143" s="13" t="s">
        <v>72</v>
      </c>
      <c r="AY1143" s="235" t="s">
        <v>155</v>
      </c>
    </row>
    <row r="1144" spans="1:51" s="14" customFormat="1" ht="12">
      <c r="A1144" s="14"/>
      <c r="B1144" s="236"/>
      <c r="C1144" s="237"/>
      <c r="D1144" s="227" t="s">
        <v>176</v>
      </c>
      <c r="E1144" s="238" t="s">
        <v>19</v>
      </c>
      <c r="F1144" s="239" t="s">
        <v>2627</v>
      </c>
      <c r="G1144" s="237"/>
      <c r="H1144" s="240">
        <v>0.694</v>
      </c>
      <c r="I1144" s="241"/>
      <c r="J1144" s="237"/>
      <c r="K1144" s="237"/>
      <c r="L1144" s="242"/>
      <c r="M1144" s="243"/>
      <c r="N1144" s="244"/>
      <c r="O1144" s="244"/>
      <c r="P1144" s="244"/>
      <c r="Q1144" s="244"/>
      <c r="R1144" s="244"/>
      <c r="S1144" s="244"/>
      <c r="T1144" s="24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6" t="s">
        <v>176</v>
      </c>
      <c r="AU1144" s="246" t="s">
        <v>80</v>
      </c>
      <c r="AV1144" s="14" t="s">
        <v>82</v>
      </c>
      <c r="AW1144" s="14" t="s">
        <v>34</v>
      </c>
      <c r="AX1144" s="14" t="s">
        <v>72</v>
      </c>
      <c r="AY1144" s="246" t="s">
        <v>155</v>
      </c>
    </row>
    <row r="1145" spans="1:51" s="15" customFormat="1" ht="12">
      <c r="A1145" s="15"/>
      <c r="B1145" s="255"/>
      <c r="C1145" s="256"/>
      <c r="D1145" s="227" t="s">
        <v>176</v>
      </c>
      <c r="E1145" s="257" t="s">
        <v>19</v>
      </c>
      <c r="F1145" s="258" t="s">
        <v>502</v>
      </c>
      <c r="G1145" s="256"/>
      <c r="H1145" s="259">
        <v>10.62</v>
      </c>
      <c r="I1145" s="260"/>
      <c r="J1145" s="256"/>
      <c r="K1145" s="256"/>
      <c r="L1145" s="261"/>
      <c r="M1145" s="262"/>
      <c r="N1145" s="263"/>
      <c r="O1145" s="263"/>
      <c r="P1145" s="263"/>
      <c r="Q1145" s="263"/>
      <c r="R1145" s="263"/>
      <c r="S1145" s="263"/>
      <c r="T1145" s="264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T1145" s="265" t="s">
        <v>176</v>
      </c>
      <c r="AU1145" s="265" t="s">
        <v>80</v>
      </c>
      <c r="AV1145" s="15" t="s">
        <v>252</v>
      </c>
      <c r="AW1145" s="15" t="s">
        <v>34</v>
      </c>
      <c r="AX1145" s="15" t="s">
        <v>80</v>
      </c>
      <c r="AY1145" s="265" t="s">
        <v>155</v>
      </c>
    </row>
    <row r="1146" spans="1:65" s="2" customFormat="1" ht="16.5" customHeight="1">
      <c r="A1146" s="41"/>
      <c r="B1146" s="42"/>
      <c r="C1146" s="266" t="s">
        <v>522</v>
      </c>
      <c r="D1146" s="266" t="s">
        <v>560</v>
      </c>
      <c r="E1146" s="267" t="s">
        <v>2628</v>
      </c>
      <c r="F1146" s="268" t="s">
        <v>2629</v>
      </c>
      <c r="G1146" s="269" t="s">
        <v>518</v>
      </c>
      <c r="H1146" s="270">
        <v>3.93</v>
      </c>
      <c r="I1146" s="271"/>
      <c r="J1146" s="272">
        <f>ROUND(I1146*H1146,2)</f>
        <v>0</v>
      </c>
      <c r="K1146" s="268" t="s">
        <v>166</v>
      </c>
      <c r="L1146" s="273"/>
      <c r="M1146" s="274" t="s">
        <v>19</v>
      </c>
      <c r="N1146" s="275" t="s">
        <v>43</v>
      </c>
      <c r="O1146" s="87"/>
      <c r="P1146" s="216">
        <f>O1146*H1146</f>
        <v>0</v>
      </c>
      <c r="Q1146" s="216">
        <v>1</v>
      </c>
      <c r="R1146" s="216">
        <f>Q1146*H1146</f>
        <v>3.93</v>
      </c>
      <c r="S1146" s="216">
        <v>0</v>
      </c>
      <c r="T1146" s="217">
        <f>S1146*H1146</f>
        <v>0</v>
      </c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R1146" s="218" t="s">
        <v>776</v>
      </c>
      <c r="AT1146" s="218" t="s">
        <v>560</v>
      </c>
      <c r="AU1146" s="218" t="s">
        <v>80</v>
      </c>
      <c r="AY1146" s="20" t="s">
        <v>155</v>
      </c>
      <c r="BE1146" s="219">
        <f>IF(N1146="základní",J1146,0)</f>
        <v>0</v>
      </c>
      <c r="BF1146" s="219">
        <f>IF(N1146="snížená",J1146,0)</f>
        <v>0</v>
      </c>
      <c r="BG1146" s="219">
        <f>IF(N1146="zákl. přenesená",J1146,0)</f>
        <v>0</v>
      </c>
      <c r="BH1146" s="219">
        <f>IF(N1146="sníž. přenesená",J1146,0)</f>
        <v>0</v>
      </c>
      <c r="BI1146" s="219">
        <f>IF(N1146="nulová",J1146,0)</f>
        <v>0</v>
      </c>
      <c r="BJ1146" s="20" t="s">
        <v>80</v>
      </c>
      <c r="BK1146" s="219">
        <f>ROUND(I1146*H1146,2)</f>
        <v>0</v>
      </c>
      <c r="BL1146" s="20" t="s">
        <v>196</v>
      </c>
      <c r="BM1146" s="218" t="s">
        <v>2630</v>
      </c>
    </row>
    <row r="1147" spans="1:51" s="13" customFormat="1" ht="12">
      <c r="A1147" s="13"/>
      <c r="B1147" s="225"/>
      <c r="C1147" s="226"/>
      <c r="D1147" s="227" t="s">
        <v>176</v>
      </c>
      <c r="E1147" s="228" t="s">
        <v>19</v>
      </c>
      <c r="F1147" s="229" t="s">
        <v>2568</v>
      </c>
      <c r="G1147" s="226"/>
      <c r="H1147" s="228" t="s">
        <v>19</v>
      </c>
      <c r="I1147" s="230"/>
      <c r="J1147" s="226"/>
      <c r="K1147" s="226"/>
      <c r="L1147" s="231"/>
      <c r="M1147" s="232"/>
      <c r="N1147" s="233"/>
      <c r="O1147" s="233"/>
      <c r="P1147" s="233"/>
      <c r="Q1147" s="233"/>
      <c r="R1147" s="233"/>
      <c r="S1147" s="233"/>
      <c r="T1147" s="234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5" t="s">
        <v>176</v>
      </c>
      <c r="AU1147" s="235" t="s">
        <v>80</v>
      </c>
      <c r="AV1147" s="13" t="s">
        <v>80</v>
      </c>
      <c r="AW1147" s="13" t="s">
        <v>34</v>
      </c>
      <c r="AX1147" s="13" t="s">
        <v>72</v>
      </c>
      <c r="AY1147" s="235" t="s">
        <v>155</v>
      </c>
    </row>
    <row r="1148" spans="1:51" s="13" customFormat="1" ht="12">
      <c r="A1148" s="13"/>
      <c r="B1148" s="225"/>
      <c r="C1148" s="226"/>
      <c r="D1148" s="227" t="s">
        <v>176</v>
      </c>
      <c r="E1148" s="228" t="s">
        <v>19</v>
      </c>
      <c r="F1148" s="229" t="s">
        <v>2631</v>
      </c>
      <c r="G1148" s="226"/>
      <c r="H1148" s="228" t="s">
        <v>19</v>
      </c>
      <c r="I1148" s="230"/>
      <c r="J1148" s="226"/>
      <c r="K1148" s="226"/>
      <c r="L1148" s="231"/>
      <c r="M1148" s="232"/>
      <c r="N1148" s="233"/>
      <c r="O1148" s="233"/>
      <c r="P1148" s="233"/>
      <c r="Q1148" s="233"/>
      <c r="R1148" s="233"/>
      <c r="S1148" s="233"/>
      <c r="T1148" s="23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5" t="s">
        <v>176</v>
      </c>
      <c r="AU1148" s="235" t="s">
        <v>80</v>
      </c>
      <c r="AV1148" s="13" t="s">
        <v>80</v>
      </c>
      <c r="AW1148" s="13" t="s">
        <v>34</v>
      </c>
      <c r="AX1148" s="13" t="s">
        <v>72</v>
      </c>
      <c r="AY1148" s="235" t="s">
        <v>155</v>
      </c>
    </row>
    <row r="1149" spans="1:51" s="13" customFormat="1" ht="12">
      <c r="A1149" s="13"/>
      <c r="B1149" s="225"/>
      <c r="C1149" s="226"/>
      <c r="D1149" s="227" t="s">
        <v>176</v>
      </c>
      <c r="E1149" s="228" t="s">
        <v>19</v>
      </c>
      <c r="F1149" s="229" t="s">
        <v>2570</v>
      </c>
      <c r="G1149" s="226"/>
      <c r="H1149" s="228" t="s">
        <v>19</v>
      </c>
      <c r="I1149" s="230"/>
      <c r="J1149" s="226"/>
      <c r="K1149" s="226"/>
      <c r="L1149" s="231"/>
      <c r="M1149" s="232"/>
      <c r="N1149" s="233"/>
      <c r="O1149" s="233"/>
      <c r="P1149" s="233"/>
      <c r="Q1149" s="233"/>
      <c r="R1149" s="233"/>
      <c r="S1149" s="233"/>
      <c r="T1149" s="234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5" t="s">
        <v>176</v>
      </c>
      <c r="AU1149" s="235" t="s">
        <v>80</v>
      </c>
      <c r="AV1149" s="13" t="s">
        <v>80</v>
      </c>
      <c r="AW1149" s="13" t="s">
        <v>34</v>
      </c>
      <c r="AX1149" s="13" t="s">
        <v>72</v>
      </c>
      <c r="AY1149" s="235" t="s">
        <v>155</v>
      </c>
    </row>
    <row r="1150" spans="1:51" s="13" customFormat="1" ht="12">
      <c r="A1150" s="13"/>
      <c r="B1150" s="225"/>
      <c r="C1150" s="226"/>
      <c r="D1150" s="227" t="s">
        <v>176</v>
      </c>
      <c r="E1150" s="228" t="s">
        <v>19</v>
      </c>
      <c r="F1150" s="229" t="s">
        <v>2457</v>
      </c>
      <c r="G1150" s="226"/>
      <c r="H1150" s="228" t="s">
        <v>19</v>
      </c>
      <c r="I1150" s="230"/>
      <c r="J1150" s="226"/>
      <c r="K1150" s="226"/>
      <c r="L1150" s="231"/>
      <c r="M1150" s="232"/>
      <c r="N1150" s="233"/>
      <c r="O1150" s="233"/>
      <c r="P1150" s="233"/>
      <c r="Q1150" s="233"/>
      <c r="R1150" s="233"/>
      <c r="S1150" s="233"/>
      <c r="T1150" s="23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5" t="s">
        <v>176</v>
      </c>
      <c r="AU1150" s="235" t="s">
        <v>80</v>
      </c>
      <c r="AV1150" s="13" t="s">
        <v>80</v>
      </c>
      <c r="AW1150" s="13" t="s">
        <v>34</v>
      </c>
      <c r="AX1150" s="13" t="s">
        <v>72</v>
      </c>
      <c r="AY1150" s="235" t="s">
        <v>155</v>
      </c>
    </row>
    <row r="1151" spans="1:51" s="14" customFormat="1" ht="12">
      <c r="A1151" s="14"/>
      <c r="B1151" s="236"/>
      <c r="C1151" s="237"/>
      <c r="D1151" s="227" t="s">
        <v>176</v>
      </c>
      <c r="E1151" s="238" t="s">
        <v>19</v>
      </c>
      <c r="F1151" s="239" t="s">
        <v>2632</v>
      </c>
      <c r="G1151" s="237"/>
      <c r="H1151" s="240">
        <v>3.65</v>
      </c>
      <c r="I1151" s="241"/>
      <c r="J1151" s="237"/>
      <c r="K1151" s="237"/>
      <c r="L1151" s="242"/>
      <c r="M1151" s="243"/>
      <c r="N1151" s="244"/>
      <c r="O1151" s="244"/>
      <c r="P1151" s="244"/>
      <c r="Q1151" s="244"/>
      <c r="R1151" s="244"/>
      <c r="S1151" s="244"/>
      <c r="T1151" s="24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6" t="s">
        <v>176</v>
      </c>
      <c r="AU1151" s="246" t="s">
        <v>80</v>
      </c>
      <c r="AV1151" s="14" t="s">
        <v>82</v>
      </c>
      <c r="AW1151" s="14" t="s">
        <v>34</v>
      </c>
      <c r="AX1151" s="14" t="s">
        <v>72</v>
      </c>
      <c r="AY1151" s="246" t="s">
        <v>155</v>
      </c>
    </row>
    <row r="1152" spans="1:51" s="13" customFormat="1" ht="12">
      <c r="A1152" s="13"/>
      <c r="B1152" s="225"/>
      <c r="C1152" s="226"/>
      <c r="D1152" s="227" t="s">
        <v>176</v>
      </c>
      <c r="E1152" s="228" t="s">
        <v>19</v>
      </c>
      <c r="F1152" s="229" t="s">
        <v>2459</v>
      </c>
      <c r="G1152" s="226"/>
      <c r="H1152" s="228" t="s">
        <v>19</v>
      </c>
      <c r="I1152" s="230"/>
      <c r="J1152" s="226"/>
      <c r="K1152" s="226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176</v>
      </c>
      <c r="AU1152" s="235" t="s">
        <v>80</v>
      </c>
      <c r="AV1152" s="13" t="s">
        <v>80</v>
      </c>
      <c r="AW1152" s="13" t="s">
        <v>34</v>
      </c>
      <c r="AX1152" s="13" t="s">
        <v>72</v>
      </c>
      <c r="AY1152" s="235" t="s">
        <v>155</v>
      </c>
    </row>
    <row r="1153" spans="1:51" s="14" customFormat="1" ht="12">
      <c r="A1153" s="14"/>
      <c r="B1153" s="236"/>
      <c r="C1153" s="237"/>
      <c r="D1153" s="227" t="s">
        <v>176</v>
      </c>
      <c r="E1153" s="238" t="s">
        <v>19</v>
      </c>
      <c r="F1153" s="239" t="s">
        <v>2633</v>
      </c>
      <c r="G1153" s="237"/>
      <c r="H1153" s="240">
        <v>0.059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176</v>
      </c>
      <c r="AU1153" s="246" t="s">
        <v>80</v>
      </c>
      <c r="AV1153" s="14" t="s">
        <v>82</v>
      </c>
      <c r="AW1153" s="14" t="s">
        <v>34</v>
      </c>
      <c r="AX1153" s="14" t="s">
        <v>72</v>
      </c>
      <c r="AY1153" s="246" t="s">
        <v>155</v>
      </c>
    </row>
    <row r="1154" spans="1:51" s="13" customFormat="1" ht="12">
      <c r="A1154" s="13"/>
      <c r="B1154" s="225"/>
      <c r="C1154" s="226"/>
      <c r="D1154" s="227" t="s">
        <v>176</v>
      </c>
      <c r="E1154" s="228" t="s">
        <v>19</v>
      </c>
      <c r="F1154" s="229" t="s">
        <v>2461</v>
      </c>
      <c r="G1154" s="226"/>
      <c r="H1154" s="228" t="s">
        <v>19</v>
      </c>
      <c r="I1154" s="230"/>
      <c r="J1154" s="226"/>
      <c r="K1154" s="226"/>
      <c r="L1154" s="231"/>
      <c r="M1154" s="232"/>
      <c r="N1154" s="233"/>
      <c r="O1154" s="233"/>
      <c r="P1154" s="233"/>
      <c r="Q1154" s="233"/>
      <c r="R1154" s="233"/>
      <c r="S1154" s="233"/>
      <c r="T1154" s="23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5" t="s">
        <v>176</v>
      </c>
      <c r="AU1154" s="235" t="s">
        <v>80</v>
      </c>
      <c r="AV1154" s="13" t="s">
        <v>80</v>
      </c>
      <c r="AW1154" s="13" t="s">
        <v>34</v>
      </c>
      <c r="AX1154" s="13" t="s">
        <v>72</v>
      </c>
      <c r="AY1154" s="235" t="s">
        <v>155</v>
      </c>
    </row>
    <row r="1155" spans="1:51" s="14" customFormat="1" ht="12">
      <c r="A1155" s="14"/>
      <c r="B1155" s="236"/>
      <c r="C1155" s="237"/>
      <c r="D1155" s="227" t="s">
        <v>176</v>
      </c>
      <c r="E1155" s="238" t="s">
        <v>19</v>
      </c>
      <c r="F1155" s="239" t="s">
        <v>2634</v>
      </c>
      <c r="G1155" s="237"/>
      <c r="H1155" s="240">
        <v>0.052</v>
      </c>
      <c r="I1155" s="241"/>
      <c r="J1155" s="237"/>
      <c r="K1155" s="237"/>
      <c r="L1155" s="242"/>
      <c r="M1155" s="243"/>
      <c r="N1155" s="244"/>
      <c r="O1155" s="244"/>
      <c r="P1155" s="244"/>
      <c r="Q1155" s="244"/>
      <c r="R1155" s="244"/>
      <c r="S1155" s="244"/>
      <c r="T1155" s="24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6" t="s">
        <v>176</v>
      </c>
      <c r="AU1155" s="246" t="s">
        <v>80</v>
      </c>
      <c r="AV1155" s="14" t="s">
        <v>82</v>
      </c>
      <c r="AW1155" s="14" t="s">
        <v>34</v>
      </c>
      <c r="AX1155" s="14" t="s">
        <v>72</v>
      </c>
      <c r="AY1155" s="246" t="s">
        <v>155</v>
      </c>
    </row>
    <row r="1156" spans="1:51" s="13" customFormat="1" ht="12">
      <c r="A1156" s="13"/>
      <c r="B1156" s="225"/>
      <c r="C1156" s="226"/>
      <c r="D1156" s="227" t="s">
        <v>176</v>
      </c>
      <c r="E1156" s="228" t="s">
        <v>19</v>
      </c>
      <c r="F1156" s="229" t="s">
        <v>2463</v>
      </c>
      <c r="G1156" s="226"/>
      <c r="H1156" s="228" t="s">
        <v>19</v>
      </c>
      <c r="I1156" s="230"/>
      <c r="J1156" s="226"/>
      <c r="K1156" s="226"/>
      <c r="L1156" s="231"/>
      <c r="M1156" s="232"/>
      <c r="N1156" s="233"/>
      <c r="O1156" s="233"/>
      <c r="P1156" s="233"/>
      <c r="Q1156" s="233"/>
      <c r="R1156" s="233"/>
      <c r="S1156" s="233"/>
      <c r="T1156" s="23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5" t="s">
        <v>176</v>
      </c>
      <c r="AU1156" s="235" t="s">
        <v>80</v>
      </c>
      <c r="AV1156" s="13" t="s">
        <v>80</v>
      </c>
      <c r="AW1156" s="13" t="s">
        <v>34</v>
      </c>
      <c r="AX1156" s="13" t="s">
        <v>72</v>
      </c>
      <c r="AY1156" s="235" t="s">
        <v>155</v>
      </c>
    </row>
    <row r="1157" spans="1:51" s="14" customFormat="1" ht="12">
      <c r="A1157" s="14"/>
      <c r="B1157" s="236"/>
      <c r="C1157" s="237"/>
      <c r="D1157" s="227" t="s">
        <v>176</v>
      </c>
      <c r="E1157" s="238" t="s">
        <v>19</v>
      </c>
      <c r="F1157" s="239" t="s">
        <v>2635</v>
      </c>
      <c r="G1157" s="237"/>
      <c r="H1157" s="240">
        <v>0.13</v>
      </c>
      <c r="I1157" s="241"/>
      <c r="J1157" s="237"/>
      <c r="K1157" s="237"/>
      <c r="L1157" s="242"/>
      <c r="M1157" s="243"/>
      <c r="N1157" s="244"/>
      <c r="O1157" s="244"/>
      <c r="P1157" s="244"/>
      <c r="Q1157" s="244"/>
      <c r="R1157" s="244"/>
      <c r="S1157" s="244"/>
      <c r="T1157" s="245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6" t="s">
        <v>176</v>
      </c>
      <c r="AU1157" s="246" t="s">
        <v>80</v>
      </c>
      <c r="AV1157" s="14" t="s">
        <v>82</v>
      </c>
      <c r="AW1157" s="14" t="s">
        <v>34</v>
      </c>
      <c r="AX1157" s="14" t="s">
        <v>72</v>
      </c>
      <c r="AY1157" s="246" t="s">
        <v>155</v>
      </c>
    </row>
    <row r="1158" spans="1:51" s="13" customFormat="1" ht="12">
      <c r="A1158" s="13"/>
      <c r="B1158" s="225"/>
      <c r="C1158" s="226"/>
      <c r="D1158" s="227" t="s">
        <v>176</v>
      </c>
      <c r="E1158" s="228" t="s">
        <v>19</v>
      </c>
      <c r="F1158" s="229" t="s">
        <v>2465</v>
      </c>
      <c r="G1158" s="226"/>
      <c r="H1158" s="228" t="s">
        <v>19</v>
      </c>
      <c r="I1158" s="230"/>
      <c r="J1158" s="226"/>
      <c r="K1158" s="226"/>
      <c r="L1158" s="231"/>
      <c r="M1158" s="232"/>
      <c r="N1158" s="233"/>
      <c r="O1158" s="233"/>
      <c r="P1158" s="233"/>
      <c r="Q1158" s="233"/>
      <c r="R1158" s="233"/>
      <c r="S1158" s="233"/>
      <c r="T1158" s="23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5" t="s">
        <v>176</v>
      </c>
      <c r="AU1158" s="235" t="s">
        <v>80</v>
      </c>
      <c r="AV1158" s="13" t="s">
        <v>80</v>
      </c>
      <c r="AW1158" s="13" t="s">
        <v>34</v>
      </c>
      <c r="AX1158" s="13" t="s">
        <v>72</v>
      </c>
      <c r="AY1158" s="235" t="s">
        <v>155</v>
      </c>
    </row>
    <row r="1159" spans="1:51" s="14" customFormat="1" ht="12">
      <c r="A1159" s="14"/>
      <c r="B1159" s="236"/>
      <c r="C1159" s="237"/>
      <c r="D1159" s="227" t="s">
        <v>176</v>
      </c>
      <c r="E1159" s="238" t="s">
        <v>19</v>
      </c>
      <c r="F1159" s="239" t="s">
        <v>2636</v>
      </c>
      <c r="G1159" s="237"/>
      <c r="H1159" s="240">
        <v>0.039</v>
      </c>
      <c r="I1159" s="241"/>
      <c r="J1159" s="237"/>
      <c r="K1159" s="237"/>
      <c r="L1159" s="242"/>
      <c r="M1159" s="243"/>
      <c r="N1159" s="244"/>
      <c r="O1159" s="244"/>
      <c r="P1159" s="244"/>
      <c r="Q1159" s="244"/>
      <c r="R1159" s="244"/>
      <c r="S1159" s="244"/>
      <c r="T1159" s="24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6" t="s">
        <v>176</v>
      </c>
      <c r="AU1159" s="246" t="s">
        <v>80</v>
      </c>
      <c r="AV1159" s="14" t="s">
        <v>82</v>
      </c>
      <c r="AW1159" s="14" t="s">
        <v>34</v>
      </c>
      <c r="AX1159" s="14" t="s">
        <v>72</v>
      </c>
      <c r="AY1159" s="246" t="s">
        <v>155</v>
      </c>
    </row>
    <row r="1160" spans="1:51" s="15" customFormat="1" ht="12">
      <c r="A1160" s="15"/>
      <c r="B1160" s="255"/>
      <c r="C1160" s="256"/>
      <c r="D1160" s="227" t="s">
        <v>176</v>
      </c>
      <c r="E1160" s="257" t="s">
        <v>19</v>
      </c>
      <c r="F1160" s="258" t="s">
        <v>502</v>
      </c>
      <c r="G1160" s="256"/>
      <c r="H1160" s="259">
        <v>3.93</v>
      </c>
      <c r="I1160" s="260"/>
      <c r="J1160" s="256"/>
      <c r="K1160" s="256"/>
      <c r="L1160" s="261"/>
      <c r="M1160" s="262"/>
      <c r="N1160" s="263"/>
      <c r="O1160" s="263"/>
      <c r="P1160" s="263"/>
      <c r="Q1160" s="263"/>
      <c r="R1160" s="263"/>
      <c r="S1160" s="263"/>
      <c r="T1160" s="264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5" t="s">
        <v>176</v>
      </c>
      <c r="AU1160" s="265" t="s">
        <v>80</v>
      </c>
      <c r="AV1160" s="15" t="s">
        <v>252</v>
      </c>
      <c r="AW1160" s="15" t="s">
        <v>34</v>
      </c>
      <c r="AX1160" s="15" t="s">
        <v>80</v>
      </c>
      <c r="AY1160" s="265" t="s">
        <v>155</v>
      </c>
    </row>
    <row r="1161" spans="1:65" s="2" customFormat="1" ht="16.5" customHeight="1">
      <c r="A1161" s="41"/>
      <c r="B1161" s="42"/>
      <c r="C1161" s="266" t="s">
        <v>8</v>
      </c>
      <c r="D1161" s="266" t="s">
        <v>560</v>
      </c>
      <c r="E1161" s="267" t="s">
        <v>2637</v>
      </c>
      <c r="F1161" s="268" t="s">
        <v>2638</v>
      </c>
      <c r="G1161" s="269" t="s">
        <v>518</v>
      </c>
      <c r="H1161" s="270">
        <v>0.167</v>
      </c>
      <c r="I1161" s="271"/>
      <c r="J1161" s="272">
        <f>ROUND(I1161*H1161,2)</f>
        <v>0</v>
      </c>
      <c r="K1161" s="268" t="s">
        <v>166</v>
      </c>
      <c r="L1161" s="273"/>
      <c r="M1161" s="274" t="s">
        <v>19</v>
      </c>
      <c r="N1161" s="275" t="s">
        <v>43</v>
      </c>
      <c r="O1161" s="87"/>
      <c r="P1161" s="216">
        <f>O1161*H1161</f>
        <v>0</v>
      </c>
      <c r="Q1161" s="216">
        <v>1</v>
      </c>
      <c r="R1161" s="216">
        <f>Q1161*H1161</f>
        <v>0.167</v>
      </c>
      <c r="S1161" s="216">
        <v>0</v>
      </c>
      <c r="T1161" s="217">
        <f>S1161*H1161</f>
        <v>0</v>
      </c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R1161" s="218" t="s">
        <v>776</v>
      </c>
      <c r="AT1161" s="218" t="s">
        <v>560</v>
      </c>
      <c r="AU1161" s="218" t="s">
        <v>80</v>
      </c>
      <c r="AY1161" s="20" t="s">
        <v>155</v>
      </c>
      <c r="BE1161" s="219">
        <f>IF(N1161="základní",J1161,0)</f>
        <v>0</v>
      </c>
      <c r="BF1161" s="219">
        <f>IF(N1161="snížená",J1161,0)</f>
        <v>0</v>
      </c>
      <c r="BG1161" s="219">
        <f>IF(N1161="zákl. přenesená",J1161,0)</f>
        <v>0</v>
      </c>
      <c r="BH1161" s="219">
        <f>IF(N1161="sníž. přenesená",J1161,0)</f>
        <v>0</v>
      </c>
      <c r="BI1161" s="219">
        <f>IF(N1161="nulová",J1161,0)</f>
        <v>0</v>
      </c>
      <c r="BJ1161" s="20" t="s">
        <v>80</v>
      </c>
      <c r="BK1161" s="219">
        <f>ROUND(I1161*H1161,2)</f>
        <v>0</v>
      </c>
      <c r="BL1161" s="20" t="s">
        <v>196</v>
      </c>
      <c r="BM1161" s="218" t="s">
        <v>2639</v>
      </c>
    </row>
    <row r="1162" spans="1:51" s="13" customFormat="1" ht="12">
      <c r="A1162" s="13"/>
      <c r="B1162" s="225"/>
      <c r="C1162" s="226"/>
      <c r="D1162" s="227" t="s">
        <v>176</v>
      </c>
      <c r="E1162" s="228" t="s">
        <v>19</v>
      </c>
      <c r="F1162" s="229" t="s">
        <v>2568</v>
      </c>
      <c r="G1162" s="226"/>
      <c r="H1162" s="228" t="s">
        <v>19</v>
      </c>
      <c r="I1162" s="230"/>
      <c r="J1162" s="226"/>
      <c r="K1162" s="226"/>
      <c r="L1162" s="231"/>
      <c r="M1162" s="232"/>
      <c r="N1162" s="233"/>
      <c r="O1162" s="233"/>
      <c r="P1162" s="233"/>
      <c r="Q1162" s="233"/>
      <c r="R1162" s="233"/>
      <c r="S1162" s="233"/>
      <c r="T1162" s="23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5" t="s">
        <v>176</v>
      </c>
      <c r="AU1162" s="235" t="s">
        <v>80</v>
      </c>
      <c r="AV1162" s="13" t="s">
        <v>80</v>
      </c>
      <c r="AW1162" s="13" t="s">
        <v>34</v>
      </c>
      <c r="AX1162" s="13" t="s">
        <v>72</v>
      </c>
      <c r="AY1162" s="235" t="s">
        <v>155</v>
      </c>
    </row>
    <row r="1163" spans="1:51" s="13" customFormat="1" ht="12">
      <c r="A1163" s="13"/>
      <c r="B1163" s="225"/>
      <c r="C1163" s="226"/>
      <c r="D1163" s="227" t="s">
        <v>176</v>
      </c>
      <c r="E1163" s="228" t="s">
        <v>19</v>
      </c>
      <c r="F1163" s="229" t="s">
        <v>2640</v>
      </c>
      <c r="G1163" s="226"/>
      <c r="H1163" s="228" t="s">
        <v>19</v>
      </c>
      <c r="I1163" s="230"/>
      <c r="J1163" s="226"/>
      <c r="K1163" s="226"/>
      <c r="L1163" s="231"/>
      <c r="M1163" s="232"/>
      <c r="N1163" s="233"/>
      <c r="O1163" s="233"/>
      <c r="P1163" s="233"/>
      <c r="Q1163" s="233"/>
      <c r="R1163" s="233"/>
      <c r="S1163" s="233"/>
      <c r="T1163" s="234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5" t="s">
        <v>176</v>
      </c>
      <c r="AU1163" s="235" t="s">
        <v>80</v>
      </c>
      <c r="AV1163" s="13" t="s">
        <v>80</v>
      </c>
      <c r="AW1163" s="13" t="s">
        <v>34</v>
      </c>
      <c r="AX1163" s="13" t="s">
        <v>72</v>
      </c>
      <c r="AY1163" s="235" t="s">
        <v>155</v>
      </c>
    </row>
    <row r="1164" spans="1:51" s="13" customFormat="1" ht="12">
      <c r="A1164" s="13"/>
      <c r="B1164" s="225"/>
      <c r="C1164" s="226"/>
      <c r="D1164" s="227" t="s">
        <v>176</v>
      </c>
      <c r="E1164" s="228" t="s">
        <v>19</v>
      </c>
      <c r="F1164" s="229" t="s">
        <v>2570</v>
      </c>
      <c r="G1164" s="226"/>
      <c r="H1164" s="228" t="s">
        <v>19</v>
      </c>
      <c r="I1164" s="230"/>
      <c r="J1164" s="226"/>
      <c r="K1164" s="226"/>
      <c r="L1164" s="231"/>
      <c r="M1164" s="232"/>
      <c r="N1164" s="233"/>
      <c r="O1164" s="233"/>
      <c r="P1164" s="233"/>
      <c r="Q1164" s="233"/>
      <c r="R1164" s="233"/>
      <c r="S1164" s="233"/>
      <c r="T1164" s="23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5" t="s">
        <v>176</v>
      </c>
      <c r="AU1164" s="235" t="s">
        <v>80</v>
      </c>
      <c r="AV1164" s="13" t="s">
        <v>80</v>
      </c>
      <c r="AW1164" s="13" t="s">
        <v>34</v>
      </c>
      <c r="AX1164" s="13" t="s">
        <v>72</v>
      </c>
      <c r="AY1164" s="235" t="s">
        <v>155</v>
      </c>
    </row>
    <row r="1165" spans="1:51" s="13" customFormat="1" ht="12">
      <c r="A1165" s="13"/>
      <c r="B1165" s="225"/>
      <c r="C1165" s="226"/>
      <c r="D1165" s="227" t="s">
        <v>176</v>
      </c>
      <c r="E1165" s="228" t="s">
        <v>19</v>
      </c>
      <c r="F1165" s="229" t="s">
        <v>2357</v>
      </c>
      <c r="G1165" s="226"/>
      <c r="H1165" s="228" t="s">
        <v>19</v>
      </c>
      <c r="I1165" s="230"/>
      <c r="J1165" s="226"/>
      <c r="K1165" s="226"/>
      <c r="L1165" s="231"/>
      <c r="M1165" s="232"/>
      <c r="N1165" s="233"/>
      <c r="O1165" s="233"/>
      <c r="P1165" s="233"/>
      <c r="Q1165" s="233"/>
      <c r="R1165" s="233"/>
      <c r="S1165" s="233"/>
      <c r="T1165" s="234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5" t="s">
        <v>176</v>
      </c>
      <c r="AU1165" s="235" t="s">
        <v>80</v>
      </c>
      <c r="AV1165" s="13" t="s">
        <v>80</v>
      </c>
      <c r="AW1165" s="13" t="s">
        <v>34</v>
      </c>
      <c r="AX1165" s="13" t="s">
        <v>72</v>
      </c>
      <c r="AY1165" s="235" t="s">
        <v>155</v>
      </c>
    </row>
    <row r="1166" spans="1:51" s="14" customFormat="1" ht="12">
      <c r="A1166" s="14"/>
      <c r="B1166" s="236"/>
      <c r="C1166" s="237"/>
      <c r="D1166" s="227" t="s">
        <v>176</v>
      </c>
      <c r="E1166" s="238" t="s">
        <v>19</v>
      </c>
      <c r="F1166" s="239" t="s">
        <v>2641</v>
      </c>
      <c r="G1166" s="237"/>
      <c r="H1166" s="240">
        <v>0.091</v>
      </c>
      <c r="I1166" s="241"/>
      <c r="J1166" s="237"/>
      <c r="K1166" s="237"/>
      <c r="L1166" s="242"/>
      <c r="M1166" s="243"/>
      <c r="N1166" s="244"/>
      <c r="O1166" s="244"/>
      <c r="P1166" s="244"/>
      <c r="Q1166" s="244"/>
      <c r="R1166" s="244"/>
      <c r="S1166" s="244"/>
      <c r="T1166" s="245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6" t="s">
        <v>176</v>
      </c>
      <c r="AU1166" s="246" t="s">
        <v>80</v>
      </c>
      <c r="AV1166" s="14" t="s">
        <v>82</v>
      </c>
      <c r="AW1166" s="14" t="s">
        <v>34</v>
      </c>
      <c r="AX1166" s="14" t="s">
        <v>72</v>
      </c>
      <c r="AY1166" s="246" t="s">
        <v>155</v>
      </c>
    </row>
    <row r="1167" spans="1:51" s="14" customFormat="1" ht="12">
      <c r="A1167" s="14"/>
      <c r="B1167" s="236"/>
      <c r="C1167" s="237"/>
      <c r="D1167" s="227" t="s">
        <v>176</v>
      </c>
      <c r="E1167" s="238" t="s">
        <v>19</v>
      </c>
      <c r="F1167" s="239" t="s">
        <v>2642</v>
      </c>
      <c r="G1167" s="237"/>
      <c r="H1167" s="240">
        <v>0.076</v>
      </c>
      <c r="I1167" s="241"/>
      <c r="J1167" s="237"/>
      <c r="K1167" s="237"/>
      <c r="L1167" s="242"/>
      <c r="M1167" s="243"/>
      <c r="N1167" s="244"/>
      <c r="O1167" s="244"/>
      <c r="P1167" s="244"/>
      <c r="Q1167" s="244"/>
      <c r="R1167" s="244"/>
      <c r="S1167" s="244"/>
      <c r="T1167" s="245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6" t="s">
        <v>176</v>
      </c>
      <c r="AU1167" s="246" t="s">
        <v>80</v>
      </c>
      <c r="AV1167" s="14" t="s">
        <v>82</v>
      </c>
      <c r="AW1167" s="14" t="s">
        <v>34</v>
      </c>
      <c r="AX1167" s="14" t="s">
        <v>72</v>
      </c>
      <c r="AY1167" s="246" t="s">
        <v>155</v>
      </c>
    </row>
    <row r="1168" spans="1:51" s="15" customFormat="1" ht="12">
      <c r="A1168" s="15"/>
      <c r="B1168" s="255"/>
      <c r="C1168" s="256"/>
      <c r="D1168" s="227" t="s">
        <v>176</v>
      </c>
      <c r="E1168" s="257" t="s">
        <v>19</v>
      </c>
      <c r="F1168" s="258" t="s">
        <v>502</v>
      </c>
      <c r="G1168" s="256"/>
      <c r="H1168" s="259">
        <v>0.167</v>
      </c>
      <c r="I1168" s="260"/>
      <c r="J1168" s="256"/>
      <c r="K1168" s="256"/>
      <c r="L1168" s="261"/>
      <c r="M1168" s="262"/>
      <c r="N1168" s="263"/>
      <c r="O1168" s="263"/>
      <c r="P1168" s="263"/>
      <c r="Q1168" s="263"/>
      <c r="R1168" s="263"/>
      <c r="S1168" s="263"/>
      <c r="T1168" s="264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65" t="s">
        <v>176</v>
      </c>
      <c r="AU1168" s="265" t="s">
        <v>80</v>
      </c>
      <c r="AV1168" s="15" t="s">
        <v>252</v>
      </c>
      <c r="AW1168" s="15" t="s">
        <v>34</v>
      </c>
      <c r="AX1168" s="15" t="s">
        <v>80</v>
      </c>
      <c r="AY1168" s="265" t="s">
        <v>155</v>
      </c>
    </row>
    <row r="1169" spans="1:65" s="2" customFormat="1" ht="16.5" customHeight="1">
      <c r="A1169" s="41"/>
      <c r="B1169" s="42"/>
      <c r="C1169" s="266" t="s">
        <v>196</v>
      </c>
      <c r="D1169" s="266" t="s">
        <v>560</v>
      </c>
      <c r="E1169" s="267" t="s">
        <v>2643</v>
      </c>
      <c r="F1169" s="268" t="s">
        <v>2644</v>
      </c>
      <c r="G1169" s="269" t="s">
        <v>518</v>
      </c>
      <c r="H1169" s="270">
        <v>0.6</v>
      </c>
      <c r="I1169" s="271"/>
      <c r="J1169" s="272">
        <f>ROUND(I1169*H1169,2)</f>
        <v>0</v>
      </c>
      <c r="K1169" s="268" t="s">
        <v>19</v>
      </c>
      <c r="L1169" s="273"/>
      <c r="M1169" s="274" t="s">
        <v>19</v>
      </c>
      <c r="N1169" s="275" t="s">
        <v>43</v>
      </c>
      <c r="O1169" s="87"/>
      <c r="P1169" s="216">
        <f>O1169*H1169</f>
        <v>0</v>
      </c>
      <c r="Q1169" s="216">
        <v>1</v>
      </c>
      <c r="R1169" s="216">
        <f>Q1169*H1169</f>
        <v>0.6</v>
      </c>
      <c r="S1169" s="216">
        <v>0</v>
      </c>
      <c r="T1169" s="217">
        <f>S1169*H1169</f>
        <v>0</v>
      </c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R1169" s="218" t="s">
        <v>776</v>
      </c>
      <c r="AT1169" s="218" t="s">
        <v>560</v>
      </c>
      <c r="AU1169" s="218" t="s">
        <v>80</v>
      </c>
      <c r="AY1169" s="20" t="s">
        <v>155</v>
      </c>
      <c r="BE1169" s="219">
        <f>IF(N1169="základní",J1169,0)</f>
        <v>0</v>
      </c>
      <c r="BF1169" s="219">
        <f>IF(N1169="snížená",J1169,0)</f>
        <v>0</v>
      </c>
      <c r="BG1169" s="219">
        <f>IF(N1169="zákl. přenesená",J1169,0)</f>
        <v>0</v>
      </c>
      <c r="BH1169" s="219">
        <f>IF(N1169="sníž. přenesená",J1169,0)</f>
        <v>0</v>
      </c>
      <c r="BI1169" s="219">
        <f>IF(N1169="nulová",J1169,0)</f>
        <v>0</v>
      </c>
      <c r="BJ1169" s="20" t="s">
        <v>80</v>
      </c>
      <c r="BK1169" s="219">
        <f>ROUND(I1169*H1169,2)</f>
        <v>0</v>
      </c>
      <c r="BL1169" s="20" t="s">
        <v>196</v>
      </c>
      <c r="BM1169" s="218" t="s">
        <v>2645</v>
      </c>
    </row>
    <row r="1170" spans="1:51" s="13" customFormat="1" ht="12">
      <c r="A1170" s="13"/>
      <c r="B1170" s="225"/>
      <c r="C1170" s="226"/>
      <c r="D1170" s="227" t="s">
        <v>176</v>
      </c>
      <c r="E1170" s="228" t="s">
        <v>19</v>
      </c>
      <c r="F1170" s="229" t="s">
        <v>2646</v>
      </c>
      <c r="G1170" s="226"/>
      <c r="H1170" s="228" t="s">
        <v>19</v>
      </c>
      <c r="I1170" s="230"/>
      <c r="J1170" s="226"/>
      <c r="K1170" s="226"/>
      <c r="L1170" s="231"/>
      <c r="M1170" s="232"/>
      <c r="N1170" s="233"/>
      <c r="O1170" s="233"/>
      <c r="P1170" s="233"/>
      <c r="Q1170" s="233"/>
      <c r="R1170" s="233"/>
      <c r="S1170" s="233"/>
      <c r="T1170" s="23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5" t="s">
        <v>176</v>
      </c>
      <c r="AU1170" s="235" t="s">
        <v>80</v>
      </c>
      <c r="AV1170" s="13" t="s">
        <v>80</v>
      </c>
      <c r="AW1170" s="13" t="s">
        <v>34</v>
      </c>
      <c r="AX1170" s="13" t="s">
        <v>72</v>
      </c>
      <c r="AY1170" s="235" t="s">
        <v>155</v>
      </c>
    </row>
    <row r="1171" spans="1:51" s="14" customFormat="1" ht="12">
      <c r="A1171" s="14"/>
      <c r="B1171" s="236"/>
      <c r="C1171" s="237"/>
      <c r="D1171" s="227" t="s">
        <v>176</v>
      </c>
      <c r="E1171" s="238" t="s">
        <v>19</v>
      </c>
      <c r="F1171" s="239" t="s">
        <v>2647</v>
      </c>
      <c r="G1171" s="237"/>
      <c r="H1171" s="240">
        <v>0.6</v>
      </c>
      <c r="I1171" s="241"/>
      <c r="J1171" s="237"/>
      <c r="K1171" s="237"/>
      <c r="L1171" s="242"/>
      <c r="M1171" s="243"/>
      <c r="N1171" s="244"/>
      <c r="O1171" s="244"/>
      <c r="P1171" s="244"/>
      <c r="Q1171" s="244"/>
      <c r="R1171" s="244"/>
      <c r="S1171" s="244"/>
      <c r="T1171" s="24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6" t="s">
        <v>176</v>
      </c>
      <c r="AU1171" s="246" t="s">
        <v>80</v>
      </c>
      <c r="AV1171" s="14" t="s">
        <v>82</v>
      </c>
      <c r="AW1171" s="14" t="s">
        <v>34</v>
      </c>
      <c r="AX1171" s="14" t="s">
        <v>80</v>
      </c>
      <c r="AY1171" s="246" t="s">
        <v>155</v>
      </c>
    </row>
    <row r="1172" spans="1:65" s="2" customFormat="1" ht="24.15" customHeight="1">
      <c r="A1172" s="41"/>
      <c r="B1172" s="42"/>
      <c r="C1172" s="207" t="s">
        <v>190</v>
      </c>
      <c r="D1172" s="207" t="s">
        <v>162</v>
      </c>
      <c r="E1172" s="208" t="s">
        <v>2041</v>
      </c>
      <c r="F1172" s="209" t="s">
        <v>2042</v>
      </c>
      <c r="G1172" s="210" t="s">
        <v>518</v>
      </c>
      <c r="H1172" s="211">
        <v>116.976</v>
      </c>
      <c r="I1172" s="212"/>
      <c r="J1172" s="213">
        <f>ROUND(I1172*H1172,2)</f>
        <v>0</v>
      </c>
      <c r="K1172" s="209" t="s">
        <v>166</v>
      </c>
      <c r="L1172" s="47"/>
      <c r="M1172" s="214" t="s">
        <v>19</v>
      </c>
      <c r="N1172" s="215" t="s">
        <v>43</v>
      </c>
      <c r="O1172" s="87"/>
      <c r="P1172" s="216">
        <f>O1172*H1172</f>
        <v>0</v>
      </c>
      <c r="Q1172" s="216">
        <v>0</v>
      </c>
      <c r="R1172" s="216">
        <f>Q1172*H1172</f>
        <v>0</v>
      </c>
      <c r="S1172" s="216">
        <v>0</v>
      </c>
      <c r="T1172" s="217">
        <f>S1172*H1172</f>
        <v>0</v>
      </c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R1172" s="218" t="s">
        <v>196</v>
      </c>
      <c r="AT1172" s="218" t="s">
        <v>162</v>
      </c>
      <c r="AU1172" s="218" t="s">
        <v>80</v>
      </c>
      <c r="AY1172" s="20" t="s">
        <v>155</v>
      </c>
      <c r="BE1172" s="219">
        <f>IF(N1172="základní",J1172,0)</f>
        <v>0</v>
      </c>
      <c r="BF1172" s="219">
        <f>IF(N1172="snížená",J1172,0)</f>
        <v>0</v>
      </c>
      <c r="BG1172" s="219">
        <f>IF(N1172="zákl. přenesená",J1172,0)</f>
        <v>0</v>
      </c>
      <c r="BH1172" s="219">
        <f>IF(N1172="sníž. přenesená",J1172,0)</f>
        <v>0</v>
      </c>
      <c r="BI1172" s="219">
        <f>IF(N1172="nulová",J1172,0)</f>
        <v>0</v>
      </c>
      <c r="BJ1172" s="20" t="s">
        <v>80</v>
      </c>
      <c r="BK1172" s="219">
        <f>ROUND(I1172*H1172,2)</f>
        <v>0</v>
      </c>
      <c r="BL1172" s="20" t="s">
        <v>196</v>
      </c>
      <c r="BM1172" s="218" t="s">
        <v>2648</v>
      </c>
    </row>
    <row r="1173" spans="1:47" s="2" customFormat="1" ht="12">
      <c r="A1173" s="41"/>
      <c r="B1173" s="42"/>
      <c r="C1173" s="43"/>
      <c r="D1173" s="220" t="s">
        <v>169</v>
      </c>
      <c r="E1173" s="43"/>
      <c r="F1173" s="221" t="s">
        <v>2044</v>
      </c>
      <c r="G1173" s="43"/>
      <c r="H1173" s="43"/>
      <c r="I1173" s="222"/>
      <c r="J1173" s="43"/>
      <c r="K1173" s="43"/>
      <c r="L1173" s="47"/>
      <c r="M1173" s="223"/>
      <c r="N1173" s="224"/>
      <c r="O1173" s="87"/>
      <c r="P1173" s="87"/>
      <c r="Q1173" s="87"/>
      <c r="R1173" s="87"/>
      <c r="S1173" s="87"/>
      <c r="T1173" s="88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T1173" s="20" t="s">
        <v>169</v>
      </c>
      <c r="AU1173" s="20" t="s">
        <v>80</v>
      </c>
    </row>
    <row r="1174" spans="1:63" s="12" customFormat="1" ht="25.9" customHeight="1">
      <c r="A1174" s="12"/>
      <c r="B1174" s="191"/>
      <c r="C1174" s="192"/>
      <c r="D1174" s="193" t="s">
        <v>71</v>
      </c>
      <c r="E1174" s="194" t="s">
        <v>560</v>
      </c>
      <c r="F1174" s="194" t="s">
        <v>2649</v>
      </c>
      <c r="G1174" s="192"/>
      <c r="H1174" s="192"/>
      <c r="I1174" s="195"/>
      <c r="J1174" s="196">
        <f>BK1174</f>
        <v>0</v>
      </c>
      <c r="K1174" s="192"/>
      <c r="L1174" s="197"/>
      <c r="M1174" s="198"/>
      <c r="N1174" s="199"/>
      <c r="O1174" s="199"/>
      <c r="P1174" s="200">
        <f>P1175</f>
        <v>0</v>
      </c>
      <c r="Q1174" s="199"/>
      <c r="R1174" s="200">
        <f>R1175</f>
        <v>0</v>
      </c>
      <c r="S1174" s="199"/>
      <c r="T1174" s="201">
        <f>T1175</f>
        <v>0</v>
      </c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R1174" s="202" t="s">
        <v>186</v>
      </c>
      <c r="AT1174" s="203" t="s">
        <v>71</v>
      </c>
      <c r="AU1174" s="203" t="s">
        <v>72</v>
      </c>
      <c r="AY1174" s="202" t="s">
        <v>155</v>
      </c>
      <c r="BK1174" s="204">
        <f>BK1175</f>
        <v>0</v>
      </c>
    </row>
    <row r="1175" spans="1:63" s="12" customFormat="1" ht="22.8" customHeight="1">
      <c r="A1175" s="12"/>
      <c r="B1175" s="191"/>
      <c r="C1175" s="192"/>
      <c r="D1175" s="193" t="s">
        <v>71</v>
      </c>
      <c r="E1175" s="205" t="s">
        <v>2650</v>
      </c>
      <c r="F1175" s="205" t="s">
        <v>2651</v>
      </c>
      <c r="G1175" s="192"/>
      <c r="H1175" s="192"/>
      <c r="I1175" s="195"/>
      <c r="J1175" s="206">
        <f>BK1175</f>
        <v>0</v>
      </c>
      <c r="K1175" s="192"/>
      <c r="L1175" s="197"/>
      <c r="M1175" s="198"/>
      <c r="N1175" s="199"/>
      <c r="O1175" s="199"/>
      <c r="P1175" s="200">
        <f>SUM(P1176:P1177)</f>
        <v>0</v>
      </c>
      <c r="Q1175" s="199"/>
      <c r="R1175" s="200">
        <f>SUM(R1176:R1177)</f>
        <v>0</v>
      </c>
      <c r="S1175" s="199"/>
      <c r="T1175" s="201">
        <f>SUM(T1176:T1177)</f>
        <v>0</v>
      </c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R1175" s="202" t="s">
        <v>186</v>
      </c>
      <c r="AT1175" s="203" t="s">
        <v>71</v>
      </c>
      <c r="AU1175" s="203" t="s">
        <v>80</v>
      </c>
      <c r="AY1175" s="202" t="s">
        <v>155</v>
      </c>
      <c r="BK1175" s="204">
        <f>SUM(BK1176:BK1177)</f>
        <v>0</v>
      </c>
    </row>
    <row r="1176" spans="1:65" s="2" customFormat="1" ht="16.5" customHeight="1">
      <c r="A1176" s="41"/>
      <c r="B1176" s="42"/>
      <c r="C1176" s="207" t="s">
        <v>776</v>
      </c>
      <c r="D1176" s="207" t="s">
        <v>162</v>
      </c>
      <c r="E1176" s="208" t="s">
        <v>2652</v>
      </c>
      <c r="F1176" s="209" t="s">
        <v>2653</v>
      </c>
      <c r="G1176" s="210" t="s">
        <v>2654</v>
      </c>
      <c r="H1176" s="211">
        <v>120</v>
      </c>
      <c r="I1176" s="212"/>
      <c r="J1176" s="213">
        <f>ROUND(I1176*H1176,2)</f>
        <v>0</v>
      </c>
      <c r="K1176" s="209" t="s">
        <v>19</v>
      </c>
      <c r="L1176" s="47"/>
      <c r="M1176" s="214" t="s">
        <v>19</v>
      </c>
      <c r="N1176" s="215" t="s">
        <v>43</v>
      </c>
      <c r="O1176" s="87"/>
      <c r="P1176" s="216">
        <f>O1176*H1176</f>
        <v>0</v>
      </c>
      <c r="Q1176" s="216">
        <v>0</v>
      </c>
      <c r="R1176" s="216">
        <f>Q1176*H1176</f>
        <v>0</v>
      </c>
      <c r="S1176" s="216">
        <v>0</v>
      </c>
      <c r="T1176" s="217">
        <f>S1176*H1176</f>
        <v>0</v>
      </c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R1176" s="218" t="s">
        <v>2655</v>
      </c>
      <c r="AT1176" s="218" t="s">
        <v>162</v>
      </c>
      <c r="AU1176" s="218" t="s">
        <v>82</v>
      </c>
      <c r="AY1176" s="20" t="s">
        <v>155</v>
      </c>
      <c r="BE1176" s="219">
        <f>IF(N1176="základní",J1176,0)</f>
        <v>0</v>
      </c>
      <c r="BF1176" s="219">
        <f>IF(N1176="snížená",J1176,0)</f>
        <v>0</v>
      </c>
      <c r="BG1176" s="219">
        <f>IF(N1176="zákl. přenesená",J1176,0)</f>
        <v>0</v>
      </c>
      <c r="BH1176" s="219">
        <f>IF(N1176="sníž. přenesená",J1176,0)</f>
        <v>0</v>
      </c>
      <c r="BI1176" s="219">
        <f>IF(N1176="nulová",J1176,0)</f>
        <v>0</v>
      </c>
      <c r="BJ1176" s="20" t="s">
        <v>80</v>
      </c>
      <c r="BK1176" s="219">
        <f>ROUND(I1176*H1176,2)</f>
        <v>0</v>
      </c>
      <c r="BL1176" s="20" t="s">
        <v>2655</v>
      </c>
      <c r="BM1176" s="218" t="s">
        <v>2656</v>
      </c>
    </row>
    <row r="1177" spans="1:51" s="14" customFormat="1" ht="12">
      <c r="A1177" s="14"/>
      <c r="B1177" s="236"/>
      <c r="C1177" s="237"/>
      <c r="D1177" s="227" t="s">
        <v>176</v>
      </c>
      <c r="E1177" s="238" t="s">
        <v>19</v>
      </c>
      <c r="F1177" s="239" t="s">
        <v>922</v>
      </c>
      <c r="G1177" s="237"/>
      <c r="H1177" s="240">
        <v>120</v>
      </c>
      <c r="I1177" s="241"/>
      <c r="J1177" s="237"/>
      <c r="K1177" s="237"/>
      <c r="L1177" s="242"/>
      <c r="M1177" s="243"/>
      <c r="N1177" s="244"/>
      <c r="O1177" s="244"/>
      <c r="P1177" s="244"/>
      <c r="Q1177" s="244"/>
      <c r="R1177" s="244"/>
      <c r="S1177" s="244"/>
      <c r="T1177" s="245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6" t="s">
        <v>176</v>
      </c>
      <c r="AU1177" s="246" t="s">
        <v>82</v>
      </c>
      <c r="AV1177" s="14" t="s">
        <v>82</v>
      </c>
      <c r="AW1177" s="14" t="s">
        <v>34</v>
      </c>
      <c r="AX1177" s="14" t="s">
        <v>80</v>
      </c>
      <c r="AY1177" s="246" t="s">
        <v>155</v>
      </c>
    </row>
    <row r="1178" spans="1:63" s="12" customFormat="1" ht="25.9" customHeight="1">
      <c r="A1178" s="12"/>
      <c r="B1178" s="191"/>
      <c r="C1178" s="192"/>
      <c r="D1178" s="193" t="s">
        <v>71</v>
      </c>
      <c r="E1178" s="194" t="s">
        <v>156</v>
      </c>
      <c r="F1178" s="194" t="s">
        <v>157</v>
      </c>
      <c r="G1178" s="192"/>
      <c r="H1178" s="192"/>
      <c r="I1178" s="195"/>
      <c r="J1178" s="196">
        <f>BK1178</f>
        <v>0</v>
      </c>
      <c r="K1178" s="192"/>
      <c r="L1178" s="197"/>
      <c r="M1178" s="198"/>
      <c r="N1178" s="199"/>
      <c r="O1178" s="199"/>
      <c r="P1178" s="200">
        <f>P1179</f>
        <v>0</v>
      </c>
      <c r="Q1178" s="199"/>
      <c r="R1178" s="200">
        <f>R1179</f>
        <v>0</v>
      </c>
      <c r="S1178" s="199"/>
      <c r="T1178" s="201">
        <f>T1179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02" t="s">
        <v>158</v>
      </c>
      <c r="AT1178" s="203" t="s">
        <v>71</v>
      </c>
      <c r="AU1178" s="203" t="s">
        <v>72</v>
      </c>
      <c r="AY1178" s="202" t="s">
        <v>155</v>
      </c>
      <c r="BK1178" s="204">
        <f>BK1179</f>
        <v>0</v>
      </c>
    </row>
    <row r="1179" spans="1:63" s="12" customFormat="1" ht="22.8" customHeight="1">
      <c r="A1179" s="12"/>
      <c r="B1179" s="191"/>
      <c r="C1179" s="192"/>
      <c r="D1179" s="193" t="s">
        <v>71</v>
      </c>
      <c r="E1179" s="205" t="s">
        <v>2657</v>
      </c>
      <c r="F1179" s="205" t="s">
        <v>2658</v>
      </c>
      <c r="G1179" s="192"/>
      <c r="H1179" s="192"/>
      <c r="I1179" s="195"/>
      <c r="J1179" s="206">
        <f>BK1179</f>
        <v>0</v>
      </c>
      <c r="K1179" s="192"/>
      <c r="L1179" s="197"/>
      <c r="M1179" s="198"/>
      <c r="N1179" s="199"/>
      <c r="O1179" s="199"/>
      <c r="P1179" s="200">
        <f>SUM(P1180:P1183)</f>
        <v>0</v>
      </c>
      <c r="Q1179" s="199"/>
      <c r="R1179" s="200">
        <f>SUM(R1180:R1183)</f>
        <v>0</v>
      </c>
      <c r="S1179" s="199"/>
      <c r="T1179" s="201">
        <f>SUM(T1180:T1183)</f>
        <v>0</v>
      </c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R1179" s="202" t="s">
        <v>158</v>
      </c>
      <c r="AT1179" s="203" t="s">
        <v>71</v>
      </c>
      <c r="AU1179" s="203" t="s">
        <v>80</v>
      </c>
      <c r="AY1179" s="202" t="s">
        <v>155</v>
      </c>
      <c r="BK1179" s="204">
        <f>SUM(BK1180:BK1183)</f>
        <v>0</v>
      </c>
    </row>
    <row r="1180" spans="1:65" s="2" customFormat="1" ht="16.5" customHeight="1">
      <c r="A1180" s="41"/>
      <c r="B1180" s="42"/>
      <c r="C1180" s="207" t="s">
        <v>1119</v>
      </c>
      <c r="D1180" s="207" t="s">
        <v>162</v>
      </c>
      <c r="E1180" s="208" t="s">
        <v>2659</v>
      </c>
      <c r="F1180" s="209" t="s">
        <v>2660</v>
      </c>
      <c r="G1180" s="210" t="s">
        <v>174</v>
      </c>
      <c r="H1180" s="211">
        <v>38</v>
      </c>
      <c r="I1180" s="212"/>
      <c r="J1180" s="213">
        <f>ROUND(I1180*H1180,2)</f>
        <v>0</v>
      </c>
      <c r="K1180" s="209" t="s">
        <v>166</v>
      </c>
      <c r="L1180" s="47"/>
      <c r="M1180" s="214" t="s">
        <v>19</v>
      </c>
      <c r="N1180" s="215" t="s">
        <v>43</v>
      </c>
      <c r="O1180" s="87"/>
      <c r="P1180" s="216">
        <f>O1180*H1180</f>
        <v>0</v>
      </c>
      <c r="Q1180" s="216">
        <v>0</v>
      </c>
      <c r="R1180" s="216">
        <f>Q1180*H1180</f>
        <v>0</v>
      </c>
      <c r="S1180" s="216">
        <v>0</v>
      </c>
      <c r="T1180" s="217">
        <f>S1180*H1180</f>
        <v>0</v>
      </c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R1180" s="218" t="s">
        <v>167</v>
      </c>
      <c r="AT1180" s="218" t="s">
        <v>162</v>
      </c>
      <c r="AU1180" s="218" t="s">
        <v>82</v>
      </c>
      <c r="AY1180" s="20" t="s">
        <v>155</v>
      </c>
      <c r="BE1180" s="219">
        <f>IF(N1180="základní",J1180,0)</f>
        <v>0</v>
      </c>
      <c r="BF1180" s="219">
        <f>IF(N1180="snížená",J1180,0)</f>
        <v>0</v>
      </c>
      <c r="BG1180" s="219">
        <f>IF(N1180="zákl. přenesená",J1180,0)</f>
        <v>0</v>
      </c>
      <c r="BH1180" s="219">
        <f>IF(N1180="sníž. přenesená",J1180,0)</f>
        <v>0</v>
      </c>
      <c r="BI1180" s="219">
        <f>IF(N1180="nulová",J1180,0)</f>
        <v>0</v>
      </c>
      <c r="BJ1180" s="20" t="s">
        <v>80</v>
      </c>
      <c r="BK1180" s="219">
        <f>ROUND(I1180*H1180,2)</f>
        <v>0</v>
      </c>
      <c r="BL1180" s="20" t="s">
        <v>167</v>
      </c>
      <c r="BM1180" s="218" t="s">
        <v>2661</v>
      </c>
    </row>
    <row r="1181" spans="1:47" s="2" customFormat="1" ht="12">
      <c r="A1181" s="41"/>
      <c r="B1181" s="42"/>
      <c r="C1181" s="43"/>
      <c r="D1181" s="220" t="s">
        <v>169</v>
      </c>
      <c r="E1181" s="43"/>
      <c r="F1181" s="221" t="s">
        <v>2662</v>
      </c>
      <c r="G1181" s="43"/>
      <c r="H1181" s="43"/>
      <c r="I1181" s="222"/>
      <c r="J1181" s="43"/>
      <c r="K1181" s="43"/>
      <c r="L1181" s="47"/>
      <c r="M1181" s="223"/>
      <c r="N1181" s="224"/>
      <c r="O1181" s="87"/>
      <c r="P1181" s="87"/>
      <c r="Q1181" s="87"/>
      <c r="R1181" s="87"/>
      <c r="S1181" s="87"/>
      <c r="T1181" s="88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T1181" s="20" t="s">
        <v>169</v>
      </c>
      <c r="AU1181" s="20" t="s">
        <v>82</v>
      </c>
    </row>
    <row r="1182" spans="1:51" s="13" customFormat="1" ht="12">
      <c r="A1182" s="13"/>
      <c r="B1182" s="225"/>
      <c r="C1182" s="226"/>
      <c r="D1182" s="227" t="s">
        <v>176</v>
      </c>
      <c r="E1182" s="228" t="s">
        <v>19</v>
      </c>
      <c r="F1182" s="229" t="s">
        <v>2663</v>
      </c>
      <c r="G1182" s="226"/>
      <c r="H1182" s="228" t="s">
        <v>19</v>
      </c>
      <c r="I1182" s="230"/>
      <c r="J1182" s="226"/>
      <c r="K1182" s="226"/>
      <c r="L1182" s="231"/>
      <c r="M1182" s="232"/>
      <c r="N1182" s="233"/>
      <c r="O1182" s="233"/>
      <c r="P1182" s="233"/>
      <c r="Q1182" s="233"/>
      <c r="R1182" s="233"/>
      <c r="S1182" s="233"/>
      <c r="T1182" s="23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5" t="s">
        <v>176</v>
      </c>
      <c r="AU1182" s="235" t="s">
        <v>82</v>
      </c>
      <c r="AV1182" s="13" t="s">
        <v>80</v>
      </c>
      <c r="AW1182" s="13" t="s">
        <v>34</v>
      </c>
      <c r="AX1182" s="13" t="s">
        <v>72</v>
      </c>
      <c r="AY1182" s="235" t="s">
        <v>155</v>
      </c>
    </row>
    <row r="1183" spans="1:51" s="14" customFormat="1" ht="12">
      <c r="A1183" s="14"/>
      <c r="B1183" s="236"/>
      <c r="C1183" s="237"/>
      <c r="D1183" s="227" t="s">
        <v>176</v>
      </c>
      <c r="E1183" s="238" t="s">
        <v>19</v>
      </c>
      <c r="F1183" s="239" t="s">
        <v>161</v>
      </c>
      <c r="G1183" s="237"/>
      <c r="H1183" s="240">
        <v>38</v>
      </c>
      <c r="I1183" s="241"/>
      <c r="J1183" s="237"/>
      <c r="K1183" s="237"/>
      <c r="L1183" s="242"/>
      <c r="M1183" s="247"/>
      <c r="N1183" s="248"/>
      <c r="O1183" s="248"/>
      <c r="P1183" s="248"/>
      <c r="Q1183" s="248"/>
      <c r="R1183" s="248"/>
      <c r="S1183" s="248"/>
      <c r="T1183" s="249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46" t="s">
        <v>176</v>
      </c>
      <c r="AU1183" s="246" t="s">
        <v>82</v>
      </c>
      <c r="AV1183" s="14" t="s">
        <v>82</v>
      </c>
      <c r="AW1183" s="14" t="s">
        <v>34</v>
      </c>
      <c r="AX1183" s="14" t="s">
        <v>80</v>
      </c>
      <c r="AY1183" s="246" t="s">
        <v>155</v>
      </c>
    </row>
    <row r="1184" spans="1:31" s="2" customFormat="1" ht="6.95" customHeight="1">
      <c r="A1184" s="41"/>
      <c r="B1184" s="62"/>
      <c r="C1184" s="63"/>
      <c r="D1184" s="63"/>
      <c r="E1184" s="63"/>
      <c r="F1184" s="63"/>
      <c r="G1184" s="63"/>
      <c r="H1184" s="63"/>
      <c r="I1184" s="63"/>
      <c r="J1184" s="63"/>
      <c r="K1184" s="63"/>
      <c r="L1184" s="47"/>
      <c r="M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</row>
  </sheetData>
  <sheetProtection password="CC35" sheet="1" objects="1" scenarios="1" formatColumns="0" formatRows="0" autoFilter="0"/>
  <autoFilter ref="C91:K118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953942421"/>
    <hyperlink ref="F102" r:id="rId2" display="https://podminky.urs.cz/item/CS_URS_2024_01/953961115"/>
    <hyperlink ref="F110" r:id="rId3" display="https://podminky.urs.cz/item/CS_URS_2024_01/998014021"/>
    <hyperlink ref="F114" r:id="rId4" display="https://podminky.urs.cz/item/CS_URS_2024_01/713111111"/>
    <hyperlink ref="F154" r:id="rId5" display="https://podminky.urs.cz/item/CS_URS_2024_01/713111121"/>
    <hyperlink ref="F331" r:id="rId6" display="https://podminky.urs.cz/item/CS_URS_2024_01/713121112"/>
    <hyperlink ref="F411" r:id="rId7" display="https://podminky.urs.cz/item/CS_URS_2024_01/713131121"/>
    <hyperlink ref="F480" r:id="rId8" display="https://podminky.urs.cz/item/CS_URS_2024_01/998713102"/>
    <hyperlink ref="F483" r:id="rId9" display="https://podminky.urs.cz/item/CS_URS_2024_01/762431230"/>
    <hyperlink ref="F530" r:id="rId10" display="https://podminky.urs.cz/item/CS_URS_2024_01/998762102"/>
    <hyperlink ref="F533" r:id="rId11" display="https://podminky.urs.cz/item/CS_URS_2024_01/763221670"/>
    <hyperlink ref="F586" r:id="rId12" display="https://podminky.urs.cz/item/CS_URS_2024_01/998763302"/>
    <hyperlink ref="F589" r:id="rId13" display="https://podminky.urs.cz/item/CS_URS_2024_01/783301311"/>
    <hyperlink ref="F681" r:id="rId14" display="https://podminky.urs.cz/item/CS_URS_2024_01/783301401"/>
    <hyperlink ref="F683" r:id="rId15" display="https://podminky.urs.cz/item/CS_URS_2024_01/783342101"/>
    <hyperlink ref="F686" r:id="rId16" display="https://podminky.urs.cz/item/CS_URS_2024_01/783314201"/>
    <hyperlink ref="F779" r:id="rId17" display="https://podminky.urs.cz/item/CS_URS_2024_01/783317101"/>
    <hyperlink ref="F784" r:id="rId18" display="https://podminky.urs.cz/item/CS_URS_2024_01/767391111"/>
    <hyperlink ref="F893" r:id="rId19" display="https://podminky.urs.cz/item/CS_URS_2024_01/767590110"/>
    <hyperlink ref="F1045" r:id="rId20" display="https://podminky.urs.cz/item/CS_URS_2024_01/767995114"/>
    <hyperlink ref="F1173" r:id="rId21" display="https://podminky.urs.cz/item/CS_URS_2024_01/998767102"/>
    <hyperlink ref="F1181" r:id="rId22" display="https://podminky.urs.cz/item/CS_URS_2024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2664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ROUND((SUM(BE93:BE464)),2)</f>
        <v>0</v>
      </c>
      <c r="G33" s="41"/>
      <c r="H33" s="41"/>
      <c r="I33" s="151">
        <v>0.21</v>
      </c>
      <c r="J33" s="150">
        <f>ROUND(((SUM(BE93:BE464))*I33),2)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ROUND((SUM(BF93:BF464)),2)</f>
        <v>0</v>
      </c>
      <c r="G34" s="41"/>
      <c r="H34" s="41"/>
      <c r="I34" s="151">
        <v>0.12</v>
      </c>
      <c r="J34" s="150">
        <f>ROUND(((SUM(BF93:BF464))*I34),2)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ROUND((SUM(BG93:BG464)),2)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ROUND((SUM(BH93:BH464)),2)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ROUND((SUM(BI93:BI464)),2)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SO01-2 - ZDRAVOTECHNICKÉ 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2665</v>
      </c>
      <c r="E60" s="171"/>
      <c r="F60" s="171"/>
      <c r="G60" s="171"/>
      <c r="H60" s="171"/>
      <c r="I60" s="171"/>
      <c r="J60" s="172">
        <f>J94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2666</v>
      </c>
      <c r="E61" s="171"/>
      <c r="F61" s="171"/>
      <c r="G61" s="171"/>
      <c r="H61" s="171"/>
      <c r="I61" s="171"/>
      <c r="J61" s="172">
        <f>J124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2667</v>
      </c>
      <c r="E62" s="171"/>
      <c r="F62" s="171"/>
      <c r="G62" s="171"/>
      <c r="H62" s="171"/>
      <c r="I62" s="171"/>
      <c r="J62" s="172">
        <f>J127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2668</v>
      </c>
      <c r="E63" s="171"/>
      <c r="F63" s="171"/>
      <c r="G63" s="171"/>
      <c r="H63" s="171"/>
      <c r="I63" s="171"/>
      <c r="J63" s="172">
        <f>J136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2669</v>
      </c>
      <c r="E64" s="171"/>
      <c r="F64" s="171"/>
      <c r="G64" s="171"/>
      <c r="H64" s="171"/>
      <c r="I64" s="171"/>
      <c r="J64" s="172">
        <f>J180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2670</v>
      </c>
      <c r="E65" s="171"/>
      <c r="F65" s="171"/>
      <c r="G65" s="171"/>
      <c r="H65" s="171"/>
      <c r="I65" s="171"/>
      <c r="J65" s="172">
        <f>J183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2671</v>
      </c>
      <c r="E66" s="171"/>
      <c r="F66" s="171"/>
      <c r="G66" s="171"/>
      <c r="H66" s="171"/>
      <c r="I66" s="171"/>
      <c r="J66" s="172">
        <f>J200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2672</v>
      </c>
      <c r="E67" s="171"/>
      <c r="F67" s="171"/>
      <c r="G67" s="171"/>
      <c r="H67" s="171"/>
      <c r="I67" s="171"/>
      <c r="J67" s="172">
        <f>J203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2673</v>
      </c>
      <c r="E68" s="171"/>
      <c r="F68" s="171"/>
      <c r="G68" s="171"/>
      <c r="H68" s="171"/>
      <c r="I68" s="171"/>
      <c r="J68" s="172">
        <f>J217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2674</v>
      </c>
      <c r="E69" s="171"/>
      <c r="F69" s="171"/>
      <c r="G69" s="171"/>
      <c r="H69" s="171"/>
      <c r="I69" s="171"/>
      <c r="J69" s="172">
        <f>J278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2675</v>
      </c>
      <c r="E70" s="171"/>
      <c r="F70" s="171"/>
      <c r="G70" s="171"/>
      <c r="H70" s="171"/>
      <c r="I70" s="171"/>
      <c r="J70" s="172">
        <f>J335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2676</v>
      </c>
      <c r="E71" s="171"/>
      <c r="F71" s="171"/>
      <c r="G71" s="171"/>
      <c r="H71" s="171"/>
      <c r="I71" s="171"/>
      <c r="J71" s="172">
        <f>J449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8"/>
      <c r="C72" s="169"/>
      <c r="D72" s="170" t="s">
        <v>2677</v>
      </c>
      <c r="E72" s="171"/>
      <c r="F72" s="171"/>
      <c r="G72" s="171"/>
      <c r="H72" s="171"/>
      <c r="I72" s="171"/>
      <c r="J72" s="172">
        <f>J457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8"/>
      <c r="C73" s="169"/>
      <c r="D73" s="170" t="s">
        <v>2678</v>
      </c>
      <c r="E73" s="171"/>
      <c r="F73" s="171"/>
      <c r="G73" s="171"/>
      <c r="H73" s="171"/>
      <c r="I73" s="171"/>
      <c r="J73" s="172">
        <f>J464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140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63" t="str">
        <f>E7</f>
        <v>Novostavba modulární Zš JINOTAJ ZLÍN</v>
      </c>
      <c r="F83" s="35"/>
      <c r="G83" s="35"/>
      <c r="H83" s="35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126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72" t="str">
        <f>E9</f>
        <v>SO01-2 - ZDRAVOTECHNICKÉ INSTALACE</v>
      </c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2" customHeight="1">
      <c r="A87" s="41"/>
      <c r="B87" s="42"/>
      <c r="C87" s="35" t="s">
        <v>21</v>
      </c>
      <c r="D87" s="43"/>
      <c r="E87" s="43"/>
      <c r="F87" s="30" t="str">
        <f>F12</f>
        <v xml:space="preserve">Areál filmových ateliérů Kudlov, Filmová 174, 760 </v>
      </c>
      <c r="G87" s="43"/>
      <c r="H87" s="43"/>
      <c r="I87" s="35" t="s">
        <v>23</v>
      </c>
      <c r="J87" s="75" t="str">
        <f>IF(J12="","",J12)</f>
        <v>6. 4. 2024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25</v>
      </c>
      <c r="D89" s="43"/>
      <c r="E89" s="43"/>
      <c r="F89" s="30" t="str">
        <f>E15</f>
        <v>Základní škola JINOTAJ Zlín, s.r.o.</v>
      </c>
      <c r="G89" s="43"/>
      <c r="H89" s="43"/>
      <c r="I89" s="35" t="s">
        <v>32</v>
      </c>
      <c r="J89" s="39" t="str">
        <f>E21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30</v>
      </c>
      <c r="D90" s="43"/>
      <c r="E90" s="43"/>
      <c r="F90" s="30" t="str">
        <f>IF(E18="","",E18)</f>
        <v>Vyplň údaj</v>
      </c>
      <c r="G90" s="43"/>
      <c r="H90" s="43"/>
      <c r="I90" s="35" t="s">
        <v>35</v>
      </c>
      <c r="J90" s="39" t="str">
        <f>E24</f>
        <v xml:space="preserve"> </v>
      </c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0.3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11" customFormat="1" ht="29.25" customHeight="1">
      <c r="A92" s="180"/>
      <c r="B92" s="181"/>
      <c r="C92" s="182" t="s">
        <v>141</v>
      </c>
      <c r="D92" s="183" t="s">
        <v>57</v>
      </c>
      <c r="E92" s="183" t="s">
        <v>53</v>
      </c>
      <c r="F92" s="183" t="s">
        <v>54</v>
      </c>
      <c r="G92" s="183" t="s">
        <v>142</v>
      </c>
      <c r="H92" s="183" t="s">
        <v>143</v>
      </c>
      <c r="I92" s="183" t="s">
        <v>144</v>
      </c>
      <c r="J92" s="183" t="s">
        <v>130</v>
      </c>
      <c r="K92" s="184" t="s">
        <v>145</v>
      </c>
      <c r="L92" s="185"/>
      <c r="M92" s="95" t="s">
        <v>19</v>
      </c>
      <c r="N92" s="96" t="s">
        <v>42</v>
      </c>
      <c r="O92" s="96" t="s">
        <v>146</v>
      </c>
      <c r="P92" s="96" t="s">
        <v>147</v>
      </c>
      <c r="Q92" s="96" t="s">
        <v>148</v>
      </c>
      <c r="R92" s="96" t="s">
        <v>149</v>
      </c>
      <c r="S92" s="96" t="s">
        <v>150</v>
      </c>
      <c r="T92" s="97" t="s">
        <v>151</v>
      </c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</row>
    <row r="93" spans="1:63" s="2" customFormat="1" ht="22.8" customHeight="1">
      <c r="A93" s="41"/>
      <c r="B93" s="42"/>
      <c r="C93" s="102" t="s">
        <v>152</v>
      </c>
      <c r="D93" s="43"/>
      <c r="E93" s="43"/>
      <c r="F93" s="43"/>
      <c r="G93" s="43"/>
      <c r="H93" s="43"/>
      <c r="I93" s="43"/>
      <c r="J93" s="186">
        <f>BK93</f>
        <v>0</v>
      </c>
      <c r="K93" s="43"/>
      <c r="L93" s="47"/>
      <c r="M93" s="98"/>
      <c r="N93" s="187"/>
      <c r="O93" s="99"/>
      <c r="P93" s="188">
        <f>P94+P124+P127+P136+P180+P183+P200+P203+P217+P278+P335+P449+P457+P464</f>
        <v>0</v>
      </c>
      <c r="Q93" s="99"/>
      <c r="R93" s="188">
        <f>R94+R124+R127+R136+R180+R183+R200+R203+R217+R278+R335+R449+R457+R464</f>
        <v>101.12940967000002</v>
      </c>
      <c r="S93" s="99"/>
      <c r="T93" s="189">
        <f>T94+T124+T127+T136+T180+T183+T200+T203+T217+T278+T335+T449+T457+T464</f>
        <v>21.157100000000003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71</v>
      </c>
      <c r="AU93" s="20" t="s">
        <v>131</v>
      </c>
      <c r="BK93" s="190">
        <f>BK94+BK124+BK127+BK136+BK180+BK183+BK200+BK203+BK217+BK278+BK335+BK449+BK457+BK464</f>
        <v>0</v>
      </c>
    </row>
    <row r="94" spans="1:63" s="12" customFormat="1" ht="25.9" customHeight="1">
      <c r="A94" s="12"/>
      <c r="B94" s="191"/>
      <c r="C94" s="192"/>
      <c r="D94" s="193" t="s">
        <v>71</v>
      </c>
      <c r="E94" s="194" t="s">
        <v>80</v>
      </c>
      <c r="F94" s="194" t="s">
        <v>2679</v>
      </c>
      <c r="G94" s="192"/>
      <c r="H94" s="192"/>
      <c r="I94" s="195"/>
      <c r="J94" s="196">
        <f>BK94</f>
        <v>0</v>
      </c>
      <c r="K94" s="192"/>
      <c r="L94" s="197"/>
      <c r="M94" s="198"/>
      <c r="N94" s="199"/>
      <c r="O94" s="199"/>
      <c r="P94" s="200">
        <f>SUM(P95:P123)</f>
        <v>0</v>
      </c>
      <c r="Q94" s="199"/>
      <c r="R94" s="200">
        <f>SUM(R95:R123)</f>
        <v>0.29459808</v>
      </c>
      <c r="S94" s="199"/>
      <c r="T94" s="201">
        <f>SUM(T95:T123)</f>
        <v>21.008000000000003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72</v>
      </c>
      <c r="AY94" s="202" t="s">
        <v>155</v>
      </c>
      <c r="BK94" s="204">
        <f>SUM(BK95:BK123)</f>
        <v>0</v>
      </c>
    </row>
    <row r="95" spans="1:65" s="2" customFormat="1" ht="37.8" customHeight="1">
      <c r="A95" s="41"/>
      <c r="B95" s="42"/>
      <c r="C95" s="207" t="s">
        <v>80</v>
      </c>
      <c r="D95" s="207" t="s">
        <v>162</v>
      </c>
      <c r="E95" s="208" t="s">
        <v>2680</v>
      </c>
      <c r="F95" s="209" t="s">
        <v>2681</v>
      </c>
      <c r="G95" s="210" t="s">
        <v>356</v>
      </c>
      <c r="H95" s="211">
        <v>20.8</v>
      </c>
      <c r="I95" s="212"/>
      <c r="J95" s="213">
        <f>ROUND(I95*H95,2)</f>
        <v>0</v>
      </c>
      <c r="K95" s="209" t="s">
        <v>166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0.5</v>
      </c>
      <c r="T95" s="217">
        <f>S95*H95</f>
        <v>10.4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82</v>
      </c>
    </row>
    <row r="96" spans="1:47" s="2" customFormat="1" ht="12">
      <c r="A96" s="41"/>
      <c r="B96" s="42"/>
      <c r="C96" s="43"/>
      <c r="D96" s="220" t="s">
        <v>169</v>
      </c>
      <c r="E96" s="43"/>
      <c r="F96" s="221" t="s">
        <v>2682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169</v>
      </c>
      <c r="AU96" s="20" t="s">
        <v>80</v>
      </c>
    </row>
    <row r="97" spans="1:65" s="2" customFormat="1" ht="37.8" customHeight="1">
      <c r="A97" s="41"/>
      <c r="B97" s="42"/>
      <c r="C97" s="207" t="s">
        <v>82</v>
      </c>
      <c r="D97" s="207" t="s">
        <v>162</v>
      </c>
      <c r="E97" s="208" t="s">
        <v>2683</v>
      </c>
      <c r="F97" s="209" t="s">
        <v>2684</v>
      </c>
      <c r="G97" s="210" t="s">
        <v>356</v>
      </c>
      <c r="H97" s="211">
        <v>20.8</v>
      </c>
      <c r="I97" s="212"/>
      <c r="J97" s="213">
        <f>ROUND(I97*H97,2)</f>
        <v>0</v>
      </c>
      <c r="K97" s="209" t="s">
        <v>166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0.29</v>
      </c>
      <c r="T97" s="217">
        <f>S97*H97</f>
        <v>6.032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252</v>
      </c>
    </row>
    <row r="98" spans="1:47" s="2" customFormat="1" ht="12">
      <c r="A98" s="41"/>
      <c r="B98" s="42"/>
      <c r="C98" s="43"/>
      <c r="D98" s="220" t="s">
        <v>169</v>
      </c>
      <c r="E98" s="43"/>
      <c r="F98" s="221" t="s">
        <v>2685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169</v>
      </c>
      <c r="AU98" s="20" t="s">
        <v>80</v>
      </c>
    </row>
    <row r="99" spans="1:65" s="2" customFormat="1" ht="37.8" customHeight="1">
      <c r="A99" s="41"/>
      <c r="B99" s="42"/>
      <c r="C99" s="207" t="s">
        <v>186</v>
      </c>
      <c r="D99" s="207" t="s">
        <v>162</v>
      </c>
      <c r="E99" s="208" t="s">
        <v>2686</v>
      </c>
      <c r="F99" s="209" t="s">
        <v>2687</v>
      </c>
      <c r="G99" s="210" t="s">
        <v>356</v>
      </c>
      <c r="H99" s="211">
        <v>20.8</v>
      </c>
      <c r="I99" s="212"/>
      <c r="J99" s="213">
        <f>ROUND(I99*H99,2)</f>
        <v>0</v>
      </c>
      <c r="K99" s="209" t="s">
        <v>166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0.22</v>
      </c>
      <c r="T99" s="217">
        <f>S99*H99</f>
        <v>4.5760000000000005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522</v>
      </c>
    </row>
    <row r="100" spans="1:47" s="2" customFormat="1" ht="12">
      <c r="A100" s="41"/>
      <c r="B100" s="42"/>
      <c r="C100" s="43"/>
      <c r="D100" s="220" t="s">
        <v>169</v>
      </c>
      <c r="E100" s="43"/>
      <c r="F100" s="221" t="s">
        <v>2688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169</v>
      </c>
      <c r="AU100" s="20" t="s">
        <v>80</v>
      </c>
    </row>
    <row r="101" spans="1:65" s="2" customFormat="1" ht="24.15" customHeight="1">
      <c r="A101" s="41"/>
      <c r="B101" s="42"/>
      <c r="C101" s="207" t="s">
        <v>252</v>
      </c>
      <c r="D101" s="207" t="s">
        <v>162</v>
      </c>
      <c r="E101" s="208" t="s">
        <v>2689</v>
      </c>
      <c r="F101" s="209" t="s">
        <v>2690</v>
      </c>
      <c r="G101" s="210" t="s">
        <v>488</v>
      </c>
      <c r="H101" s="211">
        <v>25.661</v>
      </c>
      <c r="I101" s="212"/>
      <c r="J101" s="213">
        <f>ROUND(I101*H101,2)</f>
        <v>0</v>
      </c>
      <c r="K101" s="209" t="s">
        <v>166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563</v>
      </c>
    </row>
    <row r="102" spans="1:47" s="2" customFormat="1" ht="12">
      <c r="A102" s="41"/>
      <c r="B102" s="42"/>
      <c r="C102" s="43"/>
      <c r="D102" s="220" t="s">
        <v>169</v>
      </c>
      <c r="E102" s="43"/>
      <c r="F102" s="221" t="s">
        <v>2691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169</v>
      </c>
      <c r="AU102" s="20" t="s">
        <v>80</v>
      </c>
    </row>
    <row r="103" spans="1:65" s="2" customFormat="1" ht="24.15" customHeight="1">
      <c r="A103" s="41"/>
      <c r="B103" s="42"/>
      <c r="C103" s="207" t="s">
        <v>158</v>
      </c>
      <c r="D103" s="207" t="s">
        <v>162</v>
      </c>
      <c r="E103" s="208" t="s">
        <v>2692</v>
      </c>
      <c r="F103" s="209" t="s">
        <v>2693</v>
      </c>
      <c r="G103" s="210" t="s">
        <v>488</v>
      </c>
      <c r="H103" s="211">
        <v>192.86</v>
      </c>
      <c r="I103" s="212"/>
      <c r="J103" s="213">
        <f>ROUND(I103*H103,2)</f>
        <v>0</v>
      </c>
      <c r="K103" s="209" t="s">
        <v>166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277</v>
      </c>
    </row>
    <row r="104" spans="1:47" s="2" customFormat="1" ht="12">
      <c r="A104" s="41"/>
      <c r="B104" s="42"/>
      <c r="C104" s="43"/>
      <c r="D104" s="220" t="s">
        <v>169</v>
      </c>
      <c r="E104" s="43"/>
      <c r="F104" s="221" t="s">
        <v>2694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169</v>
      </c>
      <c r="AU104" s="20" t="s">
        <v>80</v>
      </c>
    </row>
    <row r="105" spans="1:65" s="2" customFormat="1" ht="24.15" customHeight="1">
      <c r="A105" s="41"/>
      <c r="B105" s="42"/>
      <c r="C105" s="207" t="s">
        <v>522</v>
      </c>
      <c r="D105" s="207" t="s">
        <v>162</v>
      </c>
      <c r="E105" s="208" t="s">
        <v>2695</v>
      </c>
      <c r="F105" s="209" t="s">
        <v>2696</v>
      </c>
      <c r="G105" s="210" t="s">
        <v>488</v>
      </c>
      <c r="H105" s="211">
        <v>177.21</v>
      </c>
      <c r="I105" s="212"/>
      <c r="J105" s="213">
        <f>ROUND(I105*H105,2)</f>
        <v>0</v>
      </c>
      <c r="K105" s="209" t="s">
        <v>166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8</v>
      </c>
    </row>
    <row r="106" spans="1:47" s="2" customFormat="1" ht="12">
      <c r="A106" s="41"/>
      <c r="B106" s="42"/>
      <c r="C106" s="43"/>
      <c r="D106" s="220" t="s">
        <v>169</v>
      </c>
      <c r="E106" s="43"/>
      <c r="F106" s="221" t="s">
        <v>2697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169</v>
      </c>
      <c r="AU106" s="20" t="s">
        <v>80</v>
      </c>
    </row>
    <row r="107" spans="1:65" s="2" customFormat="1" ht="21.75" customHeight="1">
      <c r="A107" s="41"/>
      <c r="B107" s="42"/>
      <c r="C107" s="207" t="s">
        <v>1170</v>
      </c>
      <c r="D107" s="207" t="s">
        <v>162</v>
      </c>
      <c r="E107" s="208" t="s">
        <v>2698</v>
      </c>
      <c r="F107" s="209" t="s">
        <v>2699</v>
      </c>
      <c r="G107" s="210" t="s">
        <v>356</v>
      </c>
      <c r="H107" s="211">
        <v>350.712</v>
      </c>
      <c r="I107" s="212"/>
      <c r="J107" s="213">
        <f>ROUND(I107*H107,2)</f>
        <v>0</v>
      </c>
      <c r="K107" s="209" t="s">
        <v>166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0.00084</v>
      </c>
      <c r="R107" s="216">
        <f>Q107*H107</f>
        <v>0.29459808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292</v>
      </c>
    </row>
    <row r="108" spans="1:47" s="2" customFormat="1" ht="12">
      <c r="A108" s="41"/>
      <c r="B108" s="42"/>
      <c r="C108" s="43"/>
      <c r="D108" s="220" t="s">
        <v>169</v>
      </c>
      <c r="E108" s="43"/>
      <c r="F108" s="221" t="s">
        <v>2700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169</v>
      </c>
      <c r="AU108" s="20" t="s">
        <v>80</v>
      </c>
    </row>
    <row r="109" spans="1:65" s="2" customFormat="1" ht="24.15" customHeight="1">
      <c r="A109" s="41"/>
      <c r="B109" s="42"/>
      <c r="C109" s="207" t="s">
        <v>563</v>
      </c>
      <c r="D109" s="207" t="s">
        <v>162</v>
      </c>
      <c r="E109" s="208" t="s">
        <v>2701</v>
      </c>
      <c r="F109" s="209" t="s">
        <v>2702</v>
      </c>
      <c r="G109" s="210" t="s">
        <v>356</v>
      </c>
      <c r="H109" s="211">
        <v>350.712</v>
      </c>
      <c r="I109" s="212"/>
      <c r="J109" s="213">
        <f>ROUND(I109*H109,2)</f>
        <v>0</v>
      </c>
      <c r="K109" s="209" t="s">
        <v>166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196</v>
      </c>
    </row>
    <row r="110" spans="1:47" s="2" customFormat="1" ht="12">
      <c r="A110" s="41"/>
      <c r="B110" s="42"/>
      <c r="C110" s="43"/>
      <c r="D110" s="220" t="s">
        <v>169</v>
      </c>
      <c r="E110" s="43"/>
      <c r="F110" s="221" t="s">
        <v>2703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169</v>
      </c>
      <c r="AU110" s="20" t="s">
        <v>80</v>
      </c>
    </row>
    <row r="111" spans="1:65" s="2" customFormat="1" ht="37.8" customHeight="1">
      <c r="A111" s="41"/>
      <c r="B111" s="42"/>
      <c r="C111" s="207" t="s">
        <v>265</v>
      </c>
      <c r="D111" s="207" t="s">
        <v>162</v>
      </c>
      <c r="E111" s="208" t="s">
        <v>2704</v>
      </c>
      <c r="F111" s="209" t="s">
        <v>2705</v>
      </c>
      <c r="G111" s="210" t="s">
        <v>488</v>
      </c>
      <c r="H111" s="211">
        <v>144.078</v>
      </c>
      <c r="I111" s="212"/>
      <c r="J111" s="213">
        <f>ROUND(I111*H111,2)</f>
        <v>0</v>
      </c>
      <c r="K111" s="209" t="s">
        <v>166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208</v>
      </c>
    </row>
    <row r="112" spans="1:47" s="2" customFormat="1" ht="12">
      <c r="A112" s="41"/>
      <c r="B112" s="42"/>
      <c r="C112" s="43"/>
      <c r="D112" s="220" t="s">
        <v>169</v>
      </c>
      <c r="E112" s="43"/>
      <c r="F112" s="221" t="s">
        <v>2706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169</v>
      </c>
      <c r="AU112" s="20" t="s">
        <v>80</v>
      </c>
    </row>
    <row r="113" spans="1:65" s="2" customFormat="1" ht="37.8" customHeight="1">
      <c r="A113" s="41"/>
      <c r="B113" s="42"/>
      <c r="C113" s="207" t="s">
        <v>277</v>
      </c>
      <c r="D113" s="207" t="s">
        <v>162</v>
      </c>
      <c r="E113" s="208" t="s">
        <v>2707</v>
      </c>
      <c r="F113" s="209" t="s">
        <v>2708</v>
      </c>
      <c r="G113" s="210" t="s">
        <v>488</v>
      </c>
      <c r="H113" s="211">
        <v>1440.78</v>
      </c>
      <c r="I113" s="212"/>
      <c r="J113" s="213">
        <f>ROUND(I113*H113,2)</f>
        <v>0</v>
      </c>
      <c r="K113" s="209" t="s">
        <v>166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298</v>
      </c>
    </row>
    <row r="114" spans="1:47" s="2" customFormat="1" ht="12">
      <c r="A114" s="41"/>
      <c r="B114" s="42"/>
      <c r="C114" s="43"/>
      <c r="D114" s="220" t="s">
        <v>169</v>
      </c>
      <c r="E114" s="43"/>
      <c r="F114" s="221" t="s">
        <v>2709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169</v>
      </c>
      <c r="AU114" s="20" t="s">
        <v>80</v>
      </c>
    </row>
    <row r="115" spans="1:65" s="2" customFormat="1" ht="16.5" customHeight="1">
      <c r="A115" s="41"/>
      <c r="B115" s="42"/>
      <c r="C115" s="207" t="s">
        <v>219</v>
      </c>
      <c r="D115" s="207" t="s">
        <v>162</v>
      </c>
      <c r="E115" s="208" t="s">
        <v>2710</v>
      </c>
      <c r="F115" s="209" t="s">
        <v>2711</v>
      </c>
      <c r="G115" s="210" t="s">
        <v>488</v>
      </c>
      <c r="H115" s="211">
        <v>144.078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310</v>
      </c>
    </row>
    <row r="116" spans="1:65" s="2" customFormat="1" ht="24.15" customHeight="1">
      <c r="A116" s="41"/>
      <c r="B116" s="42"/>
      <c r="C116" s="207" t="s">
        <v>8</v>
      </c>
      <c r="D116" s="207" t="s">
        <v>162</v>
      </c>
      <c r="E116" s="208" t="s">
        <v>2712</v>
      </c>
      <c r="F116" s="209" t="s">
        <v>2713</v>
      </c>
      <c r="G116" s="210" t="s">
        <v>518</v>
      </c>
      <c r="H116" s="211">
        <v>266.544</v>
      </c>
      <c r="I116" s="212"/>
      <c r="J116" s="213">
        <f>ROUND(I116*H116,2)</f>
        <v>0</v>
      </c>
      <c r="K116" s="209" t="s">
        <v>166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327</v>
      </c>
    </row>
    <row r="117" spans="1:47" s="2" customFormat="1" ht="12">
      <c r="A117" s="41"/>
      <c r="B117" s="42"/>
      <c r="C117" s="43"/>
      <c r="D117" s="220" t="s">
        <v>169</v>
      </c>
      <c r="E117" s="43"/>
      <c r="F117" s="221" t="s">
        <v>2714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169</v>
      </c>
      <c r="AU117" s="20" t="s">
        <v>80</v>
      </c>
    </row>
    <row r="118" spans="1:65" s="2" customFormat="1" ht="24.15" customHeight="1">
      <c r="A118" s="41"/>
      <c r="B118" s="42"/>
      <c r="C118" s="207" t="s">
        <v>284</v>
      </c>
      <c r="D118" s="207" t="s">
        <v>162</v>
      </c>
      <c r="E118" s="208" t="s">
        <v>2715</v>
      </c>
      <c r="F118" s="209" t="s">
        <v>2716</v>
      </c>
      <c r="G118" s="210" t="s">
        <v>488</v>
      </c>
      <c r="H118" s="211">
        <v>251.653</v>
      </c>
      <c r="I118" s="212"/>
      <c r="J118" s="213">
        <f>ROUND(I118*H118,2)</f>
        <v>0</v>
      </c>
      <c r="K118" s="209" t="s">
        <v>166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256</v>
      </c>
    </row>
    <row r="119" spans="1:47" s="2" customFormat="1" ht="12">
      <c r="A119" s="41"/>
      <c r="B119" s="42"/>
      <c r="C119" s="43"/>
      <c r="D119" s="220" t="s">
        <v>169</v>
      </c>
      <c r="E119" s="43"/>
      <c r="F119" s="221" t="s">
        <v>2717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169</v>
      </c>
      <c r="AU119" s="20" t="s">
        <v>80</v>
      </c>
    </row>
    <row r="120" spans="1:65" s="2" customFormat="1" ht="37.8" customHeight="1">
      <c r="A120" s="41"/>
      <c r="B120" s="42"/>
      <c r="C120" s="207" t="s">
        <v>292</v>
      </c>
      <c r="D120" s="207" t="s">
        <v>162</v>
      </c>
      <c r="E120" s="208" t="s">
        <v>2718</v>
      </c>
      <c r="F120" s="209" t="s">
        <v>2719</v>
      </c>
      <c r="G120" s="210" t="s">
        <v>488</v>
      </c>
      <c r="H120" s="211">
        <v>102.075</v>
      </c>
      <c r="I120" s="212"/>
      <c r="J120" s="213">
        <f>ROUND(I120*H120,2)</f>
        <v>0</v>
      </c>
      <c r="K120" s="209" t="s">
        <v>166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350</v>
      </c>
    </row>
    <row r="121" spans="1:47" s="2" customFormat="1" ht="12">
      <c r="A121" s="41"/>
      <c r="B121" s="42"/>
      <c r="C121" s="43"/>
      <c r="D121" s="220" t="s">
        <v>169</v>
      </c>
      <c r="E121" s="43"/>
      <c r="F121" s="221" t="s">
        <v>2720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169</v>
      </c>
      <c r="AU121" s="20" t="s">
        <v>80</v>
      </c>
    </row>
    <row r="122" spans="1:65" s="2" customFormat="1" ht="16.5" customHeight="1">
      <c r="A122" s="41"/>
      <c r="B122" s="42"/>
      <c r="C122" s="207" t="s">
        <v>190</v>
      </c>
      <c r="D122" s="207" t="s">
        <v>162</v>
      </c>
      <c r="E122" s="208" t="s">
        <v>2721</v>
      </c>
      <c r="F122" s="209" t="s">
        <v>2722</v>
      </c>
      <c r="G122" s="210" t="s">
        <v>518</v>
      </c>
      <c r="H122" s="211">
        <v>212.306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1983</v>
      </c>
    </row>
    <row r="123" spans="1:65" s="2" customFormat="1" ht="16.5" customHeight="1">
      <c r="A123" s="41"/>
      <c r="B123" s="42"/>
      <c r="C123" s="207" t="s">
        <v>196</v>
      </c>
      <c r="D123" s="207" t="s">
        <v>162</v>
      </c>
      <c r="E123" s="208" t="s">
        <v>2723</v>
      </c>
      <c r="F123" s="209" t="s">
        <v>2724</v>
      </c>
      <c r="G123" s="210" t="s">
        <v>518</v>
      </c>
      <c r="H123" s="211">
        <v>8.176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252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252</v>
      </c>
      <c r="BM123" s="218" t="s">
        <v>776</v>
      </c>
    </row>
    <row r="124" spans="1:63" s="12" customFormat="1" ht="25.9" customHeight="1">
      <c r="A124" s="12"/>
      <c r="B124" s="191"/>
      <c r="C124" s="192"/>
      <c r="D124" s="193" t="s">
        <v>71</v>
      </c>
      <c r="E124" s="194" t="s">
        <v>252</v>
      </c>
      <c r="F124" s="194" t="s">
        <v>2725</v>
      </c>
      <c r="G124" s="192"/>
      <c r="H124" s="192"/>
      <c r="I124" s="195"/>
      <c r="J124" s="196">
        <f>BK124</f>
        <v>0</v>
      </c>
      <c r="K124" s="192"/>
      <c r="L124" s="197"/>
      <c r="M124" s="198"/>
      <c r="N124" s="199"/>
      <c r="O124" s="199"/>
      <c r="P124" s="200">
        <f>SUM(P125:P126)</f>
        <v>0</v>
      </c>
      <c r="Q124" s="199"/>
      <c r="R124" s="200">
        <f>SUM(R125:R126)</f>
        <v>67.05993959</v>
      </c>
      <c r="S124" s="199"/>
      <c r="T124" s="20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80</v>
      </c>
      <c r="AT124" s="203" t="s">
        <v>71</v>
      </c>
      <c r="AU124" s="203" t="s">
        <v>72</v>
      </c>
      <c r="AY124" s="202" t="s">
        <v>155</v>
      </c>
      <c r="BK124" s="204">
        <f>SUM(BK125:BK126)</f>
        <v>0</v>
      </c>
    </row>
    <row r="125" spans="1:65" s="2" customFormat="1" ht="16.5" customHeight="1">
      <c r="A125" s="41"/>
      <c r="B125" s="42"/>
      <c r="C125" s="207" t="s">
        <v>202</v>
      </c>
      <c r="D125" s="207" t="s">
        <v>162</v>
      </c>
      <c r="E125" s="208" t="s">
        <v>2726</v>
      </c>
      <c r="F125" s="209" t="s">
        <v>2727</v>
      </c>
      <c r="G125" s="210" t="s">
        <v>488</v>
      </c>
      <c r="H125" s="211">
        <v>35.467</v>
      </c>
      <c r="I125" s="212"/>
      <c r="J125" s="213">
        <f>ROUND(I125*H125,2)</f>
        <v>0</v>
      </c>
      <c r="K125" s="209" t="s">
        <v>166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1.89077</v>
      </c>
      <c r="R125" s="216">
        <f>Q125*H125</f>
        <v>67.05993959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252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252</v>
      </c>
      <c r="BM125" s="218" t="s">
        <v>305</v>
      </c>
    </row>
    <row r="126" spans="1:47" s="2" customFormat="1" ht="12">
      <c r="A126" s="41"/>
      <c r="B126" s="42"/>
      <c r="C126" s="43"/>
      <c r="D126" s="220" t="s">
        <v>169</v>
      </c>
      <c r="E126" s="43"/>
      <c r="F126" s="221" t="s">
        <v>2728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169</v>
      </c>
      <c r="AU126" s="20" t="s">
        <v>80</v>
      </c>
    </row>
    <row r="127" spans="1:63" s="12" customFormat="1" ht="25.9" customHeight="1">
      <c r="A127" s="12"/>
      <c r="B127" s="191"/>
      <c r="C127" s="192"/>
      <c r="D127" s="193" t="s">
        <v>71</v>
      </c>
      <c r="E127" s="194" t="s">
        <v>158</v>
      </c>
      <c r="F127" s="194" t="s">
        <v>2729</v>
      </c>
      <c r="G127" s="192"/>
      <c r="H127" s="192"/>
      <c r="I127" s="195"/>
      <c r="J127" s="196">
        <f>BK127</f>
        <v>0</v>
      </c>
      <c r="K127" s="192"/>
      <c r="L127" s="197"/>
      <c r="M127" s="198"/>
      <c r="N127" s="199"/>
      <c r="O127" s="199"/>
      <c r="P127" s="200">
        <f>SUM(P128:P135)</f>
        <v>0</v>
      </c>
      <c r="Q127" s="199"/>
      <c r="R127" s="200">
        <f>SUM(R128:R135)</f>
        <v>28.159872000000004</v>
      </c>
      <c r="S127" s="199"/>
      <c r="T127" s="201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80</v>
      </c>
      <c r="AT127" s="203" t="s">
        <v>71</v>
      </c>
      <c r="AU127" s="203" t="s">
        <v>72</v>
      </c>
      <c r="AY127" s="202" t="s">
        <v>155</v>
      </c>
      <c r="BK127" s="204">
        <f>SUM(BK128:BK135)</f>
        <v>0</v>
      </c>
    </row>
    <row r="128" spans="1:65" s="2" customFormat="1" ht="24.15" customHeight="1">
      <c r="A128" s="41"/>
      <c r="B128" s="42"/>
      <c r="C128" s="207" t="s">
        <v>208</v>
      </c>
      <c r="D128" s="207" t="s">
        <v>162</v>
      </c>
      <c r="E128" s="208" t="s">
        <v>2730</v>
      </c>
      <c r="F128" s="209" t="s">
        <v>2731</v>
      </c>
      <c r="G128" s="210" t="s">
        <v>356</v>
      </c>
      <c r="H128" s="211">
        <v>20.8</v>
      </c>
      <c r="I128" s="212"/>
      <c r="J128" s="213">
        <f>ROUND(I128*H128,2)</f>
        <v>0</v>
      </c>
      <c r="K128" s="209" t="s">
        <v>166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0.46</v>
      </c>
      <c r="R128" s="216">
        <f>Q128*H128</f>
        <v>9.568000000000001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336</v>
      </c>
    </row>
    <row r="129" spans="1:47" s="2" customFormat="1" ht="12">
      <c r="A129" s="41"/>
      <c r="B129" s="42"/>
      <c r="C129" s="43"/>
      <c r="D129" s="220" t="s">
        <v>169</v>
      </c>
      <c r="E129" s="43"/>
      <c r="F129" s="221" t="s">
        <v>2732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169</v>
      </c>
      <c r="AU129" s="20" t="s">
        <v>80</v>
      </c>
    </row>
    <row r="130" spans="1:65" s="2" customFormat="1" ht="24.15" customHeight="1">
      <c r="A130" s="41"/>
      <c r="B130" s="42"/>
      <c r="C130" s="207" t="s">
        <v>214</v>
      </c>
      <c r="D130" s="207" t="s">
        <v>162</v>
      </c>
      <c r="E130" s="208" t="s">
        <v>2733</v>
      </c>
      <c r="F130" s="209" t="s">
        <v>2734</v>
      </c>
      <c r="G130" s="210" t="s">
        <v>356</v>
      </c>
      <c r="H130" s="211">
        <v>20.8</v>
      </c>
      <c r="I130" s="212"/>
      <c r="J130" s="213">
        <f>ROUND(I130*H130,2)</f>
        <v>0</v>
      </c>
      <c r="K130" s="209" t="s">
        <v>166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0.38</v>
      </c>
      <c r="R130" s="216">
        <f>Q130*H130</f>
        <v>7.904000000000001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80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161</v>
      </c>
    </row>
    <row r="131" spans="1:47" s="2" customFormat="1" ht="12">
      <c r="A131" s="41"/>
      <c r="B131" s="42"/>
      <c r="C131" s="43"/>
      <c r="D131" s="220" t="s">
        <v>169</v>
      </c>
      <c r="E131" s="43"/>
      <c r="F131" s="221" t="s">
        <v>2735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169</v>
      </c>
      <c r="AU131" s="20" t="s">
        <v>80</v>
      </c>
    </row>
    <row r="132" spans="1:65" s="2" customFormat="1" ht="24.15" customHeight="1">
      <c r="A132" s="41"/>
      <c r="B132" s="42"/>
      <c r="C132" s="207" t="s">
        <v>298</v>
      </c>
      <c r="D132" s="207" t="s">
        <v>162</v>
      </c>
      <c r="E132" s="208" t="s">
        <v>2736</v>
      </c>
      <c r="F132" s="209" t="s">
        <v>2737</v>
      </c>
      <c r="G132" s="210" t="s">
        <v>356</v>
      </c>
      <c r="H132" s="211">
        <v>20.8</v>
      </c>
      <c r="I132" s="212"/>
      <c r="J132" s="213">
        <f>ROUND(I132*H132,2)</f>
        <v>0</v>
      </c>
      <c r="K132" s="209" t="s">
        <v>166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0.26376</v>
      </c>
      <c r="R132" s="216">
        <f>Q132*H132</f>
        <v>5.486208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252</v>
      </c>
      <c r="AT132" s="218" t="s">
        <v>162</v>
      </c>
      <c r="AU132" s="218" t="s">
        <v>80</v>
      </c>
      <c r="AY132" s="20" t="s">
        <v>155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252</v>
      </c>
      <c r="BM132" s="218" t="s">
        <v>178</v>
      </c>
    </row>
    <row r="133" spans="1:47" s="2" customFormat="1" ht="12">
      <c r="A133" s="41"/>
      <c r="B133" s="42"/>
      <c r="C133" s="43"/>
      <c r="D133" s="220" t="s">
        <v>169</v>
      </c>
      <c r="E133" s="43"/>
      <c r="F133" s="221" t="s">
        <v>2738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169</v>
      </c>
      <c r="AU133" s="20" t="s">
        <v>80</v>
      </c>
    </row>
    <row r="134" spans="1:65" s="2" customFormat="1" ht="24.15" customHeight="1">
      <c r="A134" s="41"/>
      <c r="B134" s="42"/>
      <c r="C134" s="207" t="s">
        <v>7</v>
      </c>
      <c r="D134" s="207" t="s">
        <v>162</v>
      </c>
      <c r="E134" s="208" t="s">
        <v>2739</v>
      </c>
      <c r="F134" s="209" t="s">
        <v>2740</v>
      </c>
      <c r="G134" s="210" t="s">
        <v>356</v>
      </c>
      <c r="H134" s="211">
        <v>20.8</v>
      </c>
      <c r="I134" s="212"/>
      <c r="J134" s="213">
        <f>ROUND(I134*H134,2)</f>
        <v>0</v>
      </c>
      <c r="K134" s="209" t="s">
        <v>166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0.25008</v>
      </c>
      <c r="R134" s="216">
        <f>Q134*H134</f>
        <v>5.201664000000001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252</v>
      </c>
      <c r="AT134" s="218" t="s">
        <v>162</v>
      </c>
      <c r="AU134" s="218" t="s">
        <v>80</v>
      </c>
      <c r="AY134" s="20" t="s">
        <v>155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252</v>
      </c>
      <c r="BM134" s="218" t="s">
        <v>237</v>
      </c>
    </row>
    <row r="135" spans="1:47" s="2" customFormat="1" ht="12">
      <c r="A135" s="41"/>
      <c r="B135" s="42"/>
      <c r="C135" s="43"/>
      <c r="D135" s="220" t="s">
        <v>169</v>
      </c>
      <c r="E135" s="43"/>
      <c r="F135" s="221" t="s">
        <v>2741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169</v>
      </c>
      <c r="AU135" s="20" t="s">
        <v>80</v>
      </c>
    </row>
    <row r="136" spans="1:63" s="12" customFormat="1" ht="25.9" customHeight="1">
      <c r="A136" s="12"/>
      <c r="B136" s="191"/>
      <c r="C136" s="192"/>
      <c r="D136" s="193" t="s">
        <v>71</v>
      </c>
      <c r="E136" s="194" t="s">
        <v>563</v>
      </c>
      <c r="F136" s="194" t="s">
        <v>2742</v>
      </c>
      <c r="G136" s="192"/>
      <c r="H136" s="192"/>
      <c r="I136" s="195"/>
      <c r="J136" s="196">
        <f>BK136</f>
        <v>0</v>
      </c>
      <c r="K136" s="192"/>
      <c r="L136" s="197"/>
      <c r="M136" s="198"/>
      <c r="N136" s="199"/>
      <c r="O136" s="199"/>
      <c r="P136" s="200">
        <f>SUM(P137:P179)</f>
        <v>0</v>
      </c>
      <c r="Q136" s="199"/>
      <c r="R136" s="200">
        <f>SUM(R137:R179)</f>
        <v>4.168879999999999</v>
      </c>
      <c r="S136" s="199"/>
      <c r="T136" s="201">
        <f>SUM(T137:T179)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80</v>
      </c>
      <c r="AT136" s="203" t="s">
        <v>71</v>
      </c>
      <c r="AU136" s="203" t="s">
        <v>72</v>
      </c>
      <c r="AY136" s="202" t="s">
        <v>155</v>
      </c>
      <c r="BK136" s="204">
        <f>SUM(BK137:BK179)</f>
        <v>0</v>
      </c>
    </row>
    <row r="137" spans="1:65" s="2" customFormat="1" ht="21.75" customHeight="1">
      <c r="A137" s="41"/>
      <c r="B137" s="42"/>
      <c r="C137" s="207" t="s">
        <v>310</v>
      </c>
      <c r="D137" s="207" t="s">
        <v>162</v>
      </c>
      <c r="E137" s="208" t="s">
        <v>2743</v>
      </c>
      <c r="F137" s="209" t="s">
        <v>2744</v>
      </c>
      <c r="G137" s="210" t="s">
        <v>653</v>
      </c>
      <c r="H137" s="211">
        <v>25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252</v>
      </c>
      <c r="AT137" s="218" t="s">
        <v>162</v>
      </c>
      <c r="AU137" s="218" t="s">
        <v>80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252</v>
      </c>
      <c r="BM137" s="218" t="s">
        <v>247</v>
      </c>
    </row>
    <row r="138" spans="1:65" s="2" customFormat="1" ht="16.5" customHeight="1">
      <c r="A138" s="41"/>
      <c r="B138" s="42"/>
      <c r="C138" s="207" t="s">
        <v>323</v>
      </c>
      <c r="D138" s="207" t="s">
        <v>162</v>
      </c>
      <c r="E138" s="208" t="s">
        <v>2745</v>
      </c>
      <c r="F138" s="209" t="s">
        <v>2746</v>
      </c>
      <c r="G138" s="210" t="s">
        <v>721</v>
      </c>
      <c r="H138" s="211">
        <v>1</v>
      </c>
      <c r="I138" s="212"/>
      <c r="J138" s="213">
        <f>ROUND(I138*H138,2)</f>
        <v>0</v>
      </c>
      <c r="K138" s="209" t="s">
        <v>166</v>
      </c>
      <c r="L138" s="47"/>
      <c r="M138" s="214" t="s">
        <v>19</v>
      </c>
      <c r="N138" s="215" t="s">
        <v>43</v>
      </c>
      <c r="O138" s="87"/>
      <c r="P138" s="216">
        <f>O138*H138</f>
        <v>0</v>
      </c>
      <c r="Q138" s="216">
        <v>0.2087</v>
      </c>
      <c r="R138" s="216">
        <f>Q138*H138</f>
        <v>0.2087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252</v>
      </c>
      <c r="AT138" s="218" t="s">
        <v>162</v>
      </c>
      <c r="AU138" s="218" t="s">
        <v>80</v>
      </c>
      <c r="AY138" s="20" t="s">
        <v>155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252</v>
      </c>
      <c r="BM138" s="218" t="s">
        <v>1039</v>
      </c>
    </row>
    <row r="139" spans="1:47" s="2" customFormat="1" ht="12">
      <c r="A139" s="41"/>
      <c r="B139" s="42"/>
      <c r="C139" s="43"/>
      <c r="D139" s="220" t="s">
        <v>169</v>
      </c>
      <c r="E139" s="43"/>
      <c r="F139" s="221" t="s">
        <v>2747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169</v>
      </c>
      <c r="AU139" s="20" t="s">
        <v>80</v>
      </c>
    </row>
    <row r="140" spans="1:65" s="2" customFormat="1" ht="16.5" customHeight="1">
      <c r="A140" s="41"/>
      <c r="B140" s="42"/>
      <c r="C140" s="207" t="s">
        <v>327</v>
      </c>
      <c r="D140" s="207" t="s">
        <v>162</v>
      </c>
      <c r="E140" s="208" t="s">
        <v>2748</v>
      </c>
      <c r="F140" s="209" t="s">
        <v>2749</v>
      </c>
      <c r="G140" s="210" t="s">
        <v>721</v>
      </c>
      <c r="H140" s="211">
        <v>3</v>
      </c>
      <c r="I140" s="212"/>
      <c r="J140" s="213">
        <f>ROUND(I140*H140,2)</f>
        <v>0</v>
      </c>
      <c r="K140" s="209" t="s">
        <v>166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1.12181</v>
      </c>
      <c r="R140" s="216">
        <f>Q140*H140</f>
        <v>3.36543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252</v>
      </c>
      <c r="AT140" s="218" t="s">
        <v>162</v>
      </c>
      <c r="AU140" s="218" t="s">
        <v>80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252</v>
      </c>
      <c r="BM140" s="218" t="s">
        <v>1082</v>
      </c>
    </row>
    <row r="141" spans="1:47" s="2" customFormat="1" ht="12">
      <c r="A141" s="41"/>
      <c r="B141" s="42"/>
      <c r="C141" s="43"/>
      <c r="D141" s="220" t="s">
        <v>169</v>
      </c>
      <c r="E141" s="43"/>
      <c r="F141" s="221" t="s">
        <v>2750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169</v>
      </c>
      <c r="AU141" s="20" t="s">
        <v>80</v>
      </c>
    </row>
    <row r="142" spans="1:65" s="2" customFormat="1" ht="24.15" customHeight="1">
      <c r="A142" s="41"/>
      <c r="B142" s="42"/>
      <c r="C142" s="207" t="s">
        <v>1962</v>
      </c>
      <c r="D142" s="207" t="s">
        <v>162</v>
      </c>
      <c r="E142" s="208" t="s">
        <v>2751</v>
      </c>
      <c r="F142" s="209" t="s">
        <v>2752</v>
      </c>
      <c r="G142" s="210" t="s">
        <v>653</v>
      </c>
      <c r="H142" s="211">
        <v>35</v>
      </c>
      <c r="I142" s="212"/>
      <c r="J142" s="213">
        <f>ROUND(I142*H142,2)</f>
        <v>0</v>
      </c>
      <c r="K142" s="209" t="s">
        <v>166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252</v>
      </c>
      <c r="AT142" s="218" t="s">
        <v>162</v>
      </c>
      <c r="AU142" s="218" t="s">
        <v>80</v>
      </c>
      <c r="AY142" s="20" t="s">
        <v>155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252</v>
      </c>
      <c r="BM142" s="218" t="s">
        <v>1083</v>
      </c>
    </row>
    <row r="143" spans="1:47" s="2" customFormat="1" ht="12">
      <c r="A143" s="41"/>
      <c r="B143" s="42"/>
      <c r="C143" s="43"/>
      <c r="D143" s="220" t="s">
        <v>169</v>
      </c>
      <c r="E143" s="43"/>
      <c r="F143" s="221" t="s">
        <v>2753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169</v>
      </c>
      <c r="AU143" s="20" t="s">
        <v>80</v>
      </c>
    </row>
    <row r="144" spans="1:65" s="2" customFormat="1" ht="16.5" customHeight="1">
      <c r="A144" s="41"/>
      <c r="B144" s="42"/>
      <c r="C144" s="207" t="s">
        <v>256</v>
      </c>
      <c r="D144" s="207" t="s">
        <v>162</v>
      </c>
      <c r="E144" s="208" t="s">
        <v>2754</v>
      </c>
      <c r="F144" s="209" t="s">
        <v>2755</v>
      </c>
      <c r="G144" s="210" t="s">
        <v>653</v>
      </c>
      <c r="H144" s="211">
        <v>35.525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252</v>
      </c>
      <c r="AT144" s="218" t="s">
        <v>162</v>
      </c>
      <c r="AU144" s="218" t="s">
        <v>80</v>
      </c>
      <c r="AY144" s="20" t="s">
        <v>155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252</v>
      </c>
      <c r="BM144" s="218" t="s">
        <v>1211</v>
      </c>
    </row>
    <row r="145" spans="1:65" s="2" customFormat="1" ht="16.5" customHeight="1">
      <c r="A145" s="41"/>
      <c r="B145" s="42"/>
      <c r="C145" s="207" t="s">
        <v>346</v>
      </c>
      <c r="D145" s="207" t="s">
        <v>162</v>
      </c>
      <c r="E145" s="208" t="s">
        <v>2756</v>
      </c>
      <c r="F145" s="209" t="s">
        <v>2757</v>
      </c>
      <c r="G145" s="210" t="s">
        <v>653</v>
      </c>
      <c r="H145" s="211">
        <v>14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1092</v>
      </c>
    </row>
    <row r="146" spans="1:65" s="2" customFormat="1" ht="16.5" customHeight="1">
      <c r="A146" s="41"/>
      <c r="B146" s="42"/>
      <c r="C146" s="207" t="s">
        <v>350</v>
      </c>
      <c r="D146" s="207" t="s">
        <v>162</v>
      </c>
      <c r="E146" s="208" t="s">
        <v>2758</v>
      </c>
      <c r="F146" s="209" t="s">
        <v>2759</v>
      </c>
      <c r="G146" s="210" t="s">
        <v>653</v>
      </c>
      <c r="H146" s="211">
        <v>30</v>
      </c>
      <c r="I146" s="212"/>
      <c r="J146" s="213">
        <f>ROUND(I146*H146,2)</f>
        <v>0</v>
      </c>
      <c r="K146" s="209" t="s">
        <v>166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1E-05</v>
      </c>
      <c r="R146" s="216">
        <f>Q146*H146</f>
        <v>0.00030000000000000003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252</v>
      </c>
      <c r="AT146" s="218" t="s">
        <v>162</v>
      </c>
      <c r="AU146" s="218" t="s">
        <v>80</v>
      </c>
      <c r="AY146" s="20" t="s">
        <v>155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252</v>
      </c>
      <c r="BM146" s="218" t="s">
        <v>2382</v>
      </c>
    </row>
    <row r="147" spans="1:47" s="2" customFormat="1" ht="12">
      <c r="A147" s="41"/>
      <c r="B147" s="42"/>
      <c r="C147" s="43"/>
      <c r="D147" s="220" t="s">
        <v>169</v>
      </c>
      <c r="E147" s="43"/>
      <c r="F147" s="221" t="s">
        <v>2760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169</v>
      </c>
      <c r="AU147" s="20" t="s">
        <v>80</v>
      </c>
    </row>
    <row r="148" spans="1:65" s="2" customFormat="1" ht="16.5" customHeight="1">
      <c r="A148" s="41"/>
      <c r="B148" s="42"/>
      <c r="C148" s="207" t="s">
        <v>224</v>
      </c>
      <c r="D148" s="207" t="s">
        <v>162</v>
      </c>
      <c r="E148" s="208" t="s">
        <v>2761</v>
      </c>
      <c r="F148" s="209" t="s">
        <v>2762</v>
      </c>
      <c r="G148" s="210" t="s">
        <v>653</v>
      </c>
      <c r="H148" s="211">
        <v>30.9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252</v>
      </c>
      <c r="AT148" s="218" t="s">
        <v>162</v>
      </c>
      <c r="AU148" s="218" t="s">
        <v>80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252</v>
      </c>
      <c r="BM148" s="218" t="s">
        <v>1109</v>
      </c>
    </row>
    <row r="149" spans="1:65" s="2" customFormat="1" ht="16.5" customHeight="1">
      <c r="A149" s="41"/>
      <c r="B149" s="42"/>
      <c r="C149" s="207" t="s">
        <v>1983</v>
      </c>
      <c r="D149" s="207" t="s">
        <v>162</v>
      </c>
      <c r="E149" s="208" t="s">
        <v>2763</v>
      </c>
      <c r="F149" s="209" t="s">
        <v>2764</v>
      </c>
      <c r="G149" s="210" t="s">
        <v>653</v>
      </c>
      <c r="H149" s="211">
        <v>30</v>
      </c>
      <c r="I149" s="212"/>
      <c r="J149" s="213">
        <f>ROUND(I149*H149,2)</f>
        <v>0</v>
      </c>
      <c r="K149" s="209" t="s">
        <v>166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252</v>
      </c>
      <c r="AT149" s="218" t="s">
        <v>162</v>
      </c>
      <c r="AU149" s="218" t="s">
        <v>80</v>
      </c>
      <c r="AY149" s="20" t="s">
        <v>155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252</v>
      </c>
      <c r="BM149" s="218" t="s">
        <v>1119</v>
      </c>
    </row>
    <row r="150" spans="1:47" s="2" customFormat="1" ht="12">
      <c r="A150" s="41"/>
      <c r="B150" s="42"/>
      <c r="C150" s="43"/>
      <c r="D150" s="220" t="s">
        <v>169</v>
      </c>
      <c r="E150" s="43"/>
      <c r="F150" s="221" t="s">
        <v>2765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169</v>
      </c>
      <c r="AU150" s="20" t="s">
        <v>80</v>
      </c>
    </row>
    <row r="151" spans="1:65" s="2" customFormat="1" ht="24.15" customHeight="1">
      <c r="A151" s="41"/>
      <c r="B151" s="42"/>
      <c r="C151" s="207" t="s">
        <v>1988</v>
      </c>
      <c r="D151" s="207" t="s">
        <v>162</v>
      </c>
      <c r="E151" s="208" t="s">
        <v>2766</v>
      </c>
      <c r="F151" s="209" t="s">
        <v>2767</v>
      </c>
      <c r="G151" s="210" t="s">
        <v>721</v>
      </c>
      <c r="H151" s="211">
        <v>3</v>
      </c>
      <c r="I151" s="212"/>
      <c r="J151" s="213">
        <f>ROUND(I151*H151,2)</f>
        <v>0</v>
      </c>
      <c r="K151" s="209" t="s">
        <v>166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0.05803</v>
      </c>
      <c r="R151" s="216">
        <f>Q151*H151</f>
        <v>0.17409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252</v>
      </c>
      <c r="AT151" s="218" t="s">
        <v>162</v>
      </c>
      <c r="AU151" s="218" t="s">
        <v>80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252</v>
      </c>
      <c r="BM151" s="218" t="s">
        <v>1070</v>
      </c>
    </row>
    <row r="152" spans="1:47" s="2" customFormat="1" ht="12">
      <c r="A152" s="41"/>
      <c r="B152" s="42"/>
      <c r="C152" s="43"/>
      <c r="D152" s="220" t="s">
        <v>169</v>
      </c>
      <c r="E152" s="43"/>
      <c r="F152" s="221" t="s">
        <v>2768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169</v>
      </c>
      <c r="AU152" s="20" t="s">
        <v>80</v>
      </c>
    </row>
    <row r="153" spans="1:65" s="2" customFormat="1" ht="24.15" customHeight="1">
      <c r="A153" s="41"/>
      <c r="B153" s="42"/>
      <c r="C153" s="207" t="s">
        <v>776</v>
      </c>
      <c r="D153" s="207" t="s">
        <v>162</v>
      </c>
      <c r="E153" s="208" t="s">
        <v>2769</v>
      </c>
      <c r="F153" s="209" t="s">
        <v>2770</v>
      </c>
      <c r="G153" s="210" t="s">
        <v>721</v>
      </c>
      <c r="H153" s="211">
        <v>2</v>
      </c>
      <c r="I153" s="212"/>
      <c r="J153" s="213">
        <f>ROUND(I153*H153,2)</f>
        <v>0</v>
      </c>
      <c r="K153" s="209" t="s">
        <v>166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0.06896</v>
      </c>
      <c r="R153" s="216">
        <f>Q153*H153</f>
        <v>0.13792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252</v>
      </c>
      <c r="AT153" s="218" t="s">
        <v>162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2771</v>
      </c>
    </row>
    <row r="154" spans="1:47" s="2" customFormat="1" ht="12">
      <c r="A154" s="41"/>
      <c r="B154" s="42"/>
      <c r="C154" s="43"/>
      <c r="D154" s="220" t="s">
        <v>169</v>
      </c>
      <c r="E154" s="43"/>
      <c r="F154" s="221" t="s">
        <v>2772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169</v>
      </c>
      <c r="AU154" s="20" t="s">
        <v>80</v>
      </c>
    </row>
    <row r="155" spans="1:65" s="2" customFormat="1" ht="24.15" customHeight="1">
      <c r="A155" s="41"/>
      <c r="B155" s="42"/>
      <c r="C155" s="207" t="s">
        <v>272</v>
      </c>
      <c r="D155" s="207" t="s">
        <v>162</v>
      </c>
      <c r="E155" s="208" t="s">
        <v>2773</v>
      </c>
      <c r="F155" s="209" t="s">
        <v>2774</v>
      </c>
      <c r="G155" s="210" t="s">
        <v>721</v>
      </c>
      <c r="H155" s="211">
        <v>1</v>
      </c>
      <c r="I155" s="212"/>
      <c r="J155" s="213">
        <f>ROUND(I155*H155,2)</f>
        <v>0</v>
      </c>
      <c r="K155" s="209" t="s">
        <v>166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0.06947</v>
      </c>
      <c r="R155" s="216">
        <f>Q155*H155</f>
        <v>0.06947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252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252</v>
      </c>
      <c r="BM155" s="218" t="s">
        <v>2775</v>
      </c>
    </row>
    <row r="156" spans="1:47" s="2" customFormat="1" ht="12">
      <c r="A156" s="41"/>
      <c r="B156" s="42"/>
      <c r="C156" s="43"/>
      <c r="D156" s="220" t="s">
        <v>169</v>
      </c>
      <c r="E156" s="43"/>
      <c r="F156" s="221" t="s">
        <v>2776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169</v>
      </c>
      <c r="AU156" s="20" t="s">
        <v>80</v>
      </c>
    </row>
    <row r="157" spans="1:65" s="2" customFormat="1" ht="24.15" customHeight="1">
      <c r="A157" s="41"/>
      <c r="B157" s="42"/>
      <c r="C157" s="207" t="s">
        <v>305</v>
      </c>
      <c r="D157" s="207" t="s">
        <v>162</v>
      </c>
      <c r="E157" s="208" t="s">
        <v>2777</v>
      </c>
      <c r="F157" s="209" t="s">
        <v>2778</v>
      </c>
      <c r="G157" s="210" t="s">
        <v>721</v>
      </c>
      <c r="H157" s="211">
        <v>5</v>
      </c>
      <c r="I157" s="212"/>
      <c r="J157" s="213">
        <f>ROUND(I157*H157,2)</f>
        <v>0</v>
      </c>
      <c r="K157" s="209" t="s">
        <v>166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0.01136</v>
      </c>
      <c r="R157" s="216">
        <f>Q157*H157</f>
        <v>0.0568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252</v>
      </c>
      <c r="AT157" s="218" t="s">
        <v>162</v>
      </c>
      <c r="AU157" s="218" t="s">
        <v>80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252</v>
      </c>
      <c r="BM157" s="218" t="s">
        <v>2779</v>
      </c>
    </row>
    <row r="158" spans="1:47" s="2" customFormat="1" ht="12">
      <c r="A158" s="41"/>
      <c r="B158" s="42"/>
      <c r="C158" s="43"/>
      <c r="D158" s="220" t="s">
        <v>169</v>
      </c>
      <c r="E158" s="43"/>
      <c r="F158" s="221" t="s">
        <v>2780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169</v>
      </c>
      <c r="AU158" s="20" t="s">
        <v>80</v>
      </c>
    </row>
    <row r="159" spans="1:65" s="2" customFormat="1" ht="24.15" customHeight="1">
      <c r="A159" s="41"/>
      <c r="B159" s="42"/>
      <c r="C159" s="207" t="s">
        <v>331</v>
      </c>
      <c r="D159" s="207" t="s">
        <v>162</v>
      </c>
      <c r="E159" s="208" t="s">
        <v>2781</v>
      </c>
      <c r="F159" s="209" t="s">
        <v>2782</v>
      </c>
      <c r="G159" s="210" t="s">
        <v>721</v>
      </c>
      <c r="H159" s="211">
        <v>1</v>
      </c>
      <c r="I159" s="212"/>
      <c r="J159" s="213">
        <f>ROUND(I159*H159,2)</f>
        <v>0</v>
      </c>
      <c r="K159" s="209" t="s">
        <v>166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0.01818</v>
      </c>
      <c r="R159" s="216">
        <f>Q159*H159</f>
        <v>0.01818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252</v>
      </c>
      <c r="AT159" s="218" t="s">
        <v>162</v>
      </c>
      <c r="AU159" s="218" t="s">
        <v>80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252</v>
      </c>
      <c r="BM159" s="218" t="s">
        <v>2783</v>
      </c>
    </row>
    <row r="160" spans="1:47" s="2" customFormat="1" ht="12">
      <c r="A160" s="41"/>
      <c r="B160" s="42"/>
      <c r="C160" s="43"/>
      <c r="D160" s="220" t="s">
        <v>169</v>
      </c>
      <c r="E160" s="43"/>
      <c r="F160" s="221" t="s">
        <v>2784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169</v>
      </c>
      <c r="AU160" s="20" t="s">
        <v>80</v>
      </c>
    </row>
    <row r="161" spans="1:65" s="2" customFormat="1" ht="24.15" customHeight="1">
      <c r="A161" s="41"/>
      <c r="B161" s="42"/>
      <c r="C161" s="207" t="s">
        <v>336</v>
      </c>
      <c r="D161" s="207" t="s">
        <v>162</v>
      </c>
      <c r="E161" s="208" t="s">
        <v>2785</v>
      </c>
      <c r="F161" s="209" t="s">
        <v>2786</v>
      </c>
      <c r="G161" s="210" t="s">
        <v>721</v>
      </c>
      <c r="H161" s="211">
        <v>6</v>
      </c>
      <c r="I161" s="212"/>
      <c r="J161" s="213">
        <f>ROUND(I161*H161,2)</f>
        <v>0</v>
      </c>
      <c r="K161" s="209" t="s">
        <v>166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252</v>
      </c>
      <c r="AT161" s="218" t="s">
        <v>162</v>
      </c>
      <c r="AU161" s="218" t="s">
        <v>80</v>
      </c>
      <c r="AY161" s="20" t="s">
        <v>155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252</v>
      </c>
      <c r="BM161" s="218" t="s">
        <v>2787</v>
      </c>
    </row>
    <row r="162" spans="1:47" s="2" customFormat="1" ht="12">
      <c r="A162" s="41"/>
      <c r="B162" s="42"/>
      <c r="C162" s="43"/>
      <c r="D162" s="220" t="s">
        <v>169</v>
      </c>
      <c r="E162" s="43"/>
      <c r="F162" s="221" t="s">
        <v>2788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169</v>
      </c>
      <c r="AU162" s="20" t="s">
        <v>80</v>
      </c>
    </row>
    <row r="163" spans="1:65" s="2" customFormat="1" ht="24.15" customHeight="1">
      <c r="A163" s="41"/>
      <c r="B163" s="42"/>
      <c r="C163" s="207" t="s">
        <v>341</v>
      </c>
      <c r="D163" s="207" t="s">
        <v>162</v>
      </c>
      <c r="E163" s="208" t="s">
        <v>2789</v>
      </c>
      <c r="F163" s="209" t="s">
        <v>2790</v>
      </c>
      <c r="G163" s="210" t="s">
        <v>721</v>
      </c>
      <c r="H163" s="211">
        <v>6</v>
      </c>
      <c r="I163" s="212"/>
      <c r="J163" s="213">
        <f>ROUND(I163*H163,2)</f>
        <v>0</v>
      </c>
      <c r="K163" s="209" t="s">
        <v>166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0.02144</v>
      </c>
      <c r="R163" s="216">
        <f>Q163*H163</f>
        <v>0.12864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252</v>
      </c>
      <c r="AT163" s="218" t="s">
        <v>162</v>
      </c>
      <c r="AU163" s="218" t="s">
        <v>80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1432</v>
      </c>
    </row>
    <row r="164" spans="1:47" s="2" customFormat="1" ht="12">
      <c r="A164" s="41"/>
      <c r="B164" s="42"/>
      <c r="C164" s="43"/>
      <c r="D164" s="220" t="s">
        <v>169</v>
      </c>
      <c r="E164" s="43"/>
      <c r="F164" s="221" t="s">
        <v>2791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169</v>
      </c>
      <c r="AU164" s="20" t="s">
        <v>80</v>
      </c>
    </row>
    <row r="165" spans="1:65" s="2" customFormat="1" ht="24.15" customHeight="1">
      <c r="A165" s="41"/>
      <c r="B165" s="42"/>
      <c r="C165" s="207" t="s">
        <v>161</v>
      </c>
      <c r="D165" s="207" t="s">
        <v>162</v>
      </c>
      <c r="E165" s="208" t="s">
        <v>2792</v>
      </c>
      <c r="F165" s="209" t="s">
        <v>2793</v>
      </c>
      <c r="G165" s="210" t="s">
        <v>165</v>
      </c>
      <c r="H165" s="211">
        <v>1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80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890</v>
      </c>
    </row>
    <row r="166" spans="1:65" s="2" customFormat="1" ht="16.5" customHeight="1">
      <c r="A166" s="41"/>
      <c r="B166" s="42"/>
      <c r="C166" s="207" t="s">
        <v>171</v>
      </c>
      <c r="D166" s="207" t="s">
        <v>162</v>
      </c>
      <c r="E166" s="208" t="s">
        <v>2794</v>
      </c>
      <c r="F166" s="209" t="s">
        <v>2795</v>
      </c>
      <c r="G166" s="210" t="s">
        <v>165</v>
      </c>
      <c r="H166" s="211">
        <v>1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252</v>
      </c>
      <c r="AT166" s="218" t="s">
        <v>162</v>
      </c>
      <c r="AU166" s="218" t="s">
        <v>80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252</v>
      </c>
      <c r="BM166" s="218" t="s">
        <v>1899</v>
      </c>
    </row>
    <row r="167" spans="1:65" s="2" customFormat="1" ht="16.5" customHeight="1">
      <c r="A167" s="41"/>
      <c r="B167" s="42"/>
      <c r="C167" s="207" t="s">
        <v>178</v>
      </c>
      <c r="D167" s="207" t="s">
        <v>162</v>
      </c>
      <c r="E167" s="208" t="s">
        <v>2796</v>
      </c>
      <c r="F167" s="209" t="s">
        <v>2797</v>
      </c>
      <c r="G167" s="210" t="s">
        <v>653</v>
      </c>
      <c r="H167" s="211">
        <v>4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43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252</v>
      </c>
      <c r="AT167" s="218" t="s">
        <v>162</v>
      </c>
      <c r="AU167" s="218" t="s">
        <v>80</v>
      </c>
      <c r="AY167" s="20" t="s">
        <v>155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252</v>
      </c>
      <c r="BM167" s="218" t="s">
        <v>2047</v>
      </c>
    </row>
    <row r="168" spans="1:65" s="2" customFormat="1" ht="16.5" customHeight="1">
      <c r="A168" s="41"/>
      <c r="B168" s="42"/>
      <c r="C168" s="207" t="s">
        <v>182</v>
      </c>
      <c r="D168" s="207" t="s">
        <v>162</v>
      </c>
      <c r="E168" s="208" t="s">
        <v>2798</v>
      </c>
      <c r="F168" s="209" t="s">
        <v>2799</v>
      </c>
      <c r="G168" s="210" t="s">
        <v>356</v>
      </c>
      <c r="H168" s="211">
        <v>24.72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252</v>
      </c>
      <c r="AT168" s="218" t="s">
        <v>162</v>
      </c>
      <c r="AU168" s="218" t="s">
        <v>80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252</v>
      </c>
      <c r="BM168" s="218" t="s">
        <v>2052</v>
      </c>
    </row>
    <row r="169" spans="1:65" s="2" customFormat="1" ht="16.5" customHeight="1">
      <c r="A169" s="41"/>
      <c r="B169" s="42"/>
      <c r="C169" s="207" t="s">
        <v>237</v>
      </c>
      <c r="D169" s="207" t="s">
        <v>162</v>
      </c>
      <c r="E169" s="208" t="s">
        <v>2800</v>
      </c>
      <c r="F169" s="209" t="s">
        <v>2801</v>
      </c>
      <c r="G169" s="210" t="s">
        <v>356</v>
      </c>
      <c r="H169" s="211">
        <v>31.92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252</v>
      </c>
      <c r="AT169" s="218" t="s">
        <v>162</v>
      </c>
      <c r="AU169" s="218" t="s">
        <v>80</v>
      </c>
      <c r="AY169" s="20" t="s">
        <v>155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252</v>
      </c>
      <c r="BM169" s="218" t="s">
        <v>2802</v>
      </c>
    </row>
    <row r="170" spans="1:65" s="2" customFormat="1" ht="16.5" customHeight="1">
      <c r="A170" s="41"/>
      <c r="B170" s="42"/>
      <c r="C170" s="207" t="s">
        <v>242</v>
      </c>
      <c r="D170" s="207" t="s">
        <v>162</v>
      </c>
      <c r="E170" s="208" t="s">
        <v>2803</v>
      </c>
      <c r="F170" s="209" t="s">
        <v>2804</v>
      </c>
      <c r="G170" s="210" t="s">
        <v>653</v>
      </c>
      <c r="H170" s="211">
        <v>4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252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2106</v>
      </c>
    </row>
    <row r="171" spans="1:65" s="2" customFormat="1" ht="16.5" customHeight="1">
      <c r="A171" s="41"/>
      <c r="B171" s="42"/>
      <c r="C171" s="207" t="s">
        <v>247</v>
      </c>
      <c r="D171" s="207" t="s">
        <v>162</v>
      </c>
      <c r="E171" s="208" t="s">
        <v>2805</v>
      </c>
      <c r="F171" s="209" t="s">
        <v>2806</v>
      </c>
      <c r="G171" s="210" t="s">
        <v>165</v>
      </c>
      <c r="H171" s="211">
        <v>1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252</v>
      </c>
      <c r="AT171" s="218" t="s">
        <v>162</v>
      </c>
      <c r="AU171" s="218" t="s">
        <v>80</v>
      </c>
      <c r="AY171" s="20" t="s">
        <v>155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252</v>
      </c>
      <c r="BM171" s="218" t="s">
        <v>2117</v>
      </c>
    </row>
    <row r="172" spans="1:65" s="2" customFormat="1" ht="16.5" customHeight="1">
      <c r="A172" s="41"/>
      <c r="B172" s="42"/>
      <c r="C172" s="207" t="s">
        <v>231</v>
      </c>
      <c r="D172" s="207" t="s">
        <v>162</v>
      </c>
      <c r="E172" s="208" t="s">
        <v>2807</v>
      </c>
      <c r="F172" s="209" t="s">
        <v>2808</v>
      </c>
      <c r="G172" s="210" t="s">
        <v>721</v>
      </c>
      <c r="H172" s="211">
        <v>1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252</v>
      </c>
      <c r="AT172" s="218" t="s">
        <v>162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2136</v>
      </c>
    </row>
    <row r="173" spans="1:65" s="2" customFormat="1" ht="16.5" customHeight="1">
      <c r="A173" s="41"/>
      <c r="B173" s="42"/>
      <c r="C173" s="207" t="s">
        <v>1039</v>
      </c>
      <c r="D173" s="207" t="s">
        <v>162</v>
      </c>
      <c r="E173" s="208" t="s">
        <v>2809</v>
      </c>
      <c r="F173" s="209" t="s">
        <v>2810</v>
      </c>
      <c r="G173" s="210" t="s">
        <v>721</v>
      </c>
      <c r="H173" s="211">
        <v>1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252</v>
      </c>
      <c r="AT173" s="218" t="s">
        <v>162</v>
      </c>
      <c r="AU173" s="218" t="s">
        <v>80</v>
      </c>
      <c r="AY173" s="20" t="s">
        <v>155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252</v>
      </c>
      <c r="BM173" s="218" t="s">
        <v>2151</v>
      </c>
    </row>
    <row r="174" spans="1:65" s="2" customFormat="1" ht="16.5" customHeight="1">
      <c r="A174" s="41"/>
      <c r="B174" s="42"/>
      <c r="C174" s="207" t="s">
        <v>1044</v>
      </c>
      <c r="D174" s="207" t="s">
        <v>162</v>
      </c>
      <c r="E174" s="208" t="s">
        <v>2811</v>
      </c>
      <c r="F174" s="209" t="s">
        <v>2812</v>
      </c>
      <c r="G174" s="210" t="s">
        <v>721</v>
      </c>
      <c r="H174" s="211">
        <v>1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252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252</v>
      </c>
      <c r="BM174" s="218" t="s">
        <v>2161</v>
      </c>
    </row>
    <row r="175" spans="1:65" s="2" customFormat="1" ht="16.5" customHeight="1">
      <c r="A175" s="41"/>
      <c r="B175" s="42"/>
      <c r="C175" s="207" t="s">
        <v>1082</v>
      </c>
      <c r="D175" s="207" t="s">
        <v>162</v>
      </c>
      <c r="E175" s="208" t="s">
        <v>2813</v>
      </c>
      <c r="F175" s="209" t="s">
        <v>2814</v>
      </c>
      <c r="G175" s="210" t="s">
        <v>721</v>
      </c>
      <c r="H175" s="211">
        <v>2</v>
      </c>
      <c r="I175" s="212"/>
      <c r="J175" s="213">
        <f>ROUND(I175*H175,2)</f>
        <v>0</v>
      </c>
      <c r="K175" s="209" t="s">
        <v>166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0.00031</v>
      </c>
      <c r="R175" s="216">
        <f>Q175*H175</f>
        <v>0.00062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252</v>
      </c>
      <c r="AT175" s="218" t="s">
        <v>162</v>
      </c>
      <c r="AU175" s="218" t="s">
        <v>80</v>
      </c>
      <c r="AY175" s="20" t="s">
        <v>155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252</v>
      </c>
      <c r="BM175" s="218" t="s">
        <v>2177</v>
      </c>
    </row>
    <row r="176" spans="1:47" s="2" customFormat="1" ht="12">
      <c r="A176" s="41"/>
      <c r="B176" s="42"/>
      <c r="C176" s="43"/>
      <c r="D176" s="220" t="s">
        <v>169</v>
      </c>
      <c r="E176" s="43"/>
      <c r="F176" s="221" t="s">
        <v>2815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169</v>
      </c>
      <c r="AU176" s="20" t="s">
        <v>80</v>
      </c>
    </row>
    <row r="177" spans="1:65" s="2" customFormat="1" ht="16.5" customHeight="1">
      <c r="A177" s="41"/>
      <c r="B177" s="42"/>
      <c r="C177" s="207" t="s">
        <v>1075</v>
      </c>
      <c r="D177" s="207" t="s">
        <v>162</v>
      </c>
      <c r="E177" s="208" t="s">
        <v>2816</v>
      </c>
      <c r="F177" s="209" t="s">
        <v>2817</v>
      </c>
      <c r="G177" s="210" t="s">
        <v>653</v>
      </c>
      <c r="H177" s="211">
        <v>97</v>
      </c>
      <c r="I177" s="212"/>
      <c r="J177" s="213">
        <f>ROUND(I177*H177,2)</f>
        <v>0</v>
      </c>
      <c r="K177" s="209" t="s">
        <v>166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9E-05</v>
      </c>
      <c r="R177" s="216">
        <f>Q177*H177</f>
        <v>0.00873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252</v>
      </c>
      <c r="AT177" s="218" t="s">
        <v>162</v>
      </c>
      <c r="AU177" s="218" t="s">
        <v>80</v>
      </c>
      <c r="AY177" s="20" t="s">
        <v>155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252</v>
      </c>
      <c r="BM177" s="218" t="s">
        <v>2091</v>
      </c>
    </row>
    <row r="178" spans="1:47" s="2" customFormat="1" ht="12">
      <c r="A178" s="41"/>
      <c r="B178" s="42"/>
      <c r="C178" s="43"/>
      <c r="D178" s="220" t="s">
        <v>169</v>
      </c>
      <c r="E178" s="43"/>
      <c r="F178" s="221" t="s">
        <v>2818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169</v>
      </c>
      <c r="AU178" s="20" t="s">
        <v>80</v>
      </c>
    </row>
    <row r="179" spans="1:65" s="2" customFormat="1" ht="16.5" customHeight="1">
      <c r="A179" s="41"/>
      <c r="B179" s="42"/>
      <c r="C179" s="207" t="s">
        <v>72</v>
      </c>
      <c r="D179" s="207" t="s">
        <v>162</v>
      </c>
      <c r="E179" s="208" t="s">
        <v>2819</v>
      </c>
      <c r="F179" s="209" t="s">
        <v>2820</v>
      </c>
      <c r="G179" s="210" t="s">
        <v>165</v>
      </c>
      <c r="H179" s="211">
        <v>1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252</v>
      </c>
      <c r="AT179" s="218" t="s">
        <v>162</v>
      </c>
      <c r="AU179" s="218" t="s">
        <v>80</v>
      </c>
      <c r="AY179" s="20" t="s">
        <v>155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252</v>
      </c>
      <c r="BM179" s="218" t="s">
        <v>2516</v>
      </c>
    </row>
    <row r="180" spans="1:63" s="12" customFormat="1" ht="25.9" customHeight="1">
      <c r="A180" s="12"/>
      <c r="B180" s="191"/>
      <c r="C180" s="192"/>
      <c r="D180" s="193" t="s">
        <v>71</v>
      </c>
      <c r="E180" s="194" t="s">
        <v>265</v>
      </c>
      <c r="F180" s="194" t="s">
        <v>2821</v>
      </c>
      <c r="G180" s="192"/>
      <c r="H180" s="192"/>
      <c r="I180" s="195"/>
      <c r="J180" s="196">
        <f>BK180</f>
        <v>0</v>
      </c>
      <c r="K180" s="192"/>
      <c r="L180" s="197"/>
      <c r="M180" s="198"/>
      <c r="N180" s="199"/>
      <c r="O180" s="199"/>
      <c r="P180" s="200">
        <f>SUM(P181:P182)</f>
        <v>0</v>
      </c>
      <c r="Q180" s="199"/>
      <c r="R180" s="200">
        <f>SUM(R181:R182)</f>
        <v>0</v>
      </c>
      <c r="S180" s="199"/>
      <c r="T180" s="201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2" t="s">
        <v>80</v>
      </c>
      <c r="AT180" s="203" t="s">
        <v>71</v>
      </c>
      <c r="AU180" s="203" t="s">
        <v>72</v>
      </c>
      <c r="AY180" s="202" t="s">
        <v>155</v>
      </c>
      <c r="BK180" s="204">
        <f>SUM(BK181:BK182)</f>
        <v>0</v>
      </c>
    </row>
    <row r="181" spans="1:65" s="2" customFormat="1" ht="16.5" customHeight="1">
      <c r="A181" s="41"/>
      <c r="B181" s="42"/>
      <c r="C181" s="207" t="s">
        <v>1083</v>
      </c>
      <c r="D181" s="207" t="s">
        <v>162</v>
      </c>
      <c r="E181" s="208" t="s">
        <v>2822</v>
      </c>
      <c r="F181" s="209" t="s">
        <v>2823</v>
      </c>
      <c r="G181" s="210" t="s">
        <v>653</v>
      </c>
      <c r="H181" s="211">
        <v>34.6</v>
      </c>
      <c r="I181" s="212"/>
      <c r="J181" s="213">
        <f>ROUND(I181*H181,2)</f>
        <v>0</v>
      </c>
      <c r="K181" s="209" t="s">
        <v>166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252</v>
      </c>
      <c r="AT181" s="218" t="s">
        <v>162</v>
      </c>
      <c r="AU181" s="218" t="s">
        <v>80</v>
      </c>
      <c r="AY181" s="20" t="s">
        <v>155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252</v>
      </c>
      <c r="BM181" s="218" t="s">
        <v>391</v>
      </c>
    </row>
    <row r="182" spans="1:47" s="2" customFormat="1" ht="12">
      <c r="A182" s="41"/>
      <c r="B182" s="42"/>
      <c r="C182" s="43"/>
      <c r="D182" s="220" t="s">
        <v>169</v>
      </c>
      <c r="E182" s="43"/>
      <c r="F182" s="221" t="s">
        <v>2824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169</v>
      </c>
      <c r="AU182" s="20" t="s">
        <v>80</v>
      </c>
    </row>
    <row r="183" spans="1:63" s="12" customFormat="1" ht="25.9" customHeight="1">
      <c r="A183" s="12"/>
      <c r="B183" s="191"/>
      <c r="C183" s="192"/>
      <c r="D183" s="193" t="s">
        <v>71</v>
      </c>
      <c r="E183" s="194" t="s">
        <v>728</v>
      </c>
      <c r="F183" s="194" t="s">
        <v>729</v>
      </c>
      <c r="G183" s="192"/>
      <c r="H183" s="192"/>
      <c r="I183" s="195"/>
      <c r="J183" s="196">
        <f>BK183</f>
        <v>0</v>
      </c>
      <c r="K183" s="192"/>
      <c r="L183" s="197"/>
      <c r="M183" s="198"/>
      <c r="N183" s="199"/>
      <c r="O183" s="199"/>
      <c r="P183" s="200">
        <f>SUM(P184:P199)</f>
        <v>0</v>
      </c>
      <c r="Q183" s="199"/>
      <c r="R183" s="200">
        <f>SUM(R184:R199)</f>
        <v>0</v>
      </c>
      <c r="S183" s="199"/>
      <c r="T183" s="201">
        <f>SUM(T184:T199)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80</v>
      </c>
      <c r="AT183" s="203" t="s">
        <v>71</v>
      </c>
      <c r="AU183" s="203" t="s">
        <v>72</v>
      </c>
      <c r="AY183" s="202" t="s">
        <v>155</v>
      </c>
      <c r="BK183" s="204">
        <f>SUM(BK184:BK199)</f>
        <v>0</v>
      </c>
    </row>
    <row r="184" spans="1:65" s="2" customFormat="1" ht="24.15" customHeight="1">
      <c r="A184" s="41"/>
      <c r="B184" s="42"/>
      <c r="C184" s="207" t="s">
        <v>710</v>
      </c>
      <c r="D184" s="207" t="s">
        <v>162</v>
      </c>
      <c r="E184" s="208" t="s">
        <v>2825</v>
      </c>
      <c r="F184" s="209" t="s">
        <v>2826</v>
      </c>
      <c r="G184" s="210" t="s">
        <v>518</v>
      </c>
      <c r="H184" s="211">
        <v>16.432</v>
      </c>
      <c r="I184" s="212"/>
      <c r="J184" s="213">
        <f>ROUND(I184*H184,2)</f>
        <v>0</v>
      </c>
      <c r="K184" s="209" t="s">
        <v>166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252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252</v>
      </c>
      <c r="BM184" s="218" t="s">
        <v>1416</v>
      </c>
    </row>
    <row r="185" spans="1:47" s="2" customFormat="1" ht="12">
      <c r="A185" s="41"/>
      <c r="B185" s="42"/>
      <c r="C185" s="43"/>
      <c r="D185" s="220" t="s">
        <v>169</v>
      </c>
      <c r="E185" s="43"/>
      <c r="F185" s="221" t="s">
        <v>2827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169</v>
      </c>
      <c r="AU185" s="20" t="s">
        <v>80</v>
      </c>
    </row>
    <row r="186" spans="1:65" s="2" customFormat="1" ht="24.15" customHeight="1">
      <c r="A186" s="41"/>
      <c r="B186" s="42"/>
      <c r="C186" s="207" t="s">
        <v>1211</v>
      </c>
      <c r="D186" s="207" t="s">
        <v>162</v>
      </c>
      <c r="E186" s="208" t="s">
        <v>2828</v>
      </c>
      <c r="F186" s="209" t="s">
        <v>2829</v>
      </c>
      <c r="G186" s="210" t="s">
        <v>518</v>
      </c>
      <c r="H186" s="211">
        <v>312.208</v>
      </c>
      <c r="I186" s="212"/>
      <c r="J186" s="213">
        <f>ROUND(I186*H186,2)</f>
        <v>0</v>
      </c>
      <c r="K186" s="209" t="s">
        <v>166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252</v>
      </c>
      <c r="AT186" s="218" t="s">
        <v>162</v>
      </c>
      <c r="AU186" s="218" t="s">
        <v>80</v>
      </c>
      <c r="AY186" s="20" t="s">
        <v>155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80</v>
      </c>
      <c r="BK186" s="219">
        <f>ROUND(I186*H186,2)</f>
        <v>0</v>
      </c>
      <c r="BL186" s="20" t="s">
        <v>252</v>
      </c>
      <c r="BM186" s="218" t="s">
        <v>1018</v>
      </c>
    </row>
    <row r="187" spans="1:47" s="2" customFormat="1" ht="12">
      <c r="A187" s="41"/>
      <c r="B187" s="42"/>
      <c r="C187" s="43"/>
      <c r="D187" s="220" t="s">
        <v>169</v>
      </c>
      <c r="E187" s="43"/>
      <c r="F187" s="221" t="s">
        <v>2830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169</v>
      </c>
      <c r="AU187" s="20" t="s">
        <v>80</v>
      </c>
    </row>
    <row r="188" spans="1:65" s="2" customFormat="1" ht="24.15" customHeight="1">
      <c r="A188" s="41"/>
      <c r="B188" s="42"/>
      <c r="C188" s="207" t="s">
        <v>1052</v>
      </c>
      <c r="D188" s="207" t="s">
        <v>162</v>
      </c>
      <c r="E188" s="208" t="s">
        <v>2831</v>
      </c>
      <c r="F188" s="209" t="s">
        <v>2832</v>
      </c>
      <c r="G188" s="210" t="s">
        <v>518</v>
      </c>
      <c r="H188" s="211">
        <v>4.576</v>
      </c>
      <c r="I188" s="212"/>
      <c r="J188" s="213">
        <f>ROUND(I188*H188,2)</f>
        <v>0</v>
      </c>
      <c r="K188" s="209" t="s">
        <v>166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252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252</v>
      </c>
      <c r="BM188" s="218" t="s">
        <v>1004</v>
      </c>
    </row>
    <row r="189" spans="1:47" s="2" customFormat="1" ht="12">
      <c r="A189" s="41"/>
      <c r="B189" s="42"/>
      <c r="C189" s="43"/>
      <c r="D189" s="220" t="s">
        <v>169</v>
      </c>
      <c r="E189" s="43"/>
      <c r="F189" s="221" t="s">
        <v>2833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169</v>
      </c>
      <c r="AU189" s="20" t="s">
        <v>80</v>
      </c>
    </row>
    <row r="190" spans="1:65" s="2" customFormat="1" ht="24.15" customHeight="1">
      <c r="A190" s="41"/>
      <c r="B190" s="42"/>
      <c r="C190" s="207" t="s">
        <v>1092</v>
      </c>
      <c r="D190" s="207" t="s">
        <v>162</v>
      </c>
      <c r="E190" s="208" t="s">
        <v>2834</v>
      </c>
      <c r="F190" s="209" t="s">
        <v>2835</v>
      </c>
      <c r="G190" s="210" t="s">
        <v>518</v>
      </c>
      <c r="H190" s="211">
        <v>86.944</v>
      </c>
      <c r="I190" s="212"/>
      <c r="J190" s="213">
        <f>ROUND(I190*H190,2)</f>
        <v>0</v>
      </c>
      <c r="K190" s="209" t="s">
        <v>166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252</v>
      </c>
      <c r="AT190" s="218" t="s">
        <v>162</v>
      </c>
      <c r="AU190" s="218" t="s">
        <v>80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252</v>
      </c>
      <c r="BM190" s="218" t="s">
        <v>917</v>
      </c>
    </row>
    <row r="191" spans="1:47" s="2" customFormat="1" ht="12">
      <c r="A191" s="41"/>
      <c r="B191" s="42"/>
      <c r="C191" s="43"/>
      <c r="D191" s="220" t="s">
        <v>169</v>
      </c>
      <c r="E191" s="43"/>
      <c r="F191" s="221" t="s">
        <v>2836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169</v>
      </c>
      <c r="AU191" s="20" t="s">
        <v>80</v>
      </c>
    </row>
    <row r="192" spans="1:65" s="2" customFormat="1" ht="16.5" customHeight="1">
      <c r="A192" s="41"/>
      <c r="B192" s="42"/>
      <c r="C192" s="207" t="s">
        <v>1097</v>
      </c>
      <c r="D192" s="207" t="s">
        <v>162</v>
      </c>
      <c r="E192" s="208" t="s">
        <v>2837</v>
      </c>
      <c r="F192" s="209" t="s">
        <v>2838</v>
      </c>
      <c r="G192" s="210" t="s">
        <v>518</v>
      </c>
      <c r="H192" s="211">
        <v>16.432</v>
      </c>
      <c r="I192" s="212"/>
      <c r="J192" s="213">
        <f>ROUND(I192*H192,2)</f>
        <v>0</v>
      </c>
      <c r="K192" s="209" t="s">
        <v>166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252</v>
      </c>
      <c r="AT192" s="218" t="s">
        <v>162</v>
      </c>
      <c r="AU192" s="218" t="s">
        <v>80</v>
      </c>
      <c r="AY192" s="20" t="s">
        <v>155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252</v>
      </c>
      <c r="BM192" s="218" t="s">
        <v>797</v>
      </c>
    </row>
    <row r="193" spans="1:47" s="2" customFormat="1" ht="12">
      <c r="A193" s="41"/>
      <c r="B193" s="42"/>
      <c r="C193" s="43"/>
      <c r="D193" s="220" t="s">
        <v>169</v>
      </c>
      <c r="E193" s="43"/>
      <c r="F193" s="221" t="s">
        <v>2839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169</v>
      </c>
      <c r="AU193" s="20" t="s">
        <v>80</v>
      </c>
    </row>
    <row r="194" spans="1:65" s="2" customFormat="1" ht="16.5" customHeight="1">
      <c r="A194" s="41"/>
      <c r="B194" s="42"/>
      <c r="C194" s="207" t="s">
        <v>2382</v>
      </c>
      <c r="D194" s="207" t="s">
        <v>162</v>
      </c>
      <c r="E194" s="208" t="s">
        <v>2840</v>
      </c>
      <c r="F194" s="209" t="s">
        <v>2841</v>
      </c>
      <c r="G194" s="210" t="s">
        <v>518</v>
      </c>
      <c r="H194" s="211">
        <v>4.576</v>
      </c>
      <c r="I194" s="212"/>
      <c r="J194" s="213">
        <f>ROUND(I194*H194,2)</f>
        <v>0</v>
      </c>
      <c r="K194" s="209" t="s">
        <v>166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252</v>
      </c>
      <c r="AT194" s="218" t="s">
        <v>162</v>
      </c>
      <c r="AU194" s="218" t="s">
        <v>80</v>
      </c>
      <c r="AY194" s="20" t="s">
        <v>155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252</v>
      </c>
      <c r="BM194" s="218" t="s">
        <v>2842</v>
      </c>
    </row>
    <row r="195" spans="1:47" s="2" customFormat="1" ht="12">
      <c r="A195" s="41"/>
      <c r="B195" s="42"/>
      <c r="C195" s="43"/>
      <c r="D195" s="220" t="s">
        <v>169</v>
      </c>
      <c r="E195" s="43"/>
      <c r="F195" s="221" t="s">
        <v>2843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169</v>
      </c>
      <c r="AU195" s="20" t="s">
        <v>80</v>
      </c>
    </row>
    <row r="196" spans="1:65" s="2" customFormat="1" ht="24.15" customHeight="1">
      <c r="A196" s="41"/>
      <c r="B196" s="42"/>
      <c r="C196" s="207" t="s">
        <v>1114</v>
      </c>
      <c r="D196" s="207" t="s">
        <v>162</v>
      </c>
      <c r="E196" s="208" t="s">
        <v>2844</v>
      </c>
      <c r="F196" s="209" t="s">
        <v>2713</v>
      </c>
      <c r="G196" s="210" t="s">
        <v>518</v>
      </c>
      <c r="H196" s="211">
        <v>16.432</v>
      </c>
      <c r="I196" s="212"/>
      <c r="J196" s="213">
        <f>ROUND(I196*H196,2)</f>
        <v>0</v>
      </c>
      <c r="K196" s="209" t="s">
        <v>166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252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252</v>
      </c>
      <c r="BM196" s="218" t="s">
        <v>849</v>
      </c>
    </row>
    <row r="197" spans="1:47" s="2" customFormat="1" ht="12">
      <c r="A197" s="41"/>
      <c r="B197" s="42"/>
      <c r="C197" s="43"/>
      <c r="D197" s="220" t="s">
        <v>169</v>
      </c>
      <c r="E197" s="43"/>
      <c r="F197" s="221" t="s">
        <v>2845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169</v>
      </c>
      <c r="AU197" s="20" t="s">
        <v>80</v>
      </c>
    </row>
    <row r="198" spans="1:65" s="2" customFormat="1" ht="24.15" customHeight="1">
      <c r="A198" s="41"/>
      <c r="B198" s="42"/>
      <c r="C198" s="207" t="s">
        <v>1109</v>
      </c>
      <c r="D198" s="207" t="s">
        <v>162</v>
      </c>
      <c r="E198" s="208" t="s">
        <v>2846</v>
      </c>
      <c r="F198" s="209" t="s">
        <v>2847</v>
      </c>
      <c r="G198" s="210" t="s">
        <v>518</v>
      </c>
      <c r="H198" s="211">
        <v>4.576</v>
      </c>
      <c r="I198" s="212"/>
      <c r="J198" s="213">
        <f>ROUND(I198*H198,2)</f>
        <v>0</v>
      </c>
      <c r="K198" s="209" t="s">
        <v>166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252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252</v>
      </c>
      <c r="BM198" s="218" t="s">
        <v>2848</v>
      </c>
    </row>
    <row r="199" spans="1:47" s="2" customFormat="1" ht="12">
      <c r="A199" s="41"/>
      <c r="B199" s="42"/>
      <c r="C199" s="43"/>
      <c r="D199" s="220" t="s">
        <v>169</v>
      </c>
      <c r="E199" s="43"/>
      <c r="F199" s="221" t="s">
        <v>2849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169</v>
      </c>
      <c r="AU199" s="20" t="s">
        <v>80</v>
      </c>
    </row>
    <row r="200" spans="1:63" s="12" customFormat="1" ht="25.9" customHeight="1">
      <c r="A200" s="12"/>
      <c r="B200" s="191"/>
      <c r="C200" s="192"/>
      <c r="D200" s="193" t="s">
        <v>71</v>
      </c>
      <c r="E200" s="194" t="s">
        <v>751</v>
      </c>
      <c r="F200" s="194" t="s">
        <v>752</v>
      </c>
      <c r="G200" s="192"/>
      <c r="H200" s="192"/>
      <c r="I200" s="195"/>
      <c r="J200" s="196">
        <f>BK200</f>
        <v>0</v>
      </c>
      <c r="K200" s="192"/>
      <c r="L200" s="197"/>
      <c r="M200" s="198"/>
      <c r="N200" s="199"/>
      <c r="O200" s="199"/>
      <c r="P200" s="200">
        <f>SUM(P201:P202)</f>
        <v>0</v>
      </c>
      <c r="Q200" s="199"/>
      <c r="R200" s="200">
        <f>SUM(R201:R202)</f>
        <v>0</v>
      </c>
      <c r="S200" s="199"/>
      <c r="T200" s="201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80</v>
      </c>
      <c r="AT200" s="203" t="s">
        <v>71</v>
      </c>
      <c r="AU200" s="203" t="s">
        <v>72</v>
      </c>
      <c r="AY200" s="202" t="s">
        <v>155</v>
      </c>
      <c r="BK200" s="204">
        <f>SUM(BK201:BK202)</f>
        <v>0</v>
      </c>
    </row>
    <row r="201" spans="1:65" s="2" customFormat="1" ht="24.15" customHeight="1">
      <c r="A201" s="41"/>
      <c r="B201" s="42"/>
      <c r="C201" s="207" t="s">
        <v>1104</v>
      </c>
      <c r="D201" s="207" t="s">
        <v>162</v>
      </c>
      <c r="E201" s="208" t="s">
        <v>2850</v>
      </c>
      <c r="F201" s="209" t="s">
        <v>2851</v>
      </c>
      <c r="G201" s="210" t="s">
        <v>518</v>
      </c>
      <c r="H201" s="211">
        <v>253.412</v>
      </c>
      <c r="I201" s="212"/>
      <c r="J201" s="213">
        <f>ROUND(I201*H201,2)</f>
        <v>0</v>
      </c>
      <c r="K201" s="209" t="s">
        <v>166</v>
      </c>
      <c r="L201" s="47"/>
      <c r="M201" s="214" t="s">
        <v>19</v>
      </c>
      <c r="N201" s="215" t="s">
        <v>43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252</v>
      </c>
      <c r="AT201" s="218" t="s">
        <v>162</v>
      </c>
      <c r="AU201" s="218" t="s">
        <v>80</v>
      </c>
      <c r="AY201" s="20" t="s">
        <v>155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80</v>
      </c>
      <c r="BK201" s="219">
        <f>ROUND(I201*H201,2)</f>
        <v>0</v>
      </c>
      <c r="BL201" s="20" t="s">
        <v>252</v>
      </c>
      <c r="BM201" s="218" t="s">
        <v>922</v>
      </c>
    </row>
    <row r="202" spans="1:47" s="2" customFormat="1" ht="12">
      <c r="A202" s="41"/>
      <c r="B202" s="42"/>
      <c r="C202" s="43"/>
      <c r="D202" s="220" t="s">
        <v>169</v>
      </c>
      <c r="E202" s="43"/>
      <c r="F202" s="221" t="s">
        <v>2852</v>
      </c>
      <c r="G202" s="43"/>
      <c r="H202" s="43"/>
      <c r="I202" s="222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169</v>
      </c>
      <c r="AU202" s="20" t="s">
        <v>80</v>
      </c>
    </row>
    <row r="203" spans="1:63" s="12" customFormat="1" ht="25.9" customHeight="1">
      <c r="A203" s="12"/>
      <c r="B203" s="191"/>
      <c r="C203" s="192"/>
      <c r="D203" s="193" t="s">
        <v>71</v>
      </c>
      <c r="E203" s="194" t="s">
        <v>888</v>
      </c>
      <c r="F203" s="194" t="s">
        <v>889</v>
      </c>
      <c r="G203" s="192"/>
      <c r="H203" s="192"/>
      <c r="I203" s="195"/>
      <c r="J203" s="196">
        <f>BK203</f>
        <v>0</v>
      </c>
      <c r="K203" s="192"/>
      <c r="L203" s="197"/>
      <c r="M203" s="198"/>
      <c r="N203" s="199"/>
      <c r="O203" s="199"/>
      <c r="P203" s="200">
        <f>SUM(P204:P216)</f>
        <v>0</v>
      </c>
      <c r="Q203" s="199"/>
      <c r="R203" s="200">
        <f>SUM(R204:R216)</f>
        <v>0</v>
      </c>
      <c r="S203" s="199"/>
      <c r="T203" s="201">
        <f>SUM(T204:T216)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2" t="s">
        <v>82</v>
      </c>
      <c r="AT203" s="203" t="s">
        <v>71</v>
      </c>
      <c r="AU203" s="203" t="s">
        <v>72</v>
      </c>
      <c r="AY203" s="202" t="s">
        <v>155</v>
      </c>
      <c r="BK203" s="204">
        <f>SUM(BK204:BK216)</f>
        <v>0</v>
      </c>
    </row>
    <row r="204" spans="1:65" s="2" customFormat="1" ht="24.15" customHeight="1">
      <c r="A204" s="41"/>
      <c r="B204" s="42"/>
      <c r="C204" s="207" t="s">
        <v>1119</v>
      </c>
      <c r="D204" s="207" t="s">
        <v>162</v>
      </c>
      <c r="E204" s="208" t="s">
        <v>2853</v>
      </c>
      <c r="F204" s="209" t="s">
        <v>2854</v>
      </c>
      <c r="G204" s="210" t="s">
        <v>653</v>
      </c>
      <c r="H204" s="211">
        <v>579</v>
      </c>
      <c r="I204" s="212"/>
      <c r="J204" s="213">
        <f>ROUND(I204*H204,2)</f>
        <v>0</v>
      </c>
      <c r="K204" s="209" t="s">
        <v>166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196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196</v>
      </c>
      <c r="BM204" s="218" t="s">
        <v>833</v>
      </c>
    </row>
    <row r="205" spans="1:47" s="2" customFormat="1" ht="12">
      <c r="A205" s="41"/>
      <c r="B205" s="42"/>
      <c r="C205" s="43"/>
      <c r="D205" s="220" t="s">
        <v>169</v>
      </c>
      <c r="E205" s="43"/>
      <c r="F205" s="221" t="s">
        <v>2855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169</v>
      </c>
      <c r="AU205" s="20" t="s">
        <v>80</v>
      </c>
    </row>
    <row r="206" spans="1:65" s="2" customFormat="1" ht="16.5" customHeight="1">
      <c r="A206" s="41"/>
      <c r="B206" s="42"/>
      <c r="C206" s="207" t="s">
        <v>1125</v>
      </c>
      <c r="D206" s="207" t="s">
        <v>162</v>
      </c>
      <c r="E206" s="208" t="s">
        <v>2856</v>
      </c>
      <c r="F206" s="209" t="s">
        <v>2857</v>
      </c>
      <c r="G206" s="210" t="s">
        <v>653</v>
      </c>
      <c r="H206" s="211">
        <v>68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196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196</v>
      </c>
      <c r="BM206" s="218" t="s">
        <v>1034</v>
      </c>
    </row>
    <row r="207" spans="1:65" s="2" customFormat="1" ht="16.5" customHeight="1">
      <c r="A207" s="41"/>
      <c r="B207" s="42"/>
      <c r="C207" s="207" t="s">
        <v>1070</v>
      </c>
      <c r="D207" s="207" t="s">
        <v>162</v>
      </c>
      <c r="E207" s="208" t="s">
        <v>2858</v>
      </c>
      <c r="F207" s="209" t="s">
        <v>2859</v>
      </c>
      <c r="G207" s="210" t="s">
        <v>653</v>
      </c>
      <c r="H207" s="211">
        <v>130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196</v>
      </c>
      <c r="AT207" s="218" t="s">
        <v>162</v>
      </c>
      <c r="AU207" s="218" t="s">
        <v>80</v>
      </c>
      <c r="AY207" s="20" t="s">
        <v>155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196</v>
      </c>
      <c r="BM207" s="218" t="s">
        <v>2860</v>
      </c>
    </row>
    <row r="208" spans="1:65" s="2" customFormat="1" ht="16.5" customHeight="1">
      <c r="A208" s="41"/>
      <c r="B208" s="42"/>
      <c r="C208" s="207" t="s">
        <v>2443</v>
      </c>
      <c r="D208" s="207" t="s">
        <v>162</v>
      </c>
      <c r="E208" s="208" t="s">
        <v>2861</v>
      </c>
      <c r="F208" s="209" t="s">
        <v>2862</v>
      </c>
      <c r="G208" s="210" t="s">
        <v>653</v>
      </c>
      <c r="H208" s="211">
        <v>114</v>
      </c>
      <c r="I208" s="212"/>
      <c r="J208" s="213">
        <f>ROUND(I208*H208,2)</f>
        <v>0</v>
      </c>
      <c r="K208" s="209" t="s">
        <v>19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196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196</v>
      </c>
      <c r="BM208" s="218" t="s">
        <v>898</v>
      </c>
    </row>
    <row r="209" spans="1:65" s="2" customFormat="1" ht="16.5" customHeight="1">
      <c r="A209" s="41"/>
      <c r="B209" s="42"/>
      <c r="C209" s="207" t="s">
        <v>2771</v>
      </c>
      <c r="D209" s="207" t="s">
        <v>162</v>
      </c>
      <c r="E209" s="208" t="s">
        <v>2863</v>
      </c>
      <c r="F209" s="209" t="s">
        <v>2864</v>
      </c>
      <c r="G209" s="210" t="s">
        <v>653</v>
      </c>
      <c r="H209" s="211">
        <v>72</v>
      </c>
      <c r="I209" s="212"/>
      <c r="J209" s="213">
        <f>ROUND(I209*H209,2)</f>
        <v>0</v>
      </c>
      <c r="K209" s="209" t="s">
        <v>19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196</v>
      </c>
      <c r="AT209" s="218" t="s">
        <v>162</v>
      </c>
      <c r="AU209" s="218" t="s">
        <v>80</v>
      </c>
      <c r="AY209" s="20" t="s">
        <v>155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196</v>
      </c>
      <c r="BM209" s="218" t="s">
        <v>1384</v>
      </c>
    </row>
    <row r="210" spans="1:65" s="2" customFormat="1" ht="16.5" customHeight="1">
      <c r="A210" s="41"/>
      <c r="B210" s="42"/>
      <c r="C210" s="207" t="s">
        <v>2865</v>
      </c>
      <c r="D210" s="207" t="s">
        <v>162</v>
      </c>
      <c r="E210" s="208" t="s">
        <v>2866</v>
      </c>
      <c r="F210" s="209" t="s">
        <v>2867</v>
      </c>
      <c r="G210" s="210" t="s">
        <v>653</v>
      </c>
      <c r="H210" s="211">
        <v>47</v>
      </c>
      <c r="I210" s="212"/>
      <c r="J210" s="213">
        <f>ROUND(I210*H210,2)</f>
        <v>0</v>
      </c>
      <c r="K210" s="209" t="s">
        <v>19</v>
      </c>
      <c r="L210" s="47"/>
      <c r="M210" s="214" t="s">
        <v>19</v>
      </c>
      <c r="N210" s="215" t="s">
        <v>43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196</v>
      </c>
      <c r="AT210" s="218" t="s">
        <v>162</v>
      </c>
      <c r="AU210" s="218" t="s">
        <v>80</v>
      </c>
      <c r="AY210" s="20" t="s">
        <v>155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196</v>
      </c>
      <c r="BM210" s="218" t="s">
        <v>2868</v>
      </c>
    </row>
    <row r="211" spans="1:65" s="2" customFormat="1" ht="16.5" customHeight="1">
      <c r="A211" s="41"/>
      <c r="B211" s="42"/>
      <c r="C211" s="207" t="s">
        <v>2775</v>
      </c>
      <c r="D211" s="207" t="s">
        <v>162</v>
      </c>
      <c r="E211" s="208" t="s">
        <v>2869</v>
      </c>
      <c r="F211" s="209" t="s">
        <v>2870</v>
      </c>
      <c r="G211" s="210" t="s">
        <v>653</v>
      </c>
      <c r="H211" s="211">
        <v>47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196</v>
      </c>
      <c r="AT211" s="218" t="s">
        <v>162</v>
      </c>
      <c r="AU211" s="218" t="s">
        <v>80</v>
      </c>
      <c r="AY211" s="20" t="s">
        <v>155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196</v>
      </c>
      <c r="BM211" s="218" t="s">
        <v>1058</v>
      </c>
    </row>
    <row r="212" spans="1:65" s="2" customFormat="1" ht="16.5" customHeight="1">
      <c r="A212" s="41"/>
      <c r="B212" s="42"/>
      <c r="C212" s="207" t="s">
        <v>2871</v>
      </c>
      <c r="D212" s="207" t="s">
        <v>162</v>
      </c>
      <c r="E212" s="208" t="s">
        <v>2872</v>
      </c>
      <c r="F212" s="209" t="s">
        <v>2873</v>
      </c>
      <c r="G212" s="210" t="s">
        <v>653</v>
      </c>
      <c r="H212" s="211">
        <v>35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196</v>
      </c>
      <c r="AT212" s="218" t="s">
        <v>162</v>
      </c>
      <c r="AU212" s="218" t="s">
        <v>80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196</v>
      </c>
      <c r="BM212" s="218" t="s">
        <v>1600</v>
      </c>
    </row>
    <row r="213" spans="1:65" s="2" customFormat="1" ht="16.5" customHeight="1">
      <c r="A213" s="41"/>
      <c r="B213" s="42"/>
      <c r="C213" s="207" t="s">
        <v>2779</v>
      </c>
      <c r="D213" s="207" t="s">
        <v>162</v>
      </c>
      <c r="E213" s="208" t="s">
        <v>2874</v>
      </c>
      <c r="F213" s="209" t="s">
        <v>2875</v>
      </c>
      <c r="G213" s="210" t="s">
        <v>653</v>
      </c>
      <c r="H213" s="211">
        <v>30</v>
      </c>
      <c r="I213" s="212"/>
      <c r="J213" s="213">
        <f>ROUND(I213*H213,2)</f>
        <v>0</v>
      </c>
      <c r="K213" s="209" t="s">
        <v>19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196</v>
      </c>
      <c r="AT213" s="218" t="s">
        <v>162</v>
      </c>
      <c r="AU213" s="218" t="s">
        <v>80</v>
      </c>
      <c r="AY213" s="20" t="s">
        <v>155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196</v>
      </c>
      <c r="BM213" s="218" t="s">
        <v>1543</v>
      </c>
    </row>
    <row r="214" spans="1:65" s="2" customFormat="1" ht="16.5" customHeight="1">
      <c r="A214" s="41"/>
      <c r="B214" s="42"/>
      <c r="C214" s="207" t="s">
        <v>2876</v>
      </c>
      <c r="D214" s="207" t="s">
        <v>162</v>
      </c>
      <c r="E214" s="208" t="s">
        <v>2877</v>
      </c>
      <c r="F214" s="209" t="s">
        <v>2878</v>
      </c>
      <c r="G214" s="210" t="s">
        <v>653</v>
      </c>
      <c r="H214" s="211">
        <v>36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196</v>
      </c>
      <c r="AT214" s="218" t="s">
        <v>162</v>
      </c>
      <c r="AU214" s="218" t="s">
        <v>80</v>
      </c>
      <c r="AY214" s="20" t="s">
        <v>155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196</v>
      </c>
      <c r="BM214" s="218" t="s">
        <v>1677</v>
      </c>
    </row>
    <row r="215" spans="1:65" s="2" customFormat="1" ht="24.15" customHeight="1">
      <c r="A215" s="41"/>
      <c r="B215" s="42"/>
      <c r="C215" s="207" t="s">
        <v>72</v>
      </c>
      <c r="D215" s="207" t="s">
        <v>162</v>
      </c>
      <c r="E215" s="208" t="s">
        <v>948</v>
      </c>
      <c r="F215" s="209" t="s">
        <v>949</v>
      </c>
      <c r="G215" s="210" t="s">
        <v>518</v>
      </c>
      <c r="H215" s="211">
        <v>0.035</v>
      </c>
      <c r="I215" s="212"/>
      <c r="J215" s="213">
        <f>ROUND(I215*H215,2)</f>
        <v>0</v>
      </c>
      <c r="K215" s="209" t="s">
        <v>166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196</v>
      </c>
      <c r="AT215" s="218" t="s">
        <v>162</v>
      </c>
      <c r="AU215" s="218" t="s">
        <v>80</v>
      </c>
      <c r="AY215" s="20" t="s">
        <v>155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196</v>
      </c>
      <c r="BM215" s="218" t="s">
        <v>1709</v>
      </c>
    </row>
    <row r="216" spans="1:47" s="2" customFormat="1" ht="12">
      <c r="A216" s="41"/>
      <c r="B216" s="42"/>
      <c r="C216" s="43"/>
      <c r="D216" s="220" t="s">
        <v>169</v>
      </c>
      <c r="E216" s="43"/>
      <c r="F216" s="221" t="s">
        <v>951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169</v>
      </c>
      <c r="AU216" s="20" t="s">
        <v>80</v>
      </c>
    </row>
    <row r="217" spans="1:63" s="12" customFormat="1" ht="25.9" customHeight="1">
      <c r="A217" s="12"/>
      <c r="B217" s="191"/>
      <c r="C217" s="192"/>
      <c r="D217" s="193" t="s">
        <v>71</v>
      </c>
      <c r="E217" s="194" t="s">
        <v>2879</v>
      </c>
      <c r="F217" s="194" t="s">
        <v>2880</v>
      </c>
      <c r="G217" s="192"/>
      <c r="H217" s="192"/>
      <c r="I217" s="195"/>
      <c r="J217" s="196">
        <f>BK217</f>
        <v>0</v>
      </c>
      <c r="K217" s="192"/>
      <c r="L217" s="197"/>
      <c r="M217" s="198"/>
      <c r="N217" s="199"/>
      <c r="O217" s="199"/>
      <c r="P217" s="200">
        <f>SUM(P218:P277)</f>
        <v>0</v>
      </c>
      <c r="Q217" s="199"/>
      <c r="R217" s="200">
        <f>SUM(R218:R277)</f>
        <v>0.89897</v>
      </c>
      <c r="S217" s="199"/>
      <c r="T217" s="201">
        <f>SUM(T218:T277)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82</v>
      </c>
      <c r="AT217" s="203" t="s">
        <v>71</v>
      </c>
      <c r="AU217" s="203" t="s">
        <v>72</v>
      </c>
      <c r="AY217" s="202" t="s">
        <v>155</v>
      </c>
      <c r="BK217" s="204">
        <f>SUM(BK218:BK277)</f>
        <v>0</v>
      </c>
    </row>
    <row r="218" spans="1:65" s="2" customFormat="1" ht="16.5" customHeight="1">
      <c r="A218" s="41"/>
      <c r="B218" s="42"/>
      <c r="C218" s="207" t="s">
        <v>2783</v>
      </c>
      <c r="D218" s="207" t="s">
        <v>162</v>
      </c>
      <c r="E218" s="208" t="s">
        <v>2881</v>
      </c>
      <c r="F218" s="209" t="s">
        <v>2882</v>
      </c>
      <c r="G218" s="210" t="s">
        <v>721</v>
      </c>
      <c r="H218" s="211">
        <v>1</v>
      </c>
      <c r="I218" s="212"/>
      <c r="J218" s="213">
        <f>ROUND(I218*H218,2)</f>
        <v>0</v>
      </c>
      <c r="K218" s="209" t="s">
        <v>166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0.00129</v>
      </c>
      <c r="R218" s="216">
        <f>Q218*H218</f>
        <v>0.00129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196</v>
      </c>
      <c r="AT218" s="218" t="s">
        <v>162</v>
      </c>
      <c r="AU218" s="218" t="s">
        <v>80</v>
      </c>
      <c r="AY218" s="20" t="s">
        <v>155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196</v>
      </c>
      <c r="BM218" s="218" t="s">
        <v>1609</v>
      </c>
    </row>
    <row r="219" spans="1:47" s="2" customFormat="1" ht="12">
      <c r="A219" s="41"/>
      <c r="B219" s="42"/>
      <c r="C219" s="43"/>
      <c r="D219" s="220" t="s">
        <v>169</v>
      </c>
      <c r="E219" s="43"/>
      <c r="F219" s="221" t="s">
        <v>2883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169</v>
      </c>
      <c r="AU219" s="20" t="s">
        <v>80</v>
      </c>
    </row>
    <row r="220" spans="1:65" s="2" customFormat="1" ht="16.5" customHeight="1">
      <c r="A220" s="41"/>
      <c r="B220" s="42"/>
      <c r="C220" s="207" t="s">
        <v>2455</v>
      </c>
      <c r="D220" s="207" t="s">
        <v>162</v>
      </c>
      <c r="E220" s="208" t="s">
        <v>2884</v>
      </c>
      <c r="F220" s="209" t="s">
        <v>2885</v>
      </c>
      <c r="G220" s="210" t="s">
        <v>653</v>
      </c>
      <c r="H220" s="211">
        <v>68</v>
      </c>
      <c r="I220" s="212"/>
      <c r="J220" s="213">
        <f>ROUND(I220*H220,2)</f>
        <v>0</v>
      </c>
      <c r="K220" s="209" t="s">
        <v>166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0.00142</v>
      </c>
      <c r="R220" s="216">
        <f>Q220*H220</f>
        <v>0.09656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196</v>
      </c>
      <c r="AT220" s="218" t="s">
        <v>162</v>
      </c>
      <c r="AU220" s="218" t="s">
        <v>80</v>
      </c>
      <c r="AY220" s="20" t="s">
        <v>155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196</v>
      </c>
      <c r="BM220" s="218" t="s">
        <v>1555</v>
      </c>
    </row>
    <row r="221" spans="1:47" s="2" customFormat="1" ht="12">
      <c r="A221" s="41"/>
      <c r="B221" s="42"/>
      <c r="C221" s="43"/>
      <c r="D221" s="220" t="s">
        <v>169</v>
      </c>
      <c r="E221" s="43"/>
      <c r="F221" s="221" t="s">
        <v>2886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169</v>
      </c>
      <c r="AU221" s="20" t="s">
        <v>80</v>
      </c>
    </row>
    <row r="222" spans="1:65" s="2" customFormat="1" ht="16.5" customHeight="1">
      <c r="A222" s="41"/>
      <c r="B222" s="42"/>
      <c r="C222" s="207" t="s">
        <v>2787</v>
      </c>
      <c r="D222" s="207" t="s">
        <v>162</v>
      </c>
      <c r="E222" s="208" t="s">
        <v>2887</v>
      </c>
      <c r="F222" s="209" t="s">
        <v>2888</v>
      </c>
      <c r="G222" s="210" t="s">
        <v>653</v>
      </c>
      <c r="H222" s="211">
        <v>120</v>
      </c>
      <c r="I222" s="212"/>
      <c r="J222" s="213">
        <f>ROUND(I222*H222,2)</f>
        <v>0</v>
      </c>
      <c r="K222" s="209" t="s">
        <v>166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0.00197</v>
      </c>
      <c r="R222" s="216">
        <f>Q222*H222</f>
        <v>0.2364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196</v>
      </c>
      <c r="AT222" s="218" t="s">
        <v>162</v>
      </c>
      <c r="AU222" s="218" t="s">
        <v>80</v>
      </c>
      <c r="AY222" s="20" t="s">
        <v>155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196</v>
      </c>
      <c r="BM222" s="218" t="s">
        <v>1617</v>
      </c>
    </row>
    <row r="223" spans="1:47" s="2" customFormat="1" ht="12">
      <c r="A223" s="41"/>
      <c r="B223" s="42"/>
      <c r="C223" s="43"/>
      <c r="D223" s="220" t="s">
        <v>169</v>
      </c>
      <c r="E223" s="43"/>
      <c r="F223" s="221" t="s">
        <v>2889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169</v>
      </c>
      <c r="AU223" s="20" t="s">
        <v>80</v>
      </c>
    </row>
    <row r="224" spans="1:65" s="2" customFormat="1" ht="16.5" customHeight="1">
      <c r="A224" s="41"/>
      <c r="B224" s="42"/>
      <c r="C224" s="207" t="s">
        <v>2890</v>
      </c>
      <c r="D224" s="207" t="s">
        <v>162</v>
      </c>
      <c r="E224" s="208" t="s">
        <v>2891</v>
      </c>
      <c r="F224" s="209" t="s">
        <v>2892</v>
      </c>
      <c r="G224" s="210" t="s">
        <v>653</v>
      </c>
      <c r="H224" s="211">
        <v>71</v>
      </c>
      <c r="I224" s="212"/>
      <c r="J224" s="213">
        <f>ROUND(I224*H224,2)</f>
        <v>0</v>
      </c>
      <c r="K224" s="209" t="s">
        <v>166</v>
      </c>
      <c r="L224" s="47"/>
      <c r="M224" s="214" t="s">
        <v>19</v>
      </c>
      <c r="N224" s="215" t="s">
        <v>43</v>
      </c>
      <c r="O224" s="87"/>
      <c r="P224" s="216">
        <f>O224*H224</f>
        <v>0</v>
      </c>
      <c r="Q224" s="216">
        <v>0.00304</v>
      </c>
      <c r="R224" s="216">
        <f>Q224*H224</f>
        <v>0.21584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196</v>
      </c>
      <c r="AT224" s="218" t="s">
        <v>162</v>
      </c>
      <c r="AU224" s="218" t="s">
        <v>80</v>
      </c>
      <c r="AY224" s="20" t="s">
        <v>155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196</v>
      </c>
      <c r="BM224" s="218" t="s">
        <v>1566</v>
      </c>
    </row>
    <row r="225" spans="1:47" s="2" customFormat="1" ht="12">
      <c r="A225" s="41"/>
      <c r="B225" s="42"/>
      <c r="C225" s="43"/>
      <c r="D225" s="220" t="s">
        <v>169</v>
      </c>
      <c r="E225" s="43"/>
      <c r="F225" s="221" t="s">
        <v>2893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169</v>
      </c>
      <c r="AU225" s="20" t="s">
        <v>80</v>
      </c>
    </row>
    <row r="226" spans="1:65" s="2" customFormat="1" ht="16.5" customHeight="1">
      <c r="A226" s="41"/>
      <c r="B226" s="42"/>
      <c r="C226" s="207" t="s">
        <v>1432</v>
      </c>
      <c r="D226" s="207" t="s">
        <v>162</v>
      </c>
      <c r="E226" s="208" t="s">
        <v>2894</v>
      </c>
      <c r="F226" s="209" t="s">
        <v>2895</v>
      </c>
      <c r="G226" s="210" t="s">
        <v>653</v>
      </c>
      <c r="H226" s="211">
        <v>90</v>
      </c>
      <c r="I226" s="212"/>
      <c r="J226" s="213">
        <f>ROUND(I226*H226,2)</f>
        <v>0</v>
      </c>
      <c r="K226" s="209" t="s">
        <v>166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0.00059</v>
      </c>
      <c r="R226" s="216">
        <f>Q226*H226</f>
        <v>0.0531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196</v>
      </c>
      <c r="AT226" s="218" t="s">
        <v>162</v>
      </c>
      <c r="AU226" s="218" t="s">
        <v>80</v>
      </c>
      <c r="AY226" s="20" t="s">
        <v>155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196</v>
      </c>
      <c r="BM226" s="218" t="s">
        <v>1700</v>
      </c>
    </row>
    <row r="227" spans="1:47" s="2" customFormat="1" ht="12">
      <c r="A227" s="41"/>
      <c r="B227" s="42"/>
      <c r="C227" s="43"/>
      <c r="D227" s="220" t="s">
        <v>169</v>
      </c>
      <c r="E227" s="43"/>
      <c r="F227" s="221" t="s">
        <v>2896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169</v>
      </c>
      <c r="AU227" s="20" t="s">
        <v>80</v>
      </c>
    </row>
    <row r="228" spans="1:65" s="2" customFormat="1" ht="16.5" customHeight="1">
      <c r="A228" s="41"/>
      <c r="B228" s="42"/>
      <c r="C228" s="207" t="s">
        <v>1437</v>
      </c>
      <c r="D228" s="207" t="s">
        <v>162</v>
      </c>
      <c r="E228" s="208" t="s">
        <v>2897</v>
      </c>
      <c r="F228" s="209" t="s">
        <v>2898</v>
      </c>
      <c r="G228" s="210" t="s">
        <v>653</v>
      </c>
      <c r="H228" s="211">
        <v>120</v>
      </c>
      <c r="I228" s="212"/>
      <c r="J228" s="213">
        <f>ROUND(I228*H228,2)</f>
        <v>0</v>
      </c>
      <c r="K228" s="209" t="s">
        <v>166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0.00201</v>
      </c>
      <c r="R228" s="216">
        <f>Q228*H228</f>
        <v>0.2412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196</v>
      </c>
      <c r="AT228" s="218" t="s">
        <v>162</v>
      </c>
      <c r="AU228" s="218" t="s">
        <v>80</v>
      </c>
      <c r="AY228" s="20" t="s">
        <v>155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196</v>
      </c>
      <c r="BM228" s="218" t="s">
        <v>1686</v>
      </c>
    </row>
    <row r="229" spans="1:47" s="2" customFormat="1" ht="12">
      <c r="A229" s="41"/>
      <c r="B229" s="42"/>
      <c r="C229" s="43"/>
      <c r="D229" s="220" t="s">
        <v>169</v>
      </c>
      <c r="E229" s="43"/>
      <c r="F229" s="221" t="s">
        <v>2899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169</v>
      </c>
      <c r="AU229" s="20" t="s">
        <v>80</v>
      </c>
    </row>
    <row r="230" spans="1:65" s="2" customFormat="1" ht="16.5" customHeight="1">
      <c r="A230" s="41"/>
      <c r="B230" s="42"/>
      <c r="C230" s="207" t="s">
        <v>890</v>
      </c>
      <c r="D230" s="207" t="s">
        <v>162</v>
      </c>
      <c r="E230" s="208" t="s">
        <v>2900</v>
      </c>
      <c r="F230" s="209" t="s">
        <v>2901</v>
      </c>
      <c r="G230" s="210" t="s">
        <v>653</v>
      </c>
      <c r="H230" s="211">
        <v>4</v>
      </c>
      <c r="I230" s="212"/>
      <c r="J230" s="213">
        <f>ROUND(I230*H230,2)</f>
        <v>0</v>
      </c>
      <c r="K230" s="209" t="s">
        <v>19</v>
      </c>
      <c r="L230" s="47"/>
      <c r="M230" s="214" t="s">
        <v>19</v>
      </c>
      <c r="N230" s="215" t="s">
        <v>43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196</v>
      </c>
      <c r="AT230" s="218" t="s">
        <v>162</v>
      </c>
      <c r="AU230" s="218" t="s">
        <v>80</v>
      </c>
      <c r="AY230" s="20" t="s">
        <v>155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196</v>
      </c>
      <c r="BM230" s="218" t="s">
        <v>1696</v>
      </c>
    </row>
    <row r="231" spans="1:65" s="2" customFormat="1" ht="16.5" customHeight="1">
      <c r="A231" s="41"/>
      <c r="B231" s="42"/>
      <c r="C231" s="207" t="s">
        <v>902</v>
      </c>
      <c r="D231" s="207" t="s">
        <v>162</v>
      </c>
      <c r="E231" s="208" t="s">
        <v>2902</v>
      </c>
      <c r="F231" s="209" t="s">
        <v>2903</v>
      </c>
      <c r="G231" s="210" t="s">
        <v>653</v>
      </c>
      <c r="H231" s="211">
        <v>30</v>
      </c>
      <c r="I231" s="212"/>
      <c r="J231" s="213">
        <f>ROUND(I231*H231,2)</f>
        <v>0</v>
      </c>
      <c r="K231" s="209" t="s">
        <v>166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0.00041</v>
      </c>
      <c r="R231" s="216">
        <f>Q231*H231</f>
        <v>0.0123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196</v>
      </c>
      <c r="AT231" s="218" t="s">
        <v>162</v>
      </c>
      <c r="AU231" s="218" t="s">
        <v>80</v>
      </c>
      <c r="AY231" s="20" t="s">
        <v>155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196</v>
      </c>
      <c r="BM231" s="218" t="s">
        <v>2904</v>
      </c>
    </row>
    <row r="232" spans="1:47" s="2" customFormat="1" ht="12">
      <c r="A232" s="41"/>
      <c r="B232" s="42"/>
      <c r="C232" s="43"/>
      <c r="D232" s="220" t="s">
        <v>169</v>
      </c>
      <c r="E232" s="43"/>
      <c r="F232" s="221" t="s">
        <v>2905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169</v>
      </c>
      <c r="AU232" s="20" t="s">
        <v>80</v>
      </c>
    </row>
    <row r="233" spans="1:65" s="2" customFormat="1" ht="16.5" customHeight="1">
      <c r="A233" s="41"/>
      <c r="B233" s="42"/>
      <c r="C233" s="207" t="s">
        <v>1899</v>
      </c>
      <c r="D233" s="207" t="s">
        <v>162</v>
      </c>
      <c r="E233" s="208" t="s">
        <v>2906</v>
      </c>
      <c r="F233" s="209" t="s">
        <v>2907</v>
      </c>
      <c r="G233" s="210" t="s">
        <v>653</v>
      </c>
      <c r="H233" s="211">
        <v>62</v>
      </c>
      <c r="I233" s="212"/>
      <c r="J233" s="213">
        <f>ROUND(I233*H233,2)</f>
        <v>0</v>
      </c>
      <c r="K233" s="209" t="s">
        <v>166</v>
      </c>
      <c r="L233" s="47"/>
      <c r="M233" s="214" t="s">
        <v>19</v>
      </c>
      <c r="N233" s="215" t="s">
        <v>43</v>
      </c>
      <c r="O233" s="87"/>
      <c r="P233" s="216">
        <f>O233*H233</f>
        <v>0</v>
      </c>
      <c r="Q233" s="216">
        <v>0.00048</v>
      </c>
      <c r="R233" s="216">
        <f>Q233*H233</f>
        <v>0.02976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196</v>
      </c>
      <c r="AT233" s="218" t="s">
        <v>162</v>
      </c>
      <c r="AU233" s="218" t="s">
        <v>80</v>
      </c>
      <c r="AY233" s="20" t="s">
        <v>155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196</v>
      </c>
      <c r="BM233" s="218" t="s">
        <v>2188</v>
      </c>
    </row>
    <row r="234" spans="1:47" s="2" customFormat="1" ht="12">
      <c r="A234" s="41"/>
      <c r="B234" s="42"/>
      <c r="C234" s="43"/>
      <c r="D234" s="220" t="s">
        <v>169</v>
      </c>
      <c r="E234" s="43"/>
      <c r="F234" s="221" t="s">
        <v>2908</v>
      </c>
      <c r="G234" s="43"/>
      <c r="H234" s="43"/>
      <c r="I234" s="222"/>
      <c r="J234" s="43"/>
      <c r="K234" s="43"/>
      <c r="L234" s="47"/>
      <c r="M234" s="223"/>
      <c r="N234" s="22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169</v>
      </c>
      <c r="AU234" s="20" t="s">
        <v>80</v>
      </c>
    </row>
    <row r="235" spans="1:65" s="2" customFormat="1" ht="16.5" customHeight="1">
      <c r="A235" s="41"/>
      <c r="B235" s="42"/>
      <c r="C235" s="207" t="s">
        <v>1081</v>
      </c>
      <c r="D235" s="207" t="s">
        <v>162</v>
      </c>
      <c r="E235" s="208" t="s">
        <v>2909</v>
      </c>
      <c r="F235" s="209" t="s">
        <v>2910</v>
      </c>
      <c r="G235" s="210" t="s">
        <v>721</v>
      </c>
      <c r="H235" s="211">
        <v>3</v>
      </c>
      <c r="I235" s="212"/>
      <c r="J235" s="213">
        <f>ROUND(I235*H235,2)</f>
        <v>0</v>
      </c>
      <c r="K235" s="209" t="s">
        <v>166</v>
      </c>
      <c r="L235" s="47"/>
      <c r="M235" s="214" t="s">
        <v>19</v>
      </c>
      <c r="N235" s="215" t="s">
        <v>43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196</v>
      </c>
      <c r="AT235" s="218" t="s">
        <v>162</v>
      </c>
      <c r="AU235" s="218" t="s">
        <v>80</v>
      </c>
      <c r="AY235" s="20" t="s">
        <v>155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80</v>
      </c>
      <c r="BK235" s="219">
        <f>ROUND(I235*H235,2)</f>
        <v>0</v>
      </c>
      <c r="BL235" s="20" t="s">
        <v>196</v>
      </c>
      <c r="BM235" s="218" t="s">
        <v>1593</v>
      </c>
    </row>
    <row r="236" spans="1:47" s="2" customFormat="1" ht="12">
      <c r="A236" s="41"/>
      <c r="B236" s="42"/>
      <c r="C236" s="43"/>
      <c r="D236" s="220" t="s">
        <v>169</v>
      </c>
      <c r="E236" s="43"/>
      <c r="F236" s="221" t="s">
        <v>2911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169</v>
      </c>
      <c r="AU236" s="20" t="s">
        <v>80</v>
      </c>
    </row>
    <row r="237" spans="1:65" s="2" customFormat="1" ht="16.5" customHeight="1">
      <c r="A237" s="41"/>
      <c r="B237" s="42"/>
      <c r="C237" s="207" t="s">
        <v>2047</v>
      </c>
      <c r="D237" s="207" t="s">
        <v>162</v>
      </c>
      <c r="E237" s="208" t="s">
        <v>2912</v>
      </c>
      <c r="F237" s="209" t="s">
        <v>2913</v>
      </c>
      <c r="G237" s="210" t="s">
        <v>721</v>
      </c>
      <c r="H237" s="211">
        <v>24</v>
      </c>
      <c r="I237" s="212"/>
      <c r="J237" s="213">
        <f>ROUND(I237*H237,2)</f>
        <v>0</v>
      </c>
      <c r="K237" s="209" t="s">
        <v>166</v>
      </c>
      <c r="L237" s="47"/>
      <c r="M237" s="214" t="s">
        <v>19</v>
      </c>
      <c r="N237" s="215" t="s">
        <v>43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196</v>
      </c>
      <c r="AT237" s="218" t="s">
        <v>162</v>
      </c>
      <c r="AU237" s="218" t="s">
        <v>80</v>
      </c>
      <c r="AY237" s="20" t="s">
        <v>155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80</v>
      </c>
      <c r="BK237" s="219">
        <f>ROUND(I237*H237,2)</f>
        <v>0</v>
      </c>
      <c r="BL237" s="20" t="s">
        <v>196</v>
      </c>
      <c r="BM237" s="218" t="s">
        <v>1580</v>
      </c>
    </row>
    <row r="238" spans="1:47" s="2" customFormat="1" ht="12">
      <c r="A238" s="41"/>
      <c r="B238" s="42"/>
      <c r="C238" s="43"/>
      <c r="D238" s="220" t="s">
        <v>169</v>
      </c>
      <c r="E238" s="43"/>
      <c r="F238" s="221" t="s">
        <v>2914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169</v>
      </c>
      <c r="AU238" s="20" t="s">
        <v>80</v>
      </c>
    </row>
    <row r="239" spans="1:65" s="2" customFormat="1" ht="16.5" customHeight="1">
      <c r="A239" s="41"/>
      <c r="B239" s="42"/>
      <c r="C239" s="207" t="s">
        <v>2062</v>
      </c>
      <c r="D239" s="207" t="s">
        <v>162</v>
      </c>
      <c r="E239" s="208" t="s">
        <v>2915</v>
      </c>
      <c r="F239" s="209" t="s">
        <v>2916</v>
      </c>
      <c r="G239" s="210" t="s">
        <v>721</v>
      </c>
      <c r="H239" s="211">
        <v>16</v>
      </c>
      <c r="I239" s="212"/>
      <c r="J239" s="213">
        <f>ROUND(I239*H239,2)</f>
        <v>0</v>
      </c>
      <c r="K239" s="209" t="s">
        <v>166</v>
      </c>
      <c r="L239" s="47"/>
      <c r="M239" s="214" t="s">
        <v>19</v>
      </c>
      <c r="N239" s="215" t="s">
        <v>43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196</v>
      </c>
      <c r="AT239" s="218" t="s">
        <v>162</v>
      </c>
      <c r="AU239" s="218" t="s">
        <v>80</v>
      </c>
      <c r="AY239" s="20" t="s">
        <v>155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196</v>
      </c>
      <c r="BM239" s="218" t="s">
        <v>1632</v>
      </c>
    </row>
    <row r="240" spans="1:47" s="2" customFormat="1" ht="12">
      <c r="A240" s="41"/>
      <c r="B240" s="42"/>
      <c r="C240" s="43"/>
      <c r="D240" s="220" t="s">
        <v>169</v>
      </c>
      <c r="E240" s="43"/>
      <c r="F240" s="221" t="s">
        <v>2917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169</v>
      </c>
      <c r="AU240" s="20" t="s">
        <v>80</v>
      </c>
    </row>
    <row r="241" spans="1:65" s="2" customFormat="1" ht="16.5" customHeight="1">
      <c r="A241" s="41"/>
      <c r="B241" s="42"/>
      <c r="C241" s="207" t="s">
        <v>2052</v>
      </c>
      <c r="D241" s="207" t="s">
        <v>162</v>
      </c>
      <c r="E241" s="208" t="s">
        <v>2918</v>
      </c>
      <c r="F241" s="209" t="s">
        <v>2919</v>
      </c>
      <c r="G241" s="210" t="s">
        <v>721</v>
      </c>
      <c r="H241" s="211">
        <v>14</v>
      </c>
      <c r="I241" s="212"/>
      <c r="J241" s="213">
        <f>ROUND(I241*H241,2)</f>
        <v>0</v>
      </c>
      <c r="K241" s="209" t="s">
        <v>166</v>
      </c>
      <c r="L241" s="47"/>
      <c r="M241" s="214" t="s">
        <v>19</v>
      </c>
      <c r="N241" s="215" t="s">
        <v>43</v>
      </c>
      <c r="O241" s="87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196</v>
      </c>
      <c r="AT241" s="218" t="s">
        <v>162</v>
      </c>
      <c r="AU241" s="218" t="s">
        <v>80</v>
      </c>
      <c r="AY241" s="20" t="s">
        <v>155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196</v>
      </c>
      <c r="BM241" s="218" t="s">
        <v>1643</v>
      </c>
    </row>
    <row r="242" spans="1:47" s="2" customFormat="1" ht="12">
      <c r="A242" s="41"/>
      <c r="B242" s="42"/>
      <c r="C242" s="43"/>
      <c r="D242" s="220" t="s">
        <v>169</v>
      </c>
      <c r="E242" s="43"/>
      <c r="F242" s="221" t="s">
        <v>2920</v>
      </c>
      <c r="G242" s="43"/>
      <c r="H242" s="43"/>
      <c r="I242" s="222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169</v>
      </c>
      <c r="AU242" s="20" t="s">
        <v>80</v>
      </c>
    </row>
    <row r="243" spans="1:65" s="2" customFormat="1" ht="16.5" customHeight="1">
      <c r="A243" s="41"/>
      <c r="B243" s="42"/>
      <c r="C243" s="207" t="s">
        <v>2057</v>
      </c>
      <c r="D243" s="207" t="s">
        <v>162</v>
      </c>
      <c r="E243" s="208" t="s">
        <v>2921</v>
      </c>
      <c r="F243" s="209" t="s">
        <v>2922</v>
      </c>
      <c r="G243" s="210" t="s">
        <v>721</v>
      </c>
      <c r="H243" s="211">
        <v>2</v>
      </c>
      <c r="I243" s="212"/>
      <c r="J243" s="213">
        <f>ROUND(I243*H243,2)</f>
        <v>0</v>
      </c>
      <c r="K243" s="209" t="s">
        <v>166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0.00028</v>
      </c>
      <c r="R243" s="216">
        <f>Q243*H243</f>
        <v>0.00056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196</v>
      </c>
      <c r="AT243" s="218" t="s">
        <v>162</v>
      </c>
      <c r="AU243" s="218" t="s">
        <v>80</v>
      </c>
      <c r="AY243" s="20" t="s">
        <v>155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196</v>
      </c>
      <c r="BM243" s="218" t="s">
        <v>1653</v>
      </c>
    </row>
    <row r="244" spans="1:47" s="2" customFormat="1" ht="12">
      <c r="A244" s="41"/>
      <c r="B244" s="42"/>
      <c r="C244" s="43"/>
      <c r="D244" s="220" t="s">
        <v>169</v>
      </c>
      <c r="E244" s="43"/>
      <c r="F244" s="221" t="s">
        <v>2923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169</v>
      </c>
      <c r="AU244" s="20" t="s">
        <v>80</v>
      </c>
    </row>
    <row r="245" spans="1:65" s="2" customFormat="1" ht="21.75" customHeight="1">
      <c r="A245" s="41"/>
      <c r="B245" s="42"/>
      <c r="C245" s="207" t="s">
        <v>2802</v>
      </c>
      <c r="D245" s="207" t="s">
        <v>162</v>
      </c>
      <c r="E245" s="208" t="s">
        <v>2924</v>
      </c>
      <c r="F245" s="209" t="s">
        <v>2925</v>
      </c>
      <c r="G245" s="210" t="s">
        <v>721</v>
      </c>
      <c r="H245" s="211">
        <v>2</v>
      </c>
      <c r="I245" s="212"/>
      <c r="J245" s="213">
        <f>ROUND(I245*H245,2)</f>
        <v>0</v>
      </c>
      <c r="K245" s="209" t="s">
        <v>19</v>
      </c>
      <c r="L245" s="47"/>
      <c r="M245" s="214" t="s">
        <v>19</v>
      </c>
      <c r="N245" s="215" t="s">
        <v>43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196</v>
      </c>
      <c r="AT245" s="218" t="s">
        <v>162</v>
      </c>
      <c r="AU245" s="218" t="s">
        <v>80</v>
      </c>
      <c r="AY245" s="20" t="s">
        <v>155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196</v>
      </c>
      <c r="BM245" s="218" t="s">
        <v>1663</v>
      </c>
    </row>
    <row r="246" spans="1:65" s="2" customFormat="1" ht="16.5" customHeight="1">
      <c r="A246" s="41"/>
      <c r="B246" s="42"/>
      <c r="C246" s="207" t="s">
        <v>2926</v>
      </c>
      <c r="D246" s="207" t="s">
        <v>162</v>
      </c>
      <c r="E246" s="208" t="s">
        <v>2927</v>
      </c>
      <c r="F246" s="209" t="s">
        <v>2928</v>
      </c>
      <c r="G246" s="210" t="s">
        <v>721</v>
      </c>
      <c r="H246" s="211">
        <v>5</v>
      </c>
      <c r="I246" s="212"/>
      <c r="J246" s="213">
        <f>ROUND(I246*H246,2)</f>
        <v>0</v>
      </c>
      <c r="K246" s="209" t="s">
        <v>166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0.00057</v>
      </c>
      <c r="R246" s="216">
        <f>Q246*H246</f>
        <v>0.00285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196</v>
      </c>
      <c r="AT246" s="218" t="s">
        <v>162</v>
      </c>
      <c r="AU246" s="218" t="s">
        <v>80</v>
      </c>
      <c r="AY246" s="20" t="s">
        <v>155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196</v>
      </c>
      <c r="BM246" s="218" t="s">
        <v>1673</v>
      </c>
    </row>
    <row r="247" spans="1:47" s="2" customFormat="1" ht="12">
      <c r="A247" s="41"/>
      <c r="B247" s="42"/>
      <c r="C247" s="43"/>
      <c r="D247" s="220" t="s">
        <v>169</v>
      </c>
      <c r="E247" s="43"/>
      <c r="F247" s="221" t="s">
        <v>2929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169</v>
      </c>
      <c r="AU247" s="20" t="s">
        <v>80</v>
      </c>
    </row>
    <row r="248" spans="1:65" s="2" customFormat="1" ht="16.5" customHeight="1">
      <c r="A248" s="41"/>
      <c r="B248" s="42"/>
      <c r="C248" s="207" t="s">
        <v>2106</v>
      </c>
      <c r="D248" s="207" t="s">
        <v>162</v>
      </c>
      <c r="E248" s="208" t="s">
        <v>2930</v>
      </c>
      <c r="F248" s="209" t="s">
        <v>2931</v>
      </c>
      <c r="G248" s="210" t="s">
        <v>721</v>
      </c>
      <c r="H248" s="211">
        <v>1</v>
      </c>
      <c r="I248" s="212"/>
      <c r="J248" s="213">
        <f>ROUND(I248*H248,2)</f>
        <v>0</v>
      </c>
      <c r="K248" s="209" t="s">
        <v>19</v>
      </c>
      <c r="L248" s="47"/>
      <c r="M248" s="214" t="s">
        <v>19</v>
      </c>
      <c r="N248" s="215" t="s">
        <v>43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196</v>
      </c>
      <c r="AT248" s="218" t="s">
        <v>162</v>
      </c>
      <c r="AU248" s="218" t="s">
        <v>80</v>
      </c>
      <c r="AY248" s="20" t="s">
        <v>155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196</v>
      </c>
      <c r="BM248" s="218" t="s">
        <v>1802</v>
      </c>
    </row>
    <row r="249" spans="1:65" s="2" customFormat="1" ht="24.15" customHeight="1">
      <c r="A249" s="41"/>
      <c r="B249" s="42"/>
      <c r="C249" s="207" t="s">
        <v>2112</v>
      </c>
      <c r="D249" s="207" t="s">
        <v>162</v>
      </c>
      <c r="E249" s="208" t="s">
        <v>2932</v>
      </c>
      <c r="F249" s="209" t="s">
        <v>2933</v>
      </c>
      <c r="G249" s="210" t="s">
        <v>721</v>
      </c>
      <c r="H249" s="211">
        <v>4</v>
      </c>
      <c r="I249" s="212"/>
      <c r="J249" s="213">
        <f>ROUND(I249*H249,2)</f>
        <v>0</v>
      </c>
      <c r="K249" s="209" t="s">
        <v>19</v>
      </c>
      <c r="L249" s="47"/>
      <c r="M249" s="214" t="s">
        <v>19</v>
      </c>
      <c r="N249" s="215" t="s">
        <v>43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196</v>
      </c>
      <c r="AT249" s="218" t="s">
        <v>162</v>
      </c>
      <c r="AU249" s="218" t="s">
        <v>80</v>
      </c>
      <c r="AY249" s="20" t="s">
        <v>155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80</v>
      </c>
      <c r="BK249" s="219">
        <f>ROUND(I249*H249,2)</f>
        <v>0</v>
      </c>
      <c r="BL249" s="20" t="s">
        <v>196</v>
      </c>
      <c r="BM249" s="218" t="s">
        <v>1812</v>
      </c>
    </row>
    <row r="250" spans="1:65" s="2" customFormat="1" ht="16.5" customHeight="1">
      <c r="A250" s="41"/>
      <c r="B250" s="42"/>
      <c r="C250" s="207" t="s">
        <v>2117</v>
      </c>
      <c r="D250" s="207" t="s">
        <v>162</v>
      </c>
      <c r="E250" s="208" t="s">
        <v>2934</v>
      </c>
      <c r="F250" s="209" t="s">
        <v>2935</v>
      </c>
      <c r="G250" s="210" t="s">
        <v>721</v>
      </c>
      <c r="H250" s="211">
        <v>9</v>
      </c>
      <c r="I250" s="212"/>
      <c r="J250" s="213">
        <f>ROUND(I250*H250,2)</f>
        <v>0</v>
      </c>
      <c r="K250" s="209" t="s">
        <v>166</v>
      </c>
      <c r="L250" s="47"/>
      <c r="M250" s="214" t="s">
        <v>19</v>
      </c>
      <c r="N250" s="215" t="s">
        <v>43</v>
      </c>
      <c r="O250" s="87"/>
      <c r="P250" s="216">
        <f>O250*H250</f>
        <v>0</v>
      </c>
      <c r="Q250" s="216">
        <v>6E-05</v>
      </c>
      <c r="R250" s="216">
        <f>Q250*H250</f>
        <v>0.00054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196</v>
      </c>
      <c r="AT250" s="218" t="s">
        <v>162</v>
      </c>
      <c r="AU250" s="218" t="s">
        <v>80</v>
      </c>
      <c r="AY250" s="20" t="s">
        <v>155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80</v>
      </c>
      <c r="BK250" s="219">
        <f>ROUND(I250*H250,2)</f>
        <v>0</v>
      </c>
      <c r="BL250" s="20" t="s">
        <v>196</v>
      </c>
      <c r="BM250" s="218" t="s">
        <v>1822</v>
      </c>
    </row>
    <row r="251" spans="1:47" s="2" customFormat="1" ht="12">
      <c r="A251" s="41"/>
      <c r="B251" s="42"/>
      <c r="C251" s="43"/>
      <c r="D251" s="220" t="s">
        <v>169</v>
      </c>
      <c r="E251" s="43"/>
      <c r="F251" s="221" t="s">
        <v>2936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169</v>
      </c>
      <c r="AU251" s="20" t="s">
        <v>80</v>
      </c>
    </row>
    <row r="252" spans="1:65" s="2" customFormat="1" ht="16.5" customHeight="1">
      <c r="A252" s="41"/>
      <c r="B252" s="42"/>
      <c r="C252" s="207" t="s">
        <v>2124</v>
      </c>
      <c r="D252" s="207" t="s">
        <v>162</v>
      </c>
      <c r="E252" s="208" t="s">
        <v>2937</v>
      </c>
      <c r="F252" s="209" t="s">
        <v>2938</v>
      </c>
      <c r="G252" s="210" t="s">
        <v>721</v>
      </c>
      <c r="H252" s="211">
        <v>2</v>
      </c>
      <c r="I252" s="212"/>
      <c r="J252" s="213">
        <f>ROUND(I252*H252,2)</f>
        <v>0</v>
      </c>
      <c r="K252" s="209" t="s">
        <v>19</v>
      </c>
      <c r="L252" s="47"/>
      <c r="M252" s="214" t="s">
        <v>19</v>
      </c>
      <c r="N252" s="215" t="s">
        <v>43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196</v>
      </c>
      <c r="AT252" s="218" t="s">
        <v>162</v>
      </c>
      <c r="AU252" s="218" t="s">
        <v>80</v>
      </c>
      <c r="AY252" s="20" t="s">
        <v>155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196</v>
      </c>
      <c r="BM252" s="218" t="s">
        <v>1832</v>
      </c>
    </row>
    <row r="253" spans="1:65" s="2" customFormat="1" ht="24.15" customHeight="1">
      <c r="A253" s="41"/>
      <c r="B253" s="42"/>
      <c r="C253" s="207" t="s">
        <v>2136</v>
      </c>
      <c r="D253" s="207" t="s">
        <v>162</v>
      </c>
      <c r="E253" s="208" t="s">
        <v>2939</v>
      </c>
      <c r="F253" s="209" t="s">
        <v>2940</v>
      </c>
      <c r="G253" s="210" t="s">
        <v>721</v>
      </c>
      <c r="H253" s="211">
        <v>1</v>
      </c>
      <c r="I253" s="212"/>
      <c r="J253" s="213">
        <f>ROUND(I253*H253,2)</f>
        <v>0</v>
      </c>
      <c r="K253" s="209" t="s">
        <v>19</v>
      </c>
      <c r="L253" s="47"/>
      <c r="M253" s="214" t="s">
        <v>19</v>
      </c>
      <c r="N253" s="215" t="s">
        <v>43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196</v>
      </c>
      <c r="AT253" s="218" t="s">
        <v>162</v>
      </c>
      <c r="AU253" s="218" t="s">
        <v>80</v>
      </c>
      <c r="AY253" s="20" t="s">
        <v>155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80</v>
      </c>
      <c r="BK253" s="219">
        <f>ROUND(I253*H253,2)</f>
        <v>0</v>
      </c>
      <c r="BL253" s="20" t="s">
        <v>196</v>
      </c>
      <c r="BM253" s="218" t="s">
        <v>1842</v>
      </c>
    </row>
    <row r="254" spans="1:65" s="2" customFormat="1" ht="16.5" customHeight="1">
      <c r="A254" s="41"/>
      <c r="B254" s="42"/>
      <c r="C254" s="207" t="s">
        <v>2142</v>
      </c>
      <c r="D254" s="207" t="s">
        <v>162</v>
      </c>
      <c r="E254" s="208" t="s">
        <v>2941</v>
      </c>
      <c r="F254" s="209" t="s">
        <v>2942</v>
      </c>
      <c r="G254" s="210" t="s">
        <v>721</v>
      </c>
      <c r="H254" s="211">
        <v>3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196</v>
      </c>
      <c r="AT254" s="218" t="s">
        <v>162</v>
      </c>
      <c r="AU254" s="218" t="s">
        <v>80</v>
      </c>
      <c r="AY254" s="20" t="s">
        <v>155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196</v>
      </c>
      <c r="BM254" s="218" t="s">
        <v>1851</v>
      </c>
    </row>
    <row r="255" spans="1:65" s="2" customFormat="1" ht="16.5" customHeight="1">
      <c r="A255" s="41"/>
      <c r="B255" s="42"/>
      <c r="C255" s="207" t="s">
        <v>2151</v>
      </c>
      <c r="D255" s="207" t="s">
        <v>162</v>
      </c>
      <c r="E255" s="208" t="s">
        <v>2943</v>
      </c>
      <c r="F255" s="209" t="s">
        <v>2944</v>
      </c>
      <c r="G255" s="210" t="s">
        <v>721</v>
      </c>
      <c r="H255" s="211">
        <v>3</v>
      </c>
      <c r="I255" s="212"/>
      <c r="J255" s="213">
        <f>ROUND(I255*H255,2)</f>
        <v>0</v>
      </c>
      <c r="K255" s="209" t="s">
        <v>19</v>
      </c>
      <c r="L255" s="47"/>
      <c r="M255" s="214" t="s">
        <v>19</v>
      </c>
      <c r="N255" s="215" t="s">
        <v>43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196</v>
      </c>
      <c r="AT255" s="218" t="s">
        <v>162</v>
      </c>
      <c r="AU255" s="218" t="s">
        <v>80</v>
      </c>
      <c r="AY255" s="20" t="s">
        <v>155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80</v>
      </c>
      <c r="BK255" s="219">
        <f>ROUND(I255*H255,2)</f>
        <v>0</v>
      </c>
      <c r="BL255" s="20" t="s">
        <v>196</v>
      </c>
      <c r="BM255" s="218" t="s">
        <v>1860</v>
      </c>
    </row>
    <row r="256" spans="1:65" s="2" customFormat="1" ht="16.5" customHeight="1">
      <c r="A256" s="41"/>
      <c r="B256" s="42"/>
      <c r="C256" s="207" t="s">
        <v>2156</v>
      </c>
      <c r="D256" s="207" t="s">
        <v>162</v>
      </c>
      <c r="E256" s="208" t="s">
        <v>2945</v>
      </c>
      <c r="F256" s="209" t="s">
        <v>2946</v>
      </c>
      <c r="G256" s="210" t="s">
        <v>721</v>
      </c>
      <c r="H256" s="211">
        <v>7</v>
      </c>
      <c r="I256" s="212"/>
      <c r="J256" s="213">
        <f>ROUND(I256*H256,2)</f>
        <v>0</v>
      </c>
      <c r="K256" s="209" t="s">
        <v>166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0.00115</v>
      </c>
      <c r="R256" s="216">
        <f>Q256*H256</f>
        <v>0.00805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196</v>
      </c>
      <c r="AT256" s="218" t="s">
        <v>162</v>
      </c>
      <c r="AU256" s="218" t="s">
        <v>80</v>
      </c>
      <c r="AY256" s="20" t="s">
        <v>155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196</v>
      </c>
      <c r="BM256" s="218" t="s">
        <v>1870</v>
      </c>
    </row>
    <row r="257" spans="1:47" s="2" customFormat="1" ht="12">
      <c r="A257" s="41"/>
      <c r="B257" s="42"/>
      <c r="C257" s="43"/>
      <c r="D257" s="220" t="s">
        <v>169</v>
      </c>
      <c r="E257" s="43"/>
      <c r="F257" s="221" t="s">
        <v>2947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169</v>
      </c>
      <c r="AU257" s="20" t="s">
        <v>80</v>
      </c>
    </row>
    <row r="258" spans="1:65" s="2" customFormat="1" ht="16.5" customHeight="1">
      <c r="A258" s="41"/>
      <c r="B258" s="42"/>
      <c r="C258" s="207" t="s">
        <v>2161</v>
      </c>
      <c r="D258" s="207" t="s">
        <v>162</v>
      </c>
      <c r="E258" s="208" t="s">
        <v>2948</v>
      </c>
      <c r="F258" s="209" t="s">
        <v>2949</v>
      </c>
      <c r="G258" s="210" t="s">
        <v>721</v>
      </c>
      <c r="H258" s="211">
        <v>7</v>
      </c>
      <c r="I258" s="212"/>
      <c r="J258" s="213">
        <f>ROUND(I258*H258,2)</f>
        <v>0</v>
      </c>
      <c r="K258" s="209" t="s">
        <v>19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196</v>
      </c>
      <c r="AT258" s="218" t="s">
        <v>162</v>
      </c>
      <c r="AU258" s="218" t="s">
        <v>80</v>
      </c>
      <c r="AY258" s="20" t="s">
        <v>155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196</v>
      </c>
      <c r="BM258" s="218" t="s">
        <v>2224</v>
      </c>
    </row>
    <row r="259" spans="1:65" s="2" customFormat="1" ht="16.5" customHeight="1">
      <c r="A259" s="41"/>
      <c r="B259" s="42"/>
      <c r="C259" s="207" t="s">
        <v>2166</v>
      </c>
      <c r="D259" s="207" t="s">
        <v>162</v>
      </c>
      <c r="E259" s="208" t="s">
        <v>2950</v>
      </c>
      <c r="F259" s="209" t="s">
        <v>2951</v>
      </c>
      <c r="G259" s="210" t="s">
        <v>721</v>
      </c>
      <c r="H259" s="211">
        <v>2</v>
      </c>
      <c r="I259" s="212"/>
      <c r="J259" s="213">
        <f>ROUND(I259*H259,2)</f>
        <v>0</v>
      </c>
      <c r="K259" s="209" t="s">
        <v>166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3E-05</v>
      </c>
      <c r="R259" s="216">
        <f>Q259*H259</f>
        <v>6E-05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196</v>
      </c>
      <c r="AT259" s="218" t="s">
        <v>162</v>
      </c>
      <c r="AU259" s="218" t="s">
        <v>80</v>
      </c>
      <c r="AY259" s="20" t="s">
        <v>155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80</v>
      </c>
      <c r="BK259" s="219">
        <f>ROUND(I259*H259,2)</f>
        <v>0</v>
      </c>
      <c r="BL259" s="20" t="s">
        <v>196</v>
      </c>
      <c r="BM259" s="218" t="s">
        <v>2242</v>
      </c>
    </row>
    <row r="260" spans="1:47" s="2" customFormat="1" ht="12">
      <c r="A260" s="41"/>
      <c r="B260" s="42"/>
      <c r="C260" s="43"/>
      <c r="D260" s="220" t="s">
        <v>169</v>
      </c>
      <c r="E260" s="43"/>
      <c r="F260" s="221" t="s">
        <v>2952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169</v>
      </c>
      <c r="AU260" s="20" t="s">
        <v>80</v>
      </c>
    </row>
    <row r="261" spans="1:65" s="2" customFormat="1" ht="24.15" customHeight="1">
      <c r="A261" s="41"/>
      <c r="B261" s="42"/>
      <c r="C261" s="207" t="s">
        <v>2177</v>
      </c>
      <c r="D261" s="207" t="s">
        <v>162</v>
      </c>
      <c r="E261" s="208" t="s">
        <v>2953</v>
      </c>
      <c r="F261" s="209" t="s">
        <v>2954</v>
      </c>
      <c r="G261" s="210" t="s">
        <v>721</v>
      </c>
      <c r="H261" s="211">
        <v>2</v>
      </c>
      <c r="I261" s="212"/>
      <c r="J261" s="213">
        <f>ROUND(I261*H261,2)</f>
        <v>0</v>
      </c>
      <c r="K261" s="209" t="s">
        <v>19</v>
      </c>
      <c r="L261" s="47"/>
      <c r="M261" s="214" t="s">
        <v>19</v>
      </c>
      <c r="N261" s="215" t="s">
        <v>43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196</v>
      </c>
      <c r="AT261" s="218" t="s">
        <v>162</v>
      </c>
      <c r="AU261" s="218" t="s">
        <v>80</v>
      </c>
      <c r="AY261" s="20" t="s">
        <v>155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80</v>
      </c>
      <c r="BK261" s="219">
        <f>ROUND(I261*H261,2)</f>
        <v>0</v>
      </c>
      <c r="BL261" s="20" t="s">
        <v>196</v>
      </c>
      <c r="BM261" s="218" t="s">
        <v>2247</v>
      </c>
    </row>
    <row r="262" spans="1:65" s="2" customFormat="1" ht="21.75" customHeight="1">
      <c r="A262" s="41"/>
      <c r="B262" s="42"/>
      <c r="C262" s="207" t="s">
        <v>2085</v>
      </c>
      <c r="D262" s="207" t="s">
        <v>162</v>
      </c>
      <c r="E262" s="208" t="s">
        <v>2955</v>
      </c>
      <c r="F262" s="209" t="s">
        <v>2956</v>
      </c>
      <c r="G262" s="210" t="s">
        <v>721</v>
      </c>
      <c r="H262" s="211">
        <v>8</v>
      </c>
      <c r="I262" s="212"/>
      <c r="J262" s="213">
        <f>ROUND(I262*H262,2)</f>
        <v>0</v>
      </c>
      <c r="K262" s="209" t="s">
        <v>166</v>
      </c>
      <c r="L262" s="47"/>
      <c r="M262" s="214" t="s">
        <v>19</v>
      </c>
      <c r="N262" s="215" t="s">
        <v>43</v>
      </c>
      <c r="O262" s="87"/>
      <c r="P262" s="216">
        <f>O262*H262</f>
        <v>0</v>
      </c>
      <c r="Q262" s="216">
        <v>2E-05</v>
      </c>
      <c r="R262" s="216">
        <f>Q262*H262</f>
        <v>0.00016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196</v>
      </c>
      <c r="AT262" s="218" t="s">
        <v>162</v>
      </c>
      <c r="AU262" s="218" t="s">
        <v>80</v>
      </c>
      <c r="AY262" s="20" t="s">
        <v>155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80</v>
      </c>
      <c r="BK262" s="219">
        <f>ROUND(I262*H262,2)</f>
        <v>0</v>
      </c>
      <c r="BL262" s="20" t="s">
        <v>196</v>
      </c>
      <c r="BM262" s="218" t="s">
        <v>2272</v>
      </c>
    </row>
    <row r="263" spans="1:47" s="2" customFormat="1" ht="12">
      <c r="A263" s="41"/>
      <c r="B263" s="42"/>
      <c r="C263" s="43"/>
      <c r="D263" s="220" t="s">
        <v>169</v>
      </c>
      <c r="E263" s="43"/>
      <c r="F263" s="221" t="s">
        <v>2957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169</v>
      </c>
      <c r="AU263" s="20" t="s">
        <v>80</v>
      </c>
    </row>
    <row r="264" spans="1:65" s="2" customFormat="1" ht="24.15" customHeight="1">
      <c r="A264" s="41"/>
      <c r="B264" s="42"/>
      <c r="C264" s="207" t="s">
        <v>2091</v>
      </c>
      <c r="D264" s="207" t="s">
        <v>162</v>
      </c>
      <c r="E264" s="208" t="s">
        <v>2958</v>
      </c>
      <c r="F264" s="209" t="s">
        <v>2959</v>
      </c>
      <c r="G264" s="210" t="s">
        <v>721</v>
      </c>
      <c r="H264" s="211">
        <v>2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43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196</v>
      </c>
      <c r="AT264" s="218" t="s">
        <v>162</v>
      </c>
      <c r="AU264" s="218" t="s">
        <v>80</v>
      </c>
      <c r="AY264" s="20" t="s">
        <v>155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196</v>
      </c>
      <c r="BM264" s="218" t="s">
        <v>2277</v>
      </c>
    </row>
    <row r="265" spans="1:65" s="2" customFormat="1" ht="16.5" customHeight="1">
      <c r="A265" s="41"/>
      <c r="B265" s="42"/>
      <c r="C265" s="207" t="s">
        <v>1389</v>
      </c>
      <c r="D265" s="207" t="s">
        <v>162</v>
      </c>
      <c r="E265" s="208" t="s">
        <v>2960</v>
      </c>
      <c r="F265" s="209" t="s">
        <v>2961</v>
      </c>
      <c r="G265" s="210" t="s">
        <v>721</v>
      </c>
      <c r="H265" s="211">
        <v>5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196</v>
      </c>
      <c r="AT265" s="218" t="s">
        <v>162</v>
      </c>
      <c r="AU265" s="218" t="s">
        <v>80</v>
      </c>
      <c r="AY265" s="20" t="s">
        <v>155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196</v>
      </c>
      <c r="BM265" s="218" t="s">
        <v>1281</v>
      </c>
    </row>
    <row r="266" spans="1:65" s="2" customFormat="1" ht="16.5" customHeight="1">
      <c r="A266" s="41"/>
      <c r="B266" s="42"/>
      <c r="C266" s="207" t="s">
        <v>2516</v>
      </c>
      <c r="D266" s="207" t="s">
        <v>162</v>
      </c>
      <c r="E266" s="208" t="s">
        <v>2962</v>
      </c>
      <c r="F266" s="209" t="s">
        <v>2963</v>
      </c>
      <c r="G266" s="210" t="s">
        <v>721</v>
      </c>
      <c r="H266" s="211">
        <v>1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196</v>
      </c>
      <c r="AT266" s="218" t="s">
        <v>162</v>
      </c>
      <c r="AU266" s="218" t="s">
        <v>80</v>
      </c>
      <c r="AY266" s="20" t="s">
        <v>155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196</v>
      </c>
      <c r="BM266" s="218" t="s">
        <v>1290</v>
      </c>
    </row>
    <row r="267" spans="1:65" s="2" customFormat="1" ht="16.5" customHeight="1">
      <c r="A267" s="41"/>
      <c r="B267" s="42"/>
      <c r="C267" s="207" t="s">
        <v>2964</v>
      </c>
      <c r="D267" s="207" t="s">
        <v>162</v>
      </c>
      <c r="E267" s="208" t="s">
        <v>2965</v>
      </c>
      <c r="F267" s="209" t="s">
        <v>2966</v>
      </c>
      <c r="G267" s="210" t="s">
        <v>721</v>
      </c>
      <c r="H267" s="211">
        <v>1</v>
      </c>
      <c r="I267" s="212"/>
      <c r="J267" s="213">
        <f>ROUND(I267*H267,2)</f>
        <v>0</v>
      </c>
      <c r="K267" s="209" t="s">
        <v>19</v>
      </c>
      <c r="L267" s="47"/>
      <c r="M267" s="214" t="s">
        <v>19</v>
      </c>
      <c r="N267" s="215" t="s">
        <v>43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196</v>
      </c>
      <c r="AT267" s="218" t="s">
        <v>162</v>
      </c>
      <c r="AU267" s="218" t="s">
        <v>80</v>
      </c>
      <c r="AY267" s="20" t="s">
        <v>155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196</v>
      </c>
      <c r="BM267" s="218" t="s">
        <v>1306</v>
      </c>
    </row>
    <row r="268" spans="1:65" s="2" customFormat="1" ht="16.5" customHeight="1">
      <c r="A268" s="41"/>
      <c r="B268" s="42"/>
      <c r="C268" s="207" t="s">
        <v>391</v>
      </c>
      <c r="D268" s="207" t="s">
        <v>162</v>
      </c>
      <c r="E268" s="208" t="s">
        <v>2967</v>
      </c>
      <c r="F268" s="209" t="s">
        <v>2968</v>
      </c>
      <c r="G268" s="210" t="s">
        <v>721</v>
      </c>
      <c r="H268" s="211">
        <v>10</v>
      </c>
      <c r="I268" s="212"/>
      <c r="J268" s="213">
        <f>ROUND(I268*H268,2)</f>
        <v>0</v>
      </c>
      <c r="K268" s="209" t="s">
        <v>166</v>
      </c>
      <c r="L268" s="47"/>
      <c r="M268" s="214" t="s">
        <v>19</v>
      </c>
      <c r="N268" s="215" t="s">
        <v>43</v>
      </c>
      <c r="O268" s="87"/>
      <c r="P268" s="216">
        <f>O268*H268</f>
        <v>0</v>
      </c>
      <c r="Q268" s="216">
        <v>3E-05</v>
      </c>
      <c r="R268" s="216">
        <f>Q268*H268</f>
        <v>0.00030000000000000003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196</v>
      </c>
      <c r="AT268" s="218" t="s">
        <v>162</v>
      </c>
      <c r="AU268" s="218" t="s">
        <v>80</v>
      </c>
      <c r="AY268" s="20" t="s">
        <v>155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80</v>
      </c>
      <c r="BK268" s="219">
        <f>ROUND(I268*H268,2)</f>
        <v>0</v>
      </c>
      <c r="BL268" s="20" t="s">
        <v>196</v>
      </c>
      <c r="BM268" s="218" t="s">
        <v>1334</v>
      </c>
    </row>
    <row r="269" spans="1:47" s="2" customFormat="1" ht="12">
      <c r="A269" s="41"/>
      <c r="B269" s="42"/>
      <c r="C269" s="43"/>
      <c r="D269" s="220" t="s">
        <v>169</v>
      </c>
      <c r="E269" s="43"/>
      <c r="F269" s="221" t="s">
        <v>2969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169</v>
      </c>
      <c r="AU269" s="20" t="s">
        <v>80</v>
      </c>
    </row>
    <row r="270" spans="1:65" s="2" customFormat="1" ht="16.5" customHeight="1">
      <c r="A270" s="41"/>
      <c r="B270" s="42"/>
      <c r="C270" s="207" t="s">
        <v>2970</v>
      </c>
      <c r="D270" s="207" t="s">
        <v>162</v>
      </c>
      <c r="E270" s="208" t="s">
        <v>2971</v>
      </c>
      <c r="F270" s="209" t="s">
        <v>2972</v>
      </c>
      <c r="G270" s="210" t="s">
        <v>721</v>
      </c>
      <c r="H270" s="211">
        <v>7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196</v>
      </c>
      <c r="AT270" s="218" t="s">
        <v>162</v>
      </c>
      <c r="AU270" s="218" t="s">
        <v>80</v>
      </c>
      <c r="AY270" s="20" t="s">
        <v>155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80</v>
      </c>
      <c r="BK270" s="219">
        <f>ROUND(I270*H270,2)</f>
        <v>0</v>
      </c>
      <c r="BL270" s="20" t="s">
        <v>196</v>
      </c>
      <c r="BM270" s="218" t="s">
        <v>1348</v>
      </c>
    </row>
    <row r="271" spans="1:65" s="2" customFormat="1" ht="16.5" customHeight="1">
      <c r="A271" s="41"/>
      <c r="B271" s="42"/>
      <c r="C271" s="207" t="s">
        <v>1416</v>
      </c>
      <c r="D271" s="207" t="s">
        <v>162</v>
      </c>
      <c r="E271" s="208" t="s">
        <v>2973</v>
      </c>
      <c r="F271" s="209" t="s">
        <v>2974</v>
      </c>
      <c r="G271" s="210" t="s">
        <v>721</v>
      </c>
      <c r="H271" s="211">
        <v>3</v>
      </c>
      <c r="I271" s="212"/>
      <c r="J271" s="213">
        <f>ROUND(I271*H271,2)</f>
        <v>0</v>
      </c>
      <c r="K271" s="209" t="s">
        <v>19</v>
      </c>
      <c r="L271" s="47"/>
      <c r="M271" s="214" t="s">
        <v>19</v>
      </c>
      <c r="N271" s="215" t="s">
        <v>43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196</v>
      </c>
      <c r="AT271" s="218" t="s">
        <v>162</v>
      </c>
      <c r="AU271" s="218" t="s">
        <v>80</v>
      </c>
      <c r="AY271" s="20" t="s">
        <v>155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80</v>
      </c>
      <c r="BK271" s="219">
        <f>ROUND(I271*H271,2)</f>
        <v>0</v>
      </c>
      <c r="BL271" s="20" t="s">
        <v>196</v>
      </c>
      <c r="BM271" s="218" t="s">
        <v>1366</v>
      </c>
    </row>
    <row r="272" spans="1:65" s="2" customFormat="1" ht="16.5" customHeight="1">
      <c r="A272" s="41"/>
      <c r="B272" s="42"/>
      <c r="C272" s="207" t="s">
        <v>1421</v>
      </c>
      <c r="D272" s="207" t="s">
        <v>162</v>
      </c>
      <c r="E272" s="208" t="s">
        <v>2975</v>
      </c>
      <c r="F272" s="209" t="s">
        <v>2976</v>
      </c>
      <c r="G272" s="210" t="s">
        <v>653</v>
      </c>
      <c r="H272" s="211">
        <v>494</v>
      </c>
      <c r="I272" s="212"/>
      <c r="J272" s="213">
        <f>ROUND(I272*H272,2)</f>
        <v>0</v>
      </c>
      <c r="K272" s="209" t="s">
        <v>166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196</v>
      </c>
      <c r="AT272" s="218" t="s">
        <v>162</v>
      </c>
      <c r="AU272" s="218" t="s">
        <v>80</v>
      </c>
      <c r="AY272" s="20" t="s">
        <v>155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196</v>
      </c>
      <c r="BM272" s="218" t="s">
        <v>1130</v>
      </c>
    </row>
    <row r="273" spans="1:47" s="2" customFormat="1" ht="12">
      <c r="A273" s="41"/>
      <c r="B273" s="42"/>
      <c r="C273" s="43"/>
      <c r="D273" s="220" t="s">
        <v>169</v>
      </c>
      <c r="E273" s="43"/>
      <c r="F273" s="221" t="s">
        <v>2977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169</v>
      </c>
      <c r="AU273" s="20" t="s">
        <v>80</v>
      </c>
    </row>
    <row r="274" spans="1:65" s="2" customFormat="1" ht="16.5" customHeight="1">
      <c r="A274" s="41"/>
      <c r="B274" s="42"/>
      <c r="C274" s="207" t="s">
        <v>1018</v>
      </c>
      <c r="D274" s="207" t="s">
        <v>162</v>
      </c>
      <c r="E274" s="208" t="s">
        <v>2978</v>
      </c>
      <c r="F274" s="209" t="s">
        <v>2979</v>
      </c>
      <c r="G274" s="210" t="s">
        <v>653</v>
      </c>
      <c r="H274" s="211">
        <v>101</v>
      </c>
      <c r="I274" s="212"/>
      <c r="J274" s="213">
        <f>ROUND(I274*H274,2)</f>
        <v>0</v>
      </c>
      <c r="K274" s="209" t="s">
        <v>166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196</v>
      </c>
      <c r="AT274" s="218" t="s">
        <v>162</v>
      </c>
      <c r="AU274" s="218" t="s">
        <v>80</v>
      </c>
      <c r="AY274" s="20" t="s">
        <v>155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196</v>
      </c>
      <c r="BM274" s="218" t="s">
        <v>1526</v>
      </c>
    </row>
    <row r="275" spans="1:47" s="2" customFormat="1" ht="12">
      <c r="A275" s="41"/>
      <c r="B275" s="42"/>
      <c r="C275" s="43"/>
      <c r="D275" s="220" t="s">
        <v>169</v>
      </c>
      <c r="E275" s="43"/>
      <c r="F275" s="221" t="s">
        <v>2980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169</v>
      </c>
      <c r="AU275" s="20" t="s">
        <v>80</v>
      </c>
    </row>
    <row r="276" spans="1:65" s="2" customFormat="1" ht="24.15" customHeight="1">
      <c r="A276" s="41"/>
      <c r="B276" s="42"/>
      <c r="C276" s="207" t="s">
        <v>1028</v>
      </c>
      <c r="D276" s="207" t="s">
        <v>162</v>
      </c>
      <c r="E276" s="208" t="s">
        <v>2981</v>
      </c>
      <c r="F276" s="209" t="s">
        <v>2982</v>
      </c>
      <c r="G276" s="210" t="s">
        <v>518</v>
      </c>
      <c r="H276" s="211">
        <v>2.247</v>
      </c>
      <c r="I276" s="212"/>
      <c r="J276" s="213">
        <f>ROUND(I276*H276,2)</f>
        <v>0</v>
      </c>
      <c r="K276" s="209" t="s">
        <v>166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196</v>
      </c>
      <c r="AT276" s="218" t="s">
        <v>162</v>
      </c>
      <c r="AU276" s="218" t="s">
        <v>80</v>
      </c>
      <c r="AY276" s="20" t="s">
        <v>155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196</v>
      </c>
      <c r="BM276" s="218" t="s">
        <v>2040</v>
      </c>
    </row>
    <row r="277" spans="1:47" s="2" customFormat="1" ht="12">
      <c r="A277" s="41"/>
      <c r="B277" s="42"/>
      <c r="C277" s="43"/>
      <c r="D277" s="220" t="s">
        <v>169</v>
      </c>
      <c r="E277" s="43"/>
      <c r="F277" s="221" t="s">
        <v>2983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169</v>
      </c>
      <c r="AU277" s="20" t="s">
        <v>80</v>
      </c>
    </row>
    <row r="278" spans="1:63" s="12" customFormat="1" ht="25.9" customHeight="1">
      <c r="A278" s="12"/>
      <c r="B278" s="191"/>
      <c r="C278" s="192"/>
      <c r="D278" s="193" t="s">
        <v>71</v>
      </c>
      <c r="E278" s="194" t="s">
        <v>2984</v>
      </c>
      <c r="F278" s="194" t="s">
        <v>2985</v>
      </c>
      <c r="G278" s="192"/>
      <c r="H278" s="192"/>
      <c r="I278" s="195"/>
      <c r="J278" s="196">
        <f>BK278</f>
        <v>0</v>
      </c>
      <c r="K278" s="192"/>
      <c r="L278" s="197"/>
      <c r="M278" s="198"/>
      <c r="N278" s="199"/>
      <c r="O278" s="199"/>
      <c r="P278" s="200">
        <f>SUM(P279:P334)</f>
        <v>0</v>
      </c>
      <c r="Q278" s="199"/>
      <c r="R278" s="200">
        <f>SUM(R279:R334)</f>
        <v>0.51821</v>
      </c>
      <c r="S278" s="199"/>
      <c r="T278" s="201">
        <f>SUM(T279:T334)</f>
        <v>0.1491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2" t="s">
        <v>82</v>
      </c>
      <c r="AT278" s="203" t="s">
        <v>71</v>
      </c>
      <c r="AU278" s="203" t="s">
        <v>72</v>
      </c>
      <c r="AY278" s="202" t="s">
        <v>155</v>
      </c>
      <c r="BK278" s="204">
        <f>SUM(BK279:BK334)</f>
        <v>0</v>
      </c>
    </row>
    <row r="279" spans="1:65" s="2" customFormat="1" ht="16.5" customHeight="1">
      <c r="A279" s="41"/>
      <c r="B279" s="42"/>
      <c r="C279" s="207" t="s">
        <v>1004</v>
      </c>
      <c r="D279" s="207" t="s">
        <v>162</v>
      </c>
      <c r="E279" s="208" t="s">
        <v>2986</v>
      </c>
      <c r="F279" s="209" t="s">
        <v>2987</v>
      </c>
      <c r="G279" s="210" t="s">
        <v>653</v>
      </c>
      <c r="H279" s="211">
        <v>2</v>
      </c>
      <c r="I279" s="212"/>
      <c r="J279" s="213">
        <f>ROUND(I279*H279,2)</f>
        <v>0</v>
      </c>
      <c r="K279" s="209" t="s">
        <v>166</v>
      </c>
      <c r="L279" s="47"/>
      <c r="M279" s="214" t="s">
        <v>19</v>
      </c>
      <c r="N279" s="215" t="s">
        <v>43</v>
      </c>
      <c r="O279" s="87"/>
      <c r="P279" s="216">
        <f>O279*H279</f>
        <v>0</v>
      </c>
      <c r="Q279" s="216">
        <v>0.00245</v>
      </c>
      <c r="R279" s="216">
        <f>Q279*H279</f>
        <v>0.0049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196</v>
      </c>
      <c r="AT279" s="218" t="s">
        <v>162</v>
      </c>
      <c r="AU279" s="218" t="s">
        <v>80</v>
      </c>
      <c r="AY279" s="20" t="s">
        <v>155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196</v>
      </c>
      <c r="BM279" s="218" t="s">
        <v>2193</v>
      </c>
    </row>
    <row r="280" spans="1:47" s="2" customFormat="1" ht="12">
      <c r="A280" s="41"/>
      <c r="B280" s="42"/>
      <c r="C280" s="43"/>
      <c r="D280" s="220" t="s">
        <v>169</v>
      </c>
      <c r="E280" s="43"/>
      <c r="F280" s="221" t="s">
        <v>2988</v>
      </c>
      <c r="G280" s="43"/>
      <c r="H280" s="43"/>
      <c r="I280" s="222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169</v>
      </c>
      <c r="AU280" s="20" t="s">
        <v>80</v>
      </c>
    </row>
    <row r="281" spans="1:65" s="2" customFormat="1" ht="16.5" customHeight="1">
      <c r="A281" s="41"/>
      <c r="B281" s="42"/>
      <c r="C281" s="207" t="s">
        <v>927</v>
      </c>
      <c r="D281" s="207" t="s">
        <v>162</v>
      </c>
      <c r="E281" s="208" t="s">
        <v>2989</v>
      </c>
      <c r="F281" s="209" t="s">
        <v>2990</v>
      </c>
      <c r="G281" s="210" t="s">
        <v>653</v>
      </c>
      <c r="H281" s="211">
        <v>36</v>
      </c>
      <c r="I281" s="212"/>
      <c r="J281" s="213">
        <f>ROUND(I281*H281,2)</f>
        <v>0</v>
      </c>
      <c r="K281" s="209" t="s">
        <v>166</v>
      </c>
      <c r="L281" s="47"/>
      <c r="M281" s="214" t="s">
        <v>19</v>
      </c>
      <c r="N281" s="215" t="s">
        <v>43</v>
      </c>
      <c r="O281" s="87"/>
      <c r="P281" s="216">
        <f>O281*H281</f>
        <v>0</v>
      </c>
      <c r="Q281" s="216">
        <v>0.00451</v>
      </c>
      <c r="R281" s="216">
        <f>Q281*H281</f>
        <v>0.16236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196</v>
      </c>
      <c r="AT281" s="218" t="s">
        <v>162</v>
      </c>
      <c r="AU281" s="218" t="s">
        <v>80</v>
      </c>
      <c r="AY281" s="20" t="s">
        <v>155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80</v>
      </c>
      <c r="BK281" s="219">
        <f>ROUND(I281*H281,2)</f>
        <v>0</v>
      </c>
      <c r="BL281" s="20" t="s">
        <v>196</v>
      </c>
      <c r="BM281" s="218" t="s">
        <v>524</v>
      </c>
    </row>
    <row r="282" spans="1:47" s="2" customFormat="1" ht="12">
      <c r="A282" s="41"/>
      <c r="B282" s="42"/>
      <c r="C282" s="43"/>
      <c r="D282" s="220" t="s">
        <v>169</v>
      </c>
      <c r="E282" s="43"/>
      <c r="F282" s="221" t="s">
        <v>2991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169</v>
      </c>
      <c r="AU282" s="20" t="s">
        <v>80</v>
      </c>
    </row>
    <row r="283" spans="1:65" s="2" customFormat="1" ht="16.5" customHeight="1">
      <c r="A283" s="41"/>
      <c r="B283" s="42"/>
      <c r="C283" s="207" t="s">
        <v>917</v>
      </c>
      <c r="D283" s="207" t="s">
        <v>162</v>
      </c>
      <c r="E283" s="208" t="s">
        <v>2992</v>
      </c>
      <c r="F283" s="209" t="s">
        <v>2993</v>
      </c>
      <c r="G283" s="210" t="s">
        <v>653</v>
      </c>
      <c r="H283" s="211">
        <v>70</v>
      </c>
      <c r="I283" s="212"/>
      <c r="J283" s="213">
        <f>ROUND(I283*H283,2)</f>
        <v>0</v>
      </c>
      <c r="K283" s="209" t="s">
        <v>166</v>
      </c>
      <c r="L283" s="47"/>
      <c r="M283" s="214" t="s">
        <v>19</v>
      </c>
      <c r="N283" s="215" t="s">
        <v>43</v>
      </c>
      <c r="O283" s="87"/>
      <c r="P283" s="216">
        <f>O283*H283</f>
        <v>0</v>
      </c>
      <c r="Q283" s="216">
        <v>0</v>
      </c>
      <c r="R283" s="216">
        <f>Q283*H283</f>
        <v>0</v>
      </c>
      <c r="S283" s="216">
        <v>0.00213</v>
      </c>
      <c r="T283" s="217">
        <f>S283*H283</f>
        <v>0.1491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196</v>
      </c>
      <c r="AT283" s="218" t="s">
        <v>162</v>
      </c>
      <c r="AU283" s="218" t="s">
        <v>80</v>
      </c>
      <c r="AY283" s="20" t="s">
        <v>155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20" t="s">
        <v>80</v>
      </c>
      <c r="BK283" s="219">
        <f>ROUND(I283*H283,2)</f>
        <v>0</v>
      </c>
      <c r="BL283" s="20" t="s">
        <v>196</v>
      </c>
      <c r="BM283" s="218" t="s">
        <v>559</v>
      </c>
    </row>
    <row r="284" spans="1:47" s="2" customFormat="1" ht="12">
      <c r="A284" s="41"/>
      <c r="B284" s="42"/>
      <c r="C284" s="43"/>
      <c r="D284" s="220" t="s">
        <v>169</v>
      </c>
      <c r="E284" s="43"/>
      <c r="F284" s="221" t="s">
        <v>2994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169</v>
      </c>
      <c r="AU284" s="20" t="s">
        <v>80</v>
      </c>
    </row>
    <row r="285" spans="1:65" s="2" customFormat="1" ht="24.15" customHeight="1">
      <c r="A285" s="41"/>
      <c r="B285" s="42"/>
      <c r="C285" s="207" t="s">
        <v>2995</v>
      </c>
      <c r="D285" s="207" t="s">
        <v>162</v>
      </c>
      <c r="E285" s="208" t="s">
        <v>2996</v>
      </c>
      <c r="F285" s="209" t="s">
        <v>2997</v>
      </c>
      <c r="G285" s="210" t="s">
        <v>653</v>
      </c>
      <c r="H285" s="211">
        <v>198</v>
      </c>
      <c r="I285" s="212"/>
      <c r="J285" s="213">
        <f>ROUND(I285*H285,2)</f>
        <v>0</v>
      </c>
      <c r="K285" s="209" t="s">
        <v>166</v>
      </c>
      <c r="L285" s="47"/>
      <c r="M285" s="214" t="s">
        <v>19</v>
      </c>
      <c r="N285" s="215" t="s">
        <v>43</v>
      </c>
      <c r="O285" s="87"/>
      <c r="P285" s="216">
        <f>O285*H285</f>
        <v>0</v>
      </c>
      <c r="Q285" s="216">
        <v>0.00023</v>
      </c>
      <c r="R285" s="216">
        <f>Q285*H285</f>
        <v>0.045540000000000004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196</v>
      </c>
      <c r="AT285" s="218" t="s">
        <v>162</v>
      </c>
      <c r="AU285" s="218" t="s">
        <v>80</v>
      </c>
      <c r="AY285" s="20" t="s">
        <v>155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80</v>
      </c>
      <c r="BK285" s="219">
        <f>ROUND(I285*H285,2)</f>
        <v>0</v>
      </c>
      <c r="BL285" s="20" t="s">
        <v>196</v>
      </c>
      <c r="BM285" s="218" t="s">
        <v>2998</v>
      </c>
    </row>
    <row r="286" spans="1:47" s="2" customFormat="1" ht="12">
      <c r="A286" s="41"/>
      <c r="B286" s="42"/>
      <c r="C286" s="43"/>
      <c r="D286" s="220" t="s">
        <v>169</v>
      </c>
      <c r="E286" s="43"/>
      <c r="F286" s="221" t="s">
        <v>2999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169</v>
      </c>
      <c r="AU286" s="20" t="s">
        <v>80</v>
      </c>
    </row>
    <row r="287" spans="1:65" s="2" customFormat="1" ht="24.15" customHeight="1">
      <c r="A287" s="41"/>
      <c r="B287" s="42"/>
      <c r="C287" s="207" t="s">
        <v>797</v>
      </c>
      <c r="D287" s="207" t="s">
        <v>162</v>
      </c>
      <c r="E287" s="208" t="s">
        <v>3000</v>
      </c>
      <c r="F287" s="209" t="s">
        <v>3001</v>
      </c>
      <c r="G287" s="210" t="s">
        <v>653</v>
      </c>
      <c r="H287" s="211">
        <v>184</v>
      </c>
      <c r="I287" s="212"/>
      <c r="J287" s="213">
        <f>ROUND(I287*H287,2)</f>
        <v>0</v>
      </c>
      <c r="K287" s="209" t="s">
        <v>166</v>
      </c>
      <c r="L287" s="47"/>
      <c r="M287" s="214" t="s">
        <v>19</v>
      </c>
      <c r="N287" s="215" t="s">
        <v>43</v>
      </c>
      <c r="O287" s="87"/>
      <c r="P287" s="216">
        <f>O287*H287</f>
        <v>0</v>
      </c>
      <c r="Q287" s="216">
        <v>0.00033</v>
      </c>
      <c r="R287" s="216">
        <f>Q287*H287</f>
        <v>0.060719999999999996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196</v>
      </c>
      <c r="AT287" s="218" t="s">
        <v>162</v>
      </c>
      <c r="AU287" s="218" t="s">
        <v>80</v>
      </c>
      <c r="AY287" s="20" t="s">
        <v>155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80</v>
      </c>
      <c r="BK287" s="219">
        <f>ROUND(I287*H287,2)</f>
        <v>0</v>
      </c>
      <c r="BL287" s="20" t="s">
        <v>196</v>
      </c>
      <c r="BM287" s="218" t="s">
        <v>576</v>
      </c>
    </row>
    <row r="288" spans="1:47" s="2" customFormat="1" ht="12">
      <c r="A288" s="41"/>
      <c r="B288" s="42"/>
      <c r="C288" s="43"/>
      <c r="D288" s="220" t="s">
        <v>169</v>
      </c>
      <c r="E288" s="43"/>
      <c r="F288" s="221" t="s">
        <v>3002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169</v>
      </c>
      <c r="AU288" s="20" t="s">
        <v>80</v>
      </c>
    </row>
    <row r="289" spans="1:65" s="2" customFormat="1" ht="24.15" customHeight="1">
      <c r="A289" s="41"/>
      <c r="B289" s="42"/>
      <c r="C289" s="207" t="s">
        <v>817</v>
      </c>
      <c r="D289" s="207" t="s">
        <v>162</v>
      </c>
      <c r="E289" s="208" t="s">
        <v>3003</v>
      </c>
      <c r="F289" s="209" t="s">
        <v>3004</v>
      </c>
      <c r="G289" s="210" t="s">
        <v>653</v>
      </c>
      <c r="H289" s="211">
        <v>94</v>
      </c>
      <c r="I289" s="212"/>
      <c r="J289" s="213">
        <f>ROUND(I289*H289,2)</f>
        <v>0</v>
      </c>
      <c r="K289" s="209" t="s">
        <v>166</v>
      </c>
      <c r="L289" s="47"/>
      <c r="M289" s="214" t="s">
        <v>19</v>
      </c>
      <c r="N289" s="215" t="s">
        <v>43</v>
      </c>
      <c r="O289" s="87"/>
      <c r="P289" s="216">
        <f>O289*H289</f>
        <v>0</v>
      </c>
      <c r="Q289" s="216">
        <v>0.00051</v>
      </c>
      <c r="R289" s="216">
        <f>Q289*H289</f>
        <v>0.04794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196</v>
      </c>
      <c r="AT289" s="218" t="s">
        <v>162</v>
      </c>
      <c r="AU289" s="218" t="s">
        <v>80</v>
      </c>
      <c r="AY289" s="20" t="s">
        <v>155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0" t="s">
        <v>80</v>
      </c>
      <c r="BK289" s="219">
        <f>ROUND(I289*H289,2)</f>
        <v>0</v>
      </c>
      <c r="BL289" s="20" t="s">
        <v>196</v>
      </c>
      <c r="BM289" s="218" t="s">
        <v>912</v>
      </c>
    </row>
    <row r="290" spans="1:47" s="2" customFormat="1" ht="12">
      <c r="A290" s="41"/>
      <c r="B290" s="42"/>
      <c r="C290" s="43"/>
      <c r="D290" s="220" t="s">
        <v>169</v>
      </c>
      <c r="E290" s="43"/>
      <c r="F290" s="221" t="s">
        <v>3005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169</v>
      </c>
      <c r="AU290" s="20" t="s">
        <v>80</v>
      </c>
    </row>
    <row r="291" spans="1:65" s="2" customFormat="1" ht="24.15" customHeight="1">
      <c r="A291" s="41"/>
      <c r="B291" s="42"/>
      <c r="C291" s="207" t="s">
        <v>2842</v>
      </c>
      <c r="D291" s="207" t="s">
        <v>162</v>
      </c>
      <c r="E291" s="208" t="s">
        <v>3006</v>
      </c>
      <c r="F291" s="209" t="s">
        <v>3007</v>
      </c>
      <c r="G291" s="210" t="s">
        <v>653</v>
      </c>
      <c r="H291" s="211">
        <v>65</v>
      </c>
      <c r="I291" s="212"/>
      <c r="J291" s="213">
        <f>ROUND(I291*H291,2)</f>
        <v>0</v>
      </c>
      <c r="K291" s="209" t="s">
        <v>166</v>
      </c>
      <c r="L291" s="47"/>
      <c r="M291" s="214" t="s">
        <v>19</v>
      </c>
      <c r="N291" s="215" t="s">
        <v>43</v>
      </c>
      <c r="O291" s="87"/>
      <c r="P291" s="216">
        <f>O291*H291</f>
        <v>0</v>
      </c>
      <c r="Q291" s="216">
        <v>0.00076</v>
      </c>
      <c r="R291" s="216">
        <f>Q291*H291</f>
        <v>0.0494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196</v>
      </c>
      <c r="AT291" s="218" t="s">
        <v>162</v>
      </c>
      <c r="AU291" s="218" t="s">
        <v>80</v>
      </c>
      <c r="AY291" s="20" t="s">
        <v>155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80</v>
      </c>
      <c r="BK291" s="219">
        <f>ROUND(I291*H291,2)</f>
        <v>0</v>
      </c>
      <c r="BL291" s="20" t="s">
        <v>196</v>
      </c>
      <c r="BM291" s="218" t="s">
        <v>767</v>
      </c>
    </row>
    <row r="292" spans="1:47" s="2" customFormat="1" ht="12">
      <c r="A292" s="41"/>
      <c r="B292" s="42"/>
      <c r="C292" s="43"/>
      <c r="D292" s="220" t="s">
        <v>169</v>
      </c>
      <c r="E292" s="43"/>
      <c r="F292" s="221" t="s">
        <v>3008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169</v>
      </c>
      <c r="AU292" s="20" t="s">
        <v>80</v>
      </c>
    </row>
    <row r="293" spans="1:65" s="2" customFormat="1" ht="24.15" customHeight="1">
      <c r="A293" s="41"/>
      <c r="B293" s="42"/>
      <c r="C293" s="207" t="s">
        <v>883</v>
      </c>
      <c r="D293" s="207" t="s">
        <v>162</v>
      </c>
      <c r="E293" s="208" t="s">
        <v>3009</v>
      </c>
      <c r="F293" s="209" t="s">
        <v>3010</v>
      </c>
      <c r="G293" s="210" t="s">
        <v>721</v>
      </c>
      <c r="H293" s="211">
        <v>1</v>
      </c>
      <c r="I293" s="212"/>
      <c r="J293" s="213">
        <f>ROUND(I293*H293,2)</f>
        <v>0</v>
      </c>
      <c r="K293" s="209" t="s">
        <v>19</v>
      </c>
      <c r="L293" s="47"/>
      <c r="M293" s="214" t="s">
        <v>19</v>
      </c>
      <c r="N293" s="215" t="s">
        <v>43</v>
      </c>
      <c r="O293" s="87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196</v>
      </c>
      <c r="AT293" s="218" t="s">
        <v>162</v>
      </c>
      <c r="AU293" s="218" t="s">
        <v>80</v>
      </c>
      <c r="AY293" s="20" t="s">
        <v>155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80</v>
      </c>
      <c r="BK293" s="219">
        <f>ROUND(I293*H293,2)</f>
        <v>0</v>
      </c>
      <c r="BL293" s="20" t="s">
        <v>196</v>
      </c>
      <c r="BM293" s="218" t="s">
        <v>1442</v>
      </c>
    </row>
    <row r="294" spans="1:65" s="2" customFormat="1" ht="16.5" customHeight="1">
      <c r="A294" s="41"/>
      <c r="B294" s="42"/>
      <c r="C294" s="207" t="s">
        <v>849</v>
      </c>
      <c r="D294" s="207" t="s">
        <v>162</v>
      </c>
      <c r="E294" s="208" t="s">
        <v>3011</v>
      </c>
      <c r="F294" s="209" t="s">
        <v>3012</v>
      </c>
      <c r="G294" s="210" t="s">
        <v>721</v>
      </c>
      <c r="H294" s="211">
        <v>78</v>
      </c>
      <c r="I294" s="212"/>
      <c r="J294" s="213">
        <f>ROUND(I294*H294,2)</f>
        <v>0</v>
      </c>
      <c r="K294" s="209" t="s">
        <v>166</v>
      </c>
      <c r="L294" s="47"/>
      <c r="M294" s="214" t="s">
        <v>19</v>
      </c>
      <c r="N294" s="215" t="s">
        <v>43</v>
      </c>
      <c r="O294" s="87"/>
      <c r="P294" s="216">
        <f>O294*H294</f>
        <v>0</v>
      </c>
      <c r="Q294" s="216">
        <v>0.00013</v>
      </c>
      <c r="R294" s="216">
        <f>Q294*H294</f>
        <v>0.01014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196</v>
      </c>
      <c r="AT294" s="218" t="s">
        <v>162</v>
      </c>
      <c r="AU294" s="218" t="s">
        <v>80</v>
      </c>
      <c r="AY294" s="20" t="s">
        <v>155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0" t="s">
        <v>80</v>
      </c>
      <c r="BK294" s="219">
        <f>ROUND(I294*H294,2)</f>
        <v>0</v>
      </c>
      <c r="BL294" s="20" t="s">
        <v>196</v>
      </c>
      <c r="BM294" s="218" t="s">
        <v>1223</v>
      </c>
    </row>
    <row r="295" spans="1:47" s="2" customFormat="1" ht="12">
      <c r="A295" s="41"/>
      <c r="B295" s="42"/>
      <c r="C295" s="43"/>
      <c r="D295" s="220" t="s">
        <v>169</v>
      </c>
      <c r="E295" s="43"/>
      <c r="F295" s="221" t="s">
        <v>3013</v>
      </c>
      <c r="G295" s="43"/>
      <c r="H295" s="43"/>
      <c r="I295" s="222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169</v>
      </c>
      <c r="AU295" s="20" t="s">
        <v>80</v>
      </c>
    </row>
    <row r="296" spans="1:65" s="2" customFormat="1" ht="16.5" customHeight="1">
      <c r="A296" s="41"/>
      <c r="B296" s="42"/>
      <c r="C296" s="207" t="s">
        <v>855</v>
      </c>
      <c r="D296" s="207" t="s">
        <v>162</v>
      </c>
      <c r="E296" s="208" t="s">
        <v>3014</v>
      </c>
      <c r="F296" s="209" t="s">
        <v>3015</v>
      </c>
      <c r="G296" s="210" t="s">
        <v>3016</v>
      </c>
      <c r="H296" s="211">
        <v>2</v>
      </c>
      <c r="I296" s="212"/>
      <c r="J296" s="213">
        <f>ROUND(I296*H296,2)</f>
        <v>0</v>
      </c>
      <c r="K296" s="209" t="s">
        <v>166</v>
      </c>
      <c r="L296" s="47"/>
      <c r="M296" s="214" t="s">
        <v>19</v>
      </c>
      <c r="N296" s="215" t="s">
        <v>43</v>
      </c>
      <c r="O296" s="87"/>
      <c r="P296" s="216">
        <f>O296*H296</f>
        <v>0</v>
      </c>
      <c r="Q296" s="216">
        <v>0.00025</v>
      </c>
      <c r="R296" s="216">
        <f>Q296*H296</f>
        <v>0.0005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196</v>
      </c>
      <c r="AT296" s="218" t="s">
        <v>162</v>
      </c>
      <c r="AU296" s="218" t="s">
        <v>80</v>
      </c>
      <c r="AY296" s="20" t="s">
        <v>155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80</v>
      </c>
      <c r="BK296" s="219">
        <f>ROUND(I296*H296,2)</f>
        <v>0</v>
      </c>
      <c r="BL296" s="20" t="s">
        <v>196</v>
      </c>
      <c r="BM296" s="218" t="s">
        <v>1233</v>
      </c>
    </row>
    <row r="297" spans="1:47" s="2" customFormat="1" ht="12">
      <c r="A297" s="41"/>
      <c r="B297" s="42"/>
      <c r="C297" s="43"/>
      <c r="D297" s="220" t="s">
        <v>169</v>
      </c>
      <c r="E297" s="43"/>
      <c r="F297" s="221" t="s">
        <v>3017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169</v>
      </c>
      <c r="AU297" s="20" t="s">
        <v>80</v>
      </c>
    </row>
    <row r="298" spans="1:65" s="2" customFormat="1" ht="16.5" customHeight="1">
      <c r="A298" s="41"/>
      <c r="B298" s="42"/>
      <c r="C298" s="207" t="s">
        <v>2848</v>
      </c>
      <c r="D298" s="207" t="s">
        <v>162</v>
      </c>
      <c r="E298" s="208" t="s">
        <v>3018</v>
      </c>
      <c r="F298" s="209" t="s">
        <v>3019</v>
      </c>
      <c r="G298" s="210" t="s">
        <v>721</v>
      </c>
      <c r="H298" s="211">
        <v>11</v>
      </c>
      <c r="I298" s="212"/>
      <c r="J298" s="213">
        <f>ROUND(I298*H298,2)</f>
        <v>0</v>
      </c>
      <c r="K298" s="209" t="s">
        <v>166</v>
      </c>
      <c r="L298" s="47"/>
      <c r="M298" s="214" t="s">
        <v>19</v>
      </c>
      <c r="N298" s="215" t="s">
        <v>43</v>
      </c>
      <c r="O298" s="87"/>
      <c r="P298" s="216">
        <f>O298*H298</f>
        <v>0</v>
      </c>
      <c r="Q298" s="216">
        <v>0.00022</v>
      </c>
      <c r="R298" s="216">
        <f>Q298*H298</f>
        <v>0.0024200000000000003</v>
      </c>
      <c r="S298" s="216">
        <v>0</v>
      </c>
      <c r="T298" s="21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196</v>
      </c>
      <c r="AT298" s="218" t="s">
        <v>162</v>
      </c>
      <c r="AU298" s="218" t="s">
        <v>80</v>
      </c>
      <c r="AY298" s="20" t="s">
        <v>155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20" t="s">
        <v>80</v>
      </c>
      <c r="BK298" s="219">
        <f>ROUND(I298*H298,2)</f>
        <v>0</v>
      </c>
      <c r="BL298" s="20" t="s">
        <v>196</v>
      </c>
      <c r="BM298" s="218" t="s">
        <v>1480</v>
      </c>
    </row>
    <row r="299" spans="1:47" s="2" customFormat="1" ht="12">
      <c r="A299" s="41"/>
      <c r="B299" s="42"/>
      <c r="C299" s="43"/>
      <c r="D299" s="220" t="s">
        <v>169</v>
      </c>
      <c r="E299" s="43"/>
      <c r="F299" s="221" t="s">
        <v>3020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169</v>
      </c>
      <c r="AU299" s="20" t="s">
        <v>80</v>
      </c>
    </row>
    <row r="300" spans="1:65" s="2" customFormat="1" ht="16.5" customHeight="1">
      <c r="A300" s="41"/>
      <c r="B300" s="42"/>
      <c r="C300" s="207" t="s">
        <v>3021</v>
      </c>
      <c r="D300" s="207" t="s">
        <v>162</v>
      </c>
      <c r="E300" s="208" t="s">
        <v>3022</v>
      </c>
      <c r="F300" s="209" t="s">
        <v>3023</v>
      </c>
      <c r="G300" s="210" t="s">
        <v>721</v>
      </c>
      <c r="H300" s="211">
        <v>1</v>
      </c>
      <c r="I300" s="212"/>
      <c r="J300" s="213">
        <f>ROUND(I300*H300,2)</f>
        <v>0</v>
      </c>
      <c r="K300" s="209" t="s">
        <v>166</v>
      </c>
      <c r="L300" s="47"/>
      <c r="M300" s="214" t="s">
        <v>19</v>
      </c>
      <c r="N300" s="215" t="s">
        <v>43</v>
      </c>
      <c r="O300" s="87"/>
      <c r="P300" s="216">
        <f>O300*H300</f>
        <v>0</v>
      </c>
      <c r="Q300" s="216">
        <v>0.00017</v>
      </c>
      <c r="R300" s="216">
        <f>Q300*H300</f>
        <v>0.00017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196</v>
      </c>
      <c r="AT300" s="218" t="s">
        <v>162</v>
      </c>
      <c r="AU300" s="218" t="s">
        <v>80</v>
      </c>
      <c r="AY300" s="20" t="s">
        <v>155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0" t="s">
        <v>80</v>
      </c>
      <c r="BK300" s="219">
        <f>ROUND(I300*H300,2)</f>
        <v>0</v>
      </c>
      <c r="BL300" s="20" t="s">
        <v>196</v>
      </c>
      <c r="BM300" s="218" t="s">
        <v>942</v>
      </c>
    </row>
    <row r="301" spans="1:47" s="2" customFormat="1" ht="12">
      <c r="A301" s="41"/>
      <c r="B301" s="42"/>
      <c r="C301" s="43"/>
      <c r="D301" s="220" t="s">
        <v>169</v>
      </c>
      <c r="E301" s="43"/>
      <c r="F301" s="221" t="s">
        <v>3024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169</v>
      </c>
      <c r="AU301" s="20" t="s">
        <v>80</v>
      </c>
    </row>
    <row r="302" spans="1:65" s="2" customFormat="1" ht="16.5" customHeight="1">
      <c r="A302" s="41"/>
      <c r="B302" s="42"/>
      <c r="C302" s="207" t="s">
        <v>922</v>
      </c>
      <c r="D302" s="207" t="s">
        <v>162</v>
      </c>
      <c r="E302" s="208" t="s">
        <v>3025</v>
      </c>
      <c r="F302" s="209" t="s">
        <v>3026</v>
      </c>
      <c r="G302" s="210" t="s">
        <v>721</v>
      </c>
      <c r="H302" s="211">
        <v>1</v>
      </c>
      <c r="I302" s="212"/>
      <c r="J302" s="213">
        <f>ROUND(I302*H302,2)</f>
        <v>0</v>
      </c>
      <c r="K302" s="209" t="s">
        <v>166</v>
      </c>
      <c r="L302" s="47"/>
      <c r="M302" s="214" t="s">
        <v>19</v>
      </c>
      <c r="N302" s="215" t="s">
        <v>43</v>
      </c>
      <c r="O302" s="87"/>
      <c r="P302" s="216">
        <f>O302*H302</f>
        <v>0</v>
      </c>
      <c r="Q302" s="216">
        <v>0.00052</v>
      </c>
      <c r="R302" s="216">
        <f>Q302*H302</f>
        <v>0.00052</v>
      </c>
      <c r="S302" s="216">
        <v>0</v>
      </c>
      <c r="T302" s="21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196</v>
      </c>
      <c r="AT302" s="218" t="s">
        <v>162</v>
      </c>
      <c r="AU302" s="218" t="s">
        <v>80</v>
      </c>
      <c r="AY302" s="20" t="s">
        <v>155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20" t="s">
        <v>80</v>
      </c>
      <c r="BK302" s="219">
        <f>ROUND(I302*H302,2)</f>
        <v>0</v>
      </c>
      <c r="BL302" s="20" t="s">
        <v>196</v>
      </c>
      <c r="BM302" s="218" t="s">
        <v>844</v>
      </c>
    </row>
    <row r="303" spans="1:47" s="2" customFormat="1" ht="12">
      <c r="A303" s="41"/>
      <c r="B303" s="42"/>
      <c r="C303" s="43"/>
      <c r="D303" s="220" t="s">
        <v>169</v>
      </c>
      <c r="E303" s="43"/>
      <c r="F303" s="221" t="s">
        <v>3027</v>
      </c>
      <c r="G303" s="43"/>
      <c r="H303" s="43"/>
      <c r="I303" s="222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169</v>
      </c>
      <c r="AU303" s="20" t="s">
        <v>80</v>
      </c>
    </row>
    <row r="304" spans="1:65" s="2" customFormat="1" ht="16.5" customHeight="1">
      <c r="A304" s="41"/>
      <c r="B304" s="42"/>
      <c r="C304" s="207" t="s">
        <v>822</v>
      </c>
      <c r="D304" s="207" t="s">
        <v>162</v>
      </c>
      <c r="E304" s="208" t="s">
        <v>3028</v>
      </c>
      <c r="F304" s="209" t="s">
        <v>3029</v>
      </c>
      <c r="G304" s="210" t="s">
        <v>721</v>
      </c>
      <c r="H304" s="211">
        <v>2</v>
      </c>
      <c r="I304" s="212"/>
      <c r="J304" s="213">
        <f>ROUND(I304*H304,2)</f>
        <v>0</v>
      </c>
      <c r="K304" s="209" t="s">
        <v>166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0.00082</v>
      </c>
      <c r="R304" s="216">
        <f>Q304*H304</f>
        <v>0.00164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196</v>
      </c>
      <c r="AT304" s="218" t="s">
        <v>162</v>
      </c>
      <c r="AU304" s="218" t="s">
        <v>80</v>
      </c>
      <c r="AY304" s="20" t="s">
        <v>155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80</v>
      </c>
      <c r="BK304" s="219">
        <f>ROUND(I304*H304,2)</f>
        <v>0</v>
      </c>
      <c r="BL304" s="20" t="s">
        <v>196</v>
      </c>
      <c r="BM304" s="218" t="s">
        <v>879</v>
      </c>
    </row>
    <row r="305" spans="1:47" s="2" customFormat="1" ht="12">
      <c r="A305" s="41"/>
      <c r="B305" s="42"/>
      <c r="C305" s="43"/>
      <c r="D305" s="220" t="s">
        <v>169</v>
      </c>
      <c r="E305" s="43"/>
      <c r="F305" s="221" t="s">
        <v>3030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169</v>
      </c>
      <c r="AU305" s="20" t="s">
        <v>80</v>
      </c>
    </row>
    <row r="306" spans="1:65" s="2" customFormat="1" ht="16.5" customHeight="1">
      <c r="A306" s="41"/>
      <c r="B306" s="42"/>
      <c r="C306" s="207" t="s">
        <v>833</v>
      </c>
      <c r="D306" s="207" t="s">
        <v>162</v>
      </c>
      <c r="E306" s="208" t="s">
        <v>3031</v>
      </c>
      <c r="F306" s="209" t="s">
        <v>3032</v>
      </c>
      <c r="G306" s="210" t="s">
        <v>721</v>
      </c>
      <c r="H306" s="211">
        <v>1</v>
      </c>
      <c r="I306" s="212"/>
      <c r="J306" s="213">
        <f>ROUND(I306*H306,2)</f>
        <v>0</v>
      </c>
      <c r="K306" s="209" t="s">
        <v>166</v>
      </c>
      <c r="L306" s="47"/>
      <c r="M306" s="214" t="s">
        <v>19</v>
      </c>
      <c r="N306" s="215" t="s">
        <v>43</v>
      </c>
      <c r="O306" s="87"/>
      <c r="P306" s="216">
        <f>O306*H306</f>
        <v>0</v>
      </c>
      <c r="Q306" s="216">
        <v>0.00041</v>
      </c>
      <c r="R306" s="216">
        <f>Q306*H306</f>
        <v>0.00041</v>
      </c>
      <c r="S306" s="216">
        <v>0</v>
      </c>
      <c r="T306" s="21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196</v>
      </c>
      <c r="AT306" s="218" t="s">
        <v>162</v>
      </c>
      <c r="AU306" s="218" t="s">
        <v>80</v>
      </c>
      <c r="AY306" s="20" t="s">
        <v>155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20" t="s">
        <v>80</v>
      </c>
      <c r="BK306" s="219">
        <f>ROUND(I306*H306,2)</f>
        <v>0</v>
      </c>
      <c r="BL306" s="20" t="s">
        <v>196</v>
      </c>
      <c r="BM306" s="218" t="s">
        <v>859</v>
      </c>
    </row>
    <row r="307" spans="1:47" s="2" customFormat="1" ht="12">
      <c r="A307" s="41"/>
      <c r="B307" s="42"/>
      <c r="C307" s="43"/>
      <c r="D307" s="220" t="s">
        <v>169</v>
      </c>
      <c r="E307" s="43"/>
      <c r="F307" s="221" t="s">
        <v>3033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169</v>
      </c>
      <c r="AU307" s="20" t="s">
        <v>80</v>
      </c>
    </row>
    <row r="308" spans="1:65" s="2" customFormat="1" ht="16.5" customHeight="1">
      <c r="A308" s="41"/>
      <c r="B308" s="42"/>
      <c r="C308" s="207" t="s">
        <v>827</v>
      </c>
      <c r="D308" s="207" t="s">
        <v>162</v>
      </c>
      <c r="E308" s="208" t="s">
        <v>3034</v>
      </c>
      <c r="F308" s="209" t="s">
        <v>3035</v>
      </c>
      <c r="G308" s="210" t="s">
        <v>721</v>
      </c>
      <c r="H308" s="211">
        <v>1</v>
      </c>
      <c r="I308" s="212"/>
      <c r="J308" s="213">
        <f>ROUND(I308*H308,2)</f>
        <v>0</v>
      </c>
      <c r="K308" s="209" t="s">
        <v>166</v>
      </c>
      <c r="L308" s="47"/>
      <c r="M308" s="214" t="s">
        <v>19</v>
      </c>
      <c r="N308" s="215" t="s">
        <v>43</v>
      </c>
      <c r="O308" s="87"/>
      <c r="P308" s="216">
        <f>O308*H308</f>
        <v>0</v>
      </c>
      <c r="Q308" s="216">
        <v>0.00015</v>
      </c>
      <c r="R308" s="216">
        <f>Q308*H308</f>
        <v>0.00015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196</v>
      </c>
      <c r="AT308" s="218" t="s">
        <v>162</v>
      </c>
      <c r="AU308" s="218" t="s">
        <v>80</v>
      </c>
      <c r="AY308" s="20" t="s">
        <v>155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20" t="s">
        <v>80</v>
      </c>
      <c r="BK308" s="219">
        <f>ROUND(I308*H308,2)</f>
        <v>0</v>
      </c>
      <c r="BL308" s="20" t="s">
        <v>196</v>
      </c>
      <c r="BM308" s="218" t="s">
        <v>753</v>
      </c>
    </row>
    <row r="309" spans="1:47" s="2" customFormat="1" ht="12">
      <c r="A309" s="41"/>
      <c r="B309" s="42"/>
      <c r="C309" s="43"/>
      <c r="D309" s="220" t="s">
        <v>169</v>
      </c>
      <c r="E309" s="43"/>
      <c r="F309" s="221" t="s">
        <v>3036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169</v>
      </c>
      <c r="AU309" s="20" t="s">
        <v>80</v>
      </c>
    </row>
    <row r="310" spans="1:65" s="2" customFormat="1" ht="16.5" customHeight="1">
      <c r="A310" s="41"/>
      <c r="B310" s="42"/>
      <c r="C310" s="207" t="s">
        <v>1034</v>
      </c>
      <c r="D310" s="207" t="s">
        <v>162</v>
      </c>
      <c r="E310" s="208" t="s">
        <v>3037</v>
      </c>
      <c r="F310" s="209" t="s">
        <v>3038</v>
      </c>
      <c r="G310" s="210" t="s">
        <v>721</v>
      </c>
      <c r="H310" s="211">
        <v>4</v>
      </c>
      <c r="I310" s="212"/>
      <c r="J310" s="213">
        <f>ROUND(I310*H310,2)</f>
        <v>0</v>
      </c>
      <c r="K310" s="209" t="s">
        <v>166</v>
      </c>
      <c r="L310" s="47"/>
      <c r="M310" s="214" t="s">
        <v>19</v>
      </c>
      <c r="N310" s="215" t="s">
        <v>43</v>
      </c>
      <c r="O310" s="87"/>
      <c r="P310" s="216">
        <f>O310*H310</f>
        <v>0</v>
      </c>
      <c r="Q310" s="216">
        <v>2E-05</v>
      </c>
      <c r="R310" s="216">
        <f>Q310*H310</f>
        <v>8E-05</v>
      </c>
      <c r="S310" s="216">
        <v>0</v>
      </c>
      <c r="T310" s="21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8" t="s">
        <v>196</v>
      </c>
      <c r="AT310" s="218" t="s">
        <v>162</v>
      </c>
      <c r="AU310" s="218" t="s">
        <v>80</v>
      </c>
      <c r="AY310" s="20" t="s">
        <v>155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20" t="s">
        <v>80</v>
      </c>
      <c r="BK310" s="219">
        <f>ROUND(I310*H310,2)</f>
        <v>0</v>
      </c>
      <c r="BL310" s="20" t="s">
        <v>196</v>
      </c>
      <c r="BM310" s="218" t="s">
        <v>3039</v>
      </c>
    </row>
    <row r="311" spans="1:47" s="2" customFormat="1" ht="12">
      <c r="A311" s="41"/>
      <c r="B311" s="42"/>
      <c r="C311" s="43"/>
      <c r="D311" s="220" t="s">
        <v>169</v>
      </c>
      <c r="E311" s="43"/>
      <c r="F311" s="221" t="s">
        <v>3040</v>
      </c>
      <c r="G311" s="43"/>
      <c r="H311" s="43"/>
      <c r="I311" s="222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169</v>
      </c>
      <c r="AU311" s="20" t="s">
        <v>80</v>
      </c>
    </row>
    <row r="312" spans="1:65" s="2" customFormat="1" ht="16.5" customHeight="1">
      <c r="A312" s="41"/>
      <c r="B312" s="42"/>
      <c r="C312" s="207" t="s">
        <v>3041</v>
      </c>
      <c r="D312" s="207" t="s">
        <v>162</v>
      </c>
      <c r="E312" s="208" t="s">
        <v>3042</v>
      </c>
      <c r="F312" s="209" t="s">
        <v>3043</v>
      </c>
      <c r="G312" s="210" t="s">
        <v>721</v>
      </c>
      <c r="H312" s="211">
        <v>4</v>
      </c>
      <c r="I312" s="212"/>
      <c r="J312" s="213">
        <f>ROUND(I312*H312,2)</f>
        <v>0</v>
      </c>
      <c r="K312" s="209" t="s">
        <v>19</v>
      </c>
      <c r="L312" s="47"/>
      <c r="M312" s="214" t="s">
        <v>19</v>
      </c>
      <c r="N312" s="215" t="s">
        <v>43</v>
      </c>
      <c r="O312" s="87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196</v>
      </c>
      <c r="AT312" s="218" t="s">
        <v>162</v>
      </c>
      <c r="AU312" s="218" t="s">
        <v>80</v>
      </c>
      <c r="AY312" s="20" t="s">
        <v>155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20" t="s">
        <v>80</v>
      </c>
      <c r="BK312" s="219">
        <f>ROUND(I312*H312,2)</f>
        <v>0</v>
      </c>
      <c r="BL312" s="20" t="s">
        <v>196</v>
      </c>
      <c r="BM312" s="218" t="s">
        <v>1879</v>
      </c>
    </row>
    <row r="313" spans="1:65" s="2" customFormat="1" ht="16.5" customHeight="1">
      <c r="A313" s="41"/>
      <c r="B313" s="42"/>
      <c r="C313" s="207" t="s">
        <v>2860</v>
      </c>
      <c r="D313" s="207" t="s">
        <v>162</v>
      </c>
      <c r="E313" s="208" t="s">
        <v>3044</v>
      </c>
      <c r="F313" s="209" t="s">
        <v>3045</v>
      </c>
      <c r="G313" s="210" t="s">
        <v>721</v>
      </c>
      <c r="H313" s="211">
        <v>6</v>
      </c>
      <c r="I313" s="212"/>
      <c r="J313" s="213">
        <f>ROUND(I313*H313,2)</f>
        <v>0</v>
      </c>
      <c r="K313" s="209" t="s">
        <v>166</v>
      </c>
      <c r="L313" s="47"/>
      <c r="M313" s="214" t="s">
        <v>19</v>
      </c>
      <c r="N313" s="215" t="s">
        <v>43</v>
      </c>
      <c r="O313" s="87"/>
      <c r="P313" s="216">
        <f>O313*H313</f>
        <v>0</v>
      </c>
      <c r="Q313" s="216">
        <v>2E-05</v>
      </c>
      <c r="R313" s="216">
        <f>Q313*H313</f>
        <v>0.00012000000000000002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196</v>
      </c>
      <c r="AT313" s="218" t="s">
        <v>162</v>
      </c>
      <c r="AU313" s="218" t="s">
        <v>80</v>
      </c>
      <c r="AY313" s="20" t="s">
        <v>155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80</v>
      </c>
      <c r="BK313" s="219">
        <f>ROUND(I313*H313,2)</f>
        <v>0</v>
      </c>
      <c r="BL313" s="20" t="s">
        <v>196</v>
      </c>
      <c r="BM313" s="218" t="s">
        <v>1890</v>
      </c>
    </row>
    <row r="314" spans="1:47" s="2" customFormat="1" ht="12">
      <c r="A314" s="41"/>
      <c r="B314" s="42"/>
      <c r="C314" s="43"/>
      <c r="D314" s="220" t="s">
        <v>169</v>
      </c>
      <c r="E314" s="43"/>
      <c r="F314" s="221" t="s">
        <v>3046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169</v>
      </c>
      <c r="AU314" s="20" t="s">
        <v>80</v>
      </c>
    </row>
    <row r="315" spans="1:65" s="2" customFormat="1" ht="16.5" customHeight="1">
      <c r="A315" s="41"/>
      <c r="B315" s="42"/>
      <c r="C315" s="207" t="s">
        <v>3047</v>
      </c>
      <c r="D315" s="207" t="s">
        <v>162</v>
      </c>
      <c r="E315" s="208" t="s">
        <v>3048</v>
      </c>
      <c r="F315" s="209" t="s">
        <v>3049</v>
      </c>
      <c r="G315" s="210" t="s">
        <v>721</v>
      </c>
      <c r="H315" s="211">
        <v>5</v>
      </c>
      <c r="I315" s="212"/>
      <c r="J315" s="213">
        <f>ROUND(I315*H315,2)</f>
        <v>0</v>
      </c>
      <c r="K315" s="209" t="s">
        <v>19</v>
      </c>
      <c r="L315" s="47"/>
      <c r="M315" s="214" t="s">
        <v>19</v>
      </c>
      <c r="N315" s="215" t="s">
        <v>43</v>
      </c>
      <c r="O315" s="87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196</v>
      </c>
      <c r="AT315" s="218" t="s">
        <v>162</v>
      </c>
      <c r="AU315" s="218" t="s">
        <v>80</v>
      </c>
      <c r="AY315" s="20" t="s">
        <v>155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80</v>
      </c>
      <c r="BK315" s="219">
        <f>ROUND(I315*H315,2)</f>
        <v>0</v>
      </c>
      <c r="BL315" s="20" t="s">
        <v>196</v>
      </c>
      <c r="BM315" s="218" t="s">
        <v>976</v>
      </c>
    </row>
    <row r="316" spans="1:65" s="2" customFormat="1" ht="16.5" customHeight="1">
      <c r="A316" s="41"/>
      <c r="B316" s="42"/>
      <c r="C316" s="207" t="s">
        <v>898</v>
      </c>
      <c r="D316" s="207" t="s">
        <v>162</v>
      </c>
      <c r="E316" s="208" t="s">
        <v>3050</v>
      </c>
      <c r="F316" s="209" t="s">
        <v>3051</v>
      </c>
      <c r="G316" s="210" t="s">
        <v>721</v>
      </c>
      <c r="H316" s="211">
        <v>1</v>
      </c>
      <c r="I316" s="212"/>
      <c r="J316" s="213">
        <f>ROUND(I316*H316,2)</f>
        <v>0</v>
      </c>
      <c r="K316" s="209" t="s">
        <v>19</v>
      </c>
      <c r="L316" s="47"/>
      <c r="M316" s="214" t="s">
        <v>19</v>
      </c>
      <c r="N316" s="215" t="s">
        <v>43</v>
      </c>
      <c r="O316" s="87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196</v>
      </c>
      <c r="AT316" s="218" t="s">
        <v>162</v>
      </c>
      <c r="AU316" s="218" t="s">
        <v>80</v>
      </c>
      <c r="AY316" s="20" t="s">
        <v>155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0" t="s">
        <v>80</v>
      </c>
      <c r="BK316" s="219">
        <f>ROUND(I316*H316,2)</f>
        <v>0</v>
      </c>
      <c r="BL316" s="20" t="s">
        <v>196</v>
      </c>
      <c r="BM316" s="218" t="s">
        <v>962</v>
      </c>
    </row>
    <row r="317" spans="1:65" s="2" customFormat="1" ht="16.5" customHeight="1">
      <c r="A317" s="41"/>
      <c r="B317" s="42"/>
      <c r="C317" s="207" t="s">
        <v>1379</v>
      </c>
      <c r="D317" s="207" t="s">
        <v>162</v>
      </c>
      <c r="E317" s="208" t="s">
        <v>3052</v>
      </c>
      <c r="F317" s="209" t="s">
        <v>3053</v>
      </c>
      <c r="G317" s="210" t="s">
        <v>721</v>
      </c>
      <c r="H317" s="211">
        <v>12</v>
      </c>
      <c r="I317" s="212"/>
      <c r="J317" s="213">
        <f>ROUND(I317*H317,2)</f>
        <v>0</v>
      </c>
      <c r="K317" s="209" t="s">
        <v>166</v>
      </c>
      <c r="L317" s="47"/>
      <c r="M317" s="214" t="s">
        <v>19</v>
      </c>
      <c r="N317" s="215" t="s">
        <v>43</v>
      </c>
      <c r="O317" s="87"/>
      <c r="P317" s="216">
        <f>O317*H317</f>
        <v>0</v>
      </c>
      <c r="Q317" s="216">
        <v>2E-05</v>
      </c>
      <c r="R317" s="216">
        <f>Q317*H317</f>
        <v>0.00024000000000000003</v>
      </c>
      <c r="S317" s="216">
        <v>0</v>
      </c>
      <c r="T317" s="217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8" t="s">
        <v>196</v>
      </c>
      <c r="AT317" s="218" t="s">
        <v>162</v>
      </c>
      <c r="AU317" s="218" t="s">
        <v>80</v>
      </c>
      <c r="AY317" s="20" t="s">
        <v>155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20" t="s">
        <v>80</v>
      </c>
      <c r="BK317" s="219">
        <f>ROUND(I317*H317,2)</f>
        <v>0</v>
      </c>
      <c r="BL317" s="20" t="s">
        <v>196</v>
      </c>
      <c r="BM317" s="218" t="s">
        <v>2067</v>
      </c>
    </row>
    <row r="318" spans="1:47" s="2" customFormat="1" ht="12">
      <c r="A318" s="41"/>
      <c r="B318" s="42"/>
      <c r="C318" s="43"/>
      <c r="D318" s="220" t="s">
        <v>169</v>
      </c>
      <c r="E318" s="43"/>
      <c r="F318" s="221" t="s">
        <v>3054</v>
      </c>
      <c r="G318" s="43"/>
      <c r="H318" s="43"/>
      <c r="I318" s="222"/>
      <c r="J318" s="43"/>
      <c r="K318" s="43"/>
      <c r="L318" s="47"/>
      <c r="M318" s="223"/>
      <c r="N318" s="22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169</v>
      </c>
      <c r="AU318" s="20" t="s">
        <v>80</v>
      </c>
    </row>
    <row r="319" spans="1:65" s="2" customFormat="1" ht="16.5" customHeight="1">
      <c r="A319" s="41"/>
      <c r="B319" s="42"/>
      <c r="C319" s="207" t="s">
        <v>1384</v>
      </c>
      <c r="D319" s="207" t="s">
        <v>162</v>
      </c>
      <c r="E319" s="208" t="s">
        <v>3055</v>
      </c>
      <c r="F319" s="209" t="s">
        <v>3056</v>
      </c>
      <c r="G319" s="210" t="s">
        <v>721</v>
      </c>
      <c r="H319" s="211">
        <v>12</v>
      </c>
      <c r="I319" s="212"/>
      <c r="J319" s="213">
        <f>ROUND(I319*H319,2)</f>
        <v>0</v>
      </c>
      <c r="K319" s="209" t="s">
        <v>19</v>
      </c>
      <c r="L319" s="47"/>
      <c r="M319" s="214" t="s">
        <v>19</v>
      </c>
      <c r="N319" s="215" t="s">
        <v>43</v>
      </c>
      <c r="O319" s="87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196</v>
      </c>
      <c r="AT319" s="218" t="s">
        <v>162</v>
      </c>
      <c r="AU319" s="218" t="s">
        <v>80</v>
      </c>
      <c r="AY319" s="20" t="s">
        <v>155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0" t="s">
        <v>80</v>
      </c>
      <c r="BK319" s="219">
        <f>ROUND(I319*H319,2)</f>
        <v>0</v>
      </c>
      <c r="BL319" s="20" t="s">
        <v>196</v>
      </c>
      <c r="BM319" s="218" t="s">
        <v>2096</v>
      </c>
    </row>
    <row r="320" spans="1:65" s="2" customFormat="1" ht="16.5" customHeight="1">
      <c r="A320" s="41"/>
      <c r="B320" s="42"/>
      <c r="C320" s="207" t="s">
        <v>3057</v>
      </c>
      <c r="D320" s="207" t="s">
        <v>162</v>
      </c>
      <c r="E320" s="208" t="s">
        <v>3058</v>
      </c>
      <c r="F320" s="209" t="s">
        <v>3059</v>
      </c>
      <c r="G320" s="210" t="s">
        <v>721</v>
      </c>
      <c r="H320" s="211">
        <v>12</v>
      </c>
      <c r="I320" s="212"/>
      <c r="J320" s="213">
        <f>ROUND(I320*H320,2)</f>
        <v>0</v>
      </c>
      <c r="K320" s="209" t="s">
        <v>166</v>
      </c>
      <c r="L320" s="47"/>
      <c r="M320" s="214" t="s">
        <v>19</v>
      </c>
      <c r="N320" s="215" t="s">
        <v>43</v>
      </c>
      <c r="O320" s="87"/>
      <c r="P320" s="216">
        <f>O320*H320</f>
        <v>0</v>
      </c>
      <c r="Q320" s="216">
        <v>2E-05</v>
      </c>
      <c r="R320" s="216">
        <f>Q320*H320</f>
        <v>0.00024000000000000003</v>
      </c>
      <c r="S320" s="216">
        <v>0</v>
      </c>
      <c r="T320" s="21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8" t="s">
        <v>196</v>
      </c>
      <c r="AT320" s="218" t="s">
        <v>162</v>
      </c>
      <c r="AU320" s="218" t="s">
        <v>80</v>
      </c>
      <c r="AY320" s="20" t="s">
        <v>155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20" t="s">
        <v>80</v>
      </c>
      <c r="BK320" s="219">
        <f>ROUND(I320*H320,2)</f>
        <v>0</v>
      </c>
      <c r="BL320" s="20" t="s">
        <v>196</v>
      </c>
      <c r="BM320" s="218" t="s">
        <v>2079</v>
      </c>
    </row>
    <row r="321" spans="1:47" s="2" customFormat="1" ht="12">
      <c r="A321" s="41"/>
      <c r="B321" s="42"/>
      <c r="C321" s="43"/>
      <c r="D321" s="220" t="s">
        <v>169</v>
      </c>
      <c r="E321" s="43"/>
      <c r="F321" s="221" t="s">
        <v>3060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169</v>
      </c>
      <c r="AU321" s="20" t="s">
        <v>80</v>
      </c>
    </row>
    <row r="322" spans="1:65" s="2" customFormat="1" ht="16.5" customHeight="1">
      <c r="A322" s="41"/>
      <c r="B322" s="42"/>
      <c r="C322" s="207" t="s">
        <v>2868</v>
      </c>
      <c r="D322" s="207" t="s">
        <v>162</v>
      </c>
      <c r="E322" s="208" t="s">
        <v>3061</v>
      </c>
      <c r="F322" s="209" t="s">
        <v>3062</v>
      </c>
      <c r="G322" s="210" t="s">
        <v>721</v>
      </c>
      <c r="H322" s="211">
        <v>1</v>
      </c>
      <c r="I322" s="212"/>
      <c r="J322" s="213">
        <f>ROUND(I322*H322,2)</f>
        <v>0</v>
      </c>
      <c r="K322" s="209" t="s">
        <v>19</v>
      </c>
      <c r="L322" s="47"/>
      <c r="M322" s="214" t="s">
        <v>19</v>
      </c>
      <c r="N322" s="215" t="s">
        <v>43</v>
      </c>
      <c r="O322" s="87"/>
      <c r="P322" s="216">
        <f>O322*H322</f>
        <v>0</v>
      </c>
      <c r="Q322" s="216">
        <v>0</v>
      </c>
      <c r="R322" s="216">
        <f>Q322*H322</f>
        <v>0</v>
      </c>
      <c r="S322" s="216">
        <v>0</v>
      </c>
      <c r="T322" s="21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8" t="s">
        <v>196</v>
      </c>
      <c r="AT322" s="218" t="s">
        <v>162</v>
      </c>
      <c r="AU322" s="218" t="s">
        <v>80</v>
      </c>
      <c r="AY322" s="20" t="s">
        <v>155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20" t="s">
        <v>80</v>
      </c>
      <c r="BK322" s="219">
        <f>ROUND(I322*H322,2)</f>
        <v>0</v>
      </c>
      <c r="BL322" s="20" t="s">
        <v>196</v>
      </c>
      <c r="BM322" s="218" t="s">
        <v>1404</v>
      </c>
    </row>
    <row r="323" spans="1:65" s="2" customFormat="1" ht="16.5" customHeight="1">
      <c r="A323" s="41"/>
      <c r="B323" s="42"/>
      <c r="C323" s="207" t="s">
        <v>3063</v>
      </c>
      <c r="D323" s="207" t="s">
        <v>162</v>
      </c>
      <c r="E323" s="208" t="s">
        <v>3064</v>
      </c>
      <c r="F323" s="209" t="s">
        <v>3065</v>
      </c>
      <c r="G323" s="210" t="s">
        <v>721</v>
      </c>
      <c r="H323" s="211">
        <v>11</v>
      </c>
      <c r="I323" s="212"/>
      <c r="J323" s="213">
        <f>ROUND(I323*H323,2)</f>
        <v>0</v>
      </c>
      <c r="K323" s="209" t="s">
        <v>19</v>
      </c>
      <c r="L323" s="47"/>
      <c r="M323" s="214" t="s">
        <v>19</v>
      </c>
      <c r="N323" s="215" t="s">
        <v>43</v>
      </c>
      <c r="O323" s="87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196</v>
      </c>
      <c r="AT323" s="218" t="s">
        <v>162</v>
      </c>
      <c r="AU323" s="218" t="s">
        <v>80</v>
      </c>
      <c r="AY323" s="20" t="s">
        <v>155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20" t="s">
        <v>80</v>
      </c>
      <c r="BK323" s="219">
        <f>ROUND(I323*H323,2)</f>
        <v>0</v>
      </c>
      <c r="BL323" s="20" t="s">
        <v>196</v>
      </c>
      <c r="BM323" s="218" t="s">
        <v>1791</v>
      </c>
    </row>
    <row r="324" spans="1:65" s="2" customFormat="1" ht="16.5" customHeight="1">
      <c r="A324" s="41"/>
      <c r="B324" s="42"/>
      <c r="C324" s="207" t="s">
        <v>1058</v>
      </c>
      <c r="D324" s="207" t="s">
        <v>162</v>
      </c>
      <c r="E324" s="208" t="s">
        <v>3066</v>
      </c>
      <c r="F324" s="209" t="s">
        <v>3067</v>
      </c>
      <c r="G324" s="210" t="s">
        <v>721</v>
      </c>
      <c r="H324" s="211">
        <v>1</v>
      </c>
      <c r="I324" s="212"/>
      <c r="J324" s="213">
        <f>ROUND(I324*H324,2)</f>
        <v>0</v>
      </c>
      <c r="K324" s="209" t="s">
        <v>19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196</v>
      </c>
      <c r="AT324" s="218" t="s">
        <v>162</v>
      </c>
      <c r="AU324" s="218" t="s">
        <v>80</v>
      </c>
      <c r="AY324" s="20" t="s">
        <v>155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80</v>
      </c>
      <c r="BK324" s="219">
        <f>ROUND(I324*H324,2)</f>
        <v>0</v>
      </c>
      <c r="BL324" s="20" t="s">
        <v>196</v>
      </c>
      <c r="BM324" s="218" t="s">
        <v>1780</v>
      </c>
    </row>
    <row r="325" spans="1:65" s="2" customFormat="1" ht="21.75" customHeight="1">
      <c r="A325" s="41"/>
      <c r="B325" s="42"/>
      <c r="C325" s="207" t="s">
        <v>3068</v>
      </c>
      <c r="D325" s="207" t="s">
        <v>162</v>
      </c>
      <c r="E325" s="208" t="s">
        <v>3069</v>
      </c>
      <c r="F325" s="209" t="s">
        <v>3070</v>
      </c>
      <c r="G325" s="210" t="s">
        <v>165</v>
      </c>
      <c r="H325" s="211">
        <v>2</v>
      </c>
      <c r="I325" s="212"/>
      <c r="J325" s="213">
        <f>ROUND(I325*H325,2)</f>
        <v>0</v>
      </c>
      <c r="K325" s="209" t="s">
        <v>19</v>
      </c>
      <c r="L325" s="47"/>
      <c r="M325" s="214" t="s">
        <v>19</v>
      </c>
      <c r="N325" s="215" t="s">
        <v>43</v>
      </c>
      <c r="O325" s="87"/>
      <c r="P325" s="216">
        <f>O325*H325</f>
        <v>0</v>
      </c>
      <c r="Q325" s="216">
        <v>0</v>
      </c>
      <c r="R325" s="216">
        <f>Q325*H325</f>
        <v>0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196</v>
      </c>
      <c r="AT325" s="218" t="s">
        <v>162</v>
      </c>
      <c r="AU325" s="218" t="s">
        <v>80</v>
      </c>
      <c r="AY325" s="20" t="s">
        <v>155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20" t="s">
        <v>80</v>
      </c>
      <c r="BK325" s="219">
        <f>ROUND(I325*H325,2)</f>
        <v>0</v>
      </c>
      <c r="BL325" s="20" t="s">
        <v>196</v>
      </c>
      <c r="BM325" s="218" t="s">
        <v>1538</v>
      </c>
    </row>
    <row r="326" spans="1:65" s="2" customFormat="1" ht="16.5" customHeight="1">
      <c r="A326" s="41"/>
      <c r="B326" s="42"/>
      <c r="C326" s="207" t="s">
        <v>1600</v>
      </c>
      <c r="D326" s="207" t="s">
        <v>162</v>
      </c>
      <c r="E326" s="208" t="s">
        <v>3071</v>
      </c>
      <c r="F326" s="209" t="s">
        <v>3072</v>
      </c>
      <c r="G326" s="210" t="s">
        <v>721</v>
      </c>
      <c r="H326" s="211">
        <v>1</v>
      </c>
      <c r="I326" s="212"/>
      <c r="J326" s="213">
        <f>ROUND(I326*H326,2)</f>
        <v>0</v>
      </c>
      <c r="K326" s="209" t="s">
        <v>166</v>
      </c>
      <c r="L326" s="47"/>
      <c r="M326" s="214" t="s">
        <v>19</v>
      </c>
      <c r="N326" s="215" t="s">
        <v>43</v>
      </c>
      <c r="O326" s="87"/>
      <c r="P326" s="216">
        <f>O326*H326</f>
        <v>0</v>
      </c>
      <c r="Q326" s="216">
        <v>0.00492</v>
      </c>
      <c r="R326" s="216">
        <f>Q326*H326</f>
        <v>0.00492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196</v>
      </c>
      <c r="AT326" s="218" t="s">
        <v>162</v>
      </c>
      <c r="AU326" s="218" t="s">
        <v>80</v>
      </c>
      <c r="AY326" s="20" t="s">
        <v>155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20" t="s">
        <v>80</v>
      </c>
      <c r="BK326" s="219">
        <f>ROUND(I326*H326,2)</f>
        <v>0</v>
      </c>
      <c r="BL326" s="20" t="s">
        <v>196</v>
      </c>
      <c r="BM326" s="218" t="s">
        <v>1768</v>
      </c>
    </row>
    <row r="327" spans="1:47" s="2" customFormat="1" ht="12">
      <c r="A327" s="41"/>
      <c r="B327" s="42"/>
      <c r="C327" s="43"/>
      <c r="D327" s="220" t="s">
        <v>169</v>
      </c>
      <c r="E327" s="43"/>
      <c r="F327" s="221" t="s">
        <v>3073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169</v>
      </c>
      <c r="AU327" s="20" t="s">
        <v>80</v>
      </c>
    </row>
    <row r="328" spans="1:65" s="2" customFormat="1" ht="24.15" customHeight="1">
      <c r="A328" s="41"/>
      <c r="B328" s="42"/>
      <c r="C328" s="207" t="s">
        <v>1613</v>
      </c>
      <c r="D328" s="207" t="s">
        <v>162</v>
      </c>
      <c r="E328" s="208" t="s">
        <v>3074</v>
      </c>
      <c r="F328" s="209" t="s">
        <v>3075</v>
      </c>
      <c r="G328" s="210" t="s">
        <v>653</v>
      </c>
      <c r="H328" s="211">
        <v>629</v>
      </c>
      <c r="I328" s="212"/>
      <c r="J328" s="213">
        <f>ROUND(I328*H328,2)</f>
        <v>0</v>
      </c>
      <c r="K328" s="209" t="s">
        <v>166</v>
      </c>
      <c r="L328" s="47"/>
      <c r="M328" s="214" t="s">
        <v>19</v>
      </c>
      <c r="N328" s="215" t="s">
        <v>43</v>
      </c>
      <c r="O328" s="87"/>
      <c r="P328" s="216">
        <f>O328*H328</f>
        <v>0</v>
      </c>
      <c r="Q328" s="216">
        <v>0.00019</v>
      </c>
      <c r="R328" s="216">
        <f>Q328*H328</f>
        <v>0.11951</v>
      </c>
      <c r="S328" s="216">
        <v>0</v>
      </c>
      <c r="T328" s="217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18" t="s">
        <v>196</v>
      </c>
      <c r="AT328" s="218" t="s">
        <v>162</v>
      </c>
      <c r="AU328" s="218" t="s">
        <v>80</v>
      </c>
      <c r="AY328" s="20" t="s">
        <v>155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20" t="s">
        <v>80</v>
      </c>
      <c r="BK328" s="219">
        <f>ROUND(I328*H328,2)</f>
        <v>0</v>
      </c>
      <c r="BL328" s="20" t="s">
        <v>196</v>
      </c>
      <c r="BM328" s="218" t="s">
        <v>496</v>
      </c>
    </row>
    <row r="329" spans="1:47" s="2" customFormat="1" ht="12">
      <c r="A329" s="41"/>
      <c r="B329" s="42"/>
      <c r="C329" s="43"/>
      <c r="D329" s="220" t="s">
        <v>169</v>
      </c>
      <c r="E329" s="43"/>
      <c r="F329" s="221" t="s">
        <v>3076</v>
      </c>
      <c r="G329" s="43"/>
      <c r="H329" s="43"/>
      <c r="I329" s="222"/>
      <c r="J329" s="43"/>
      <c r="K329" s="43"/>
      <c r="L329" s="47"/>
      <c r="M329" s="223"/>
      <c r="N329" s="22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169</v>
      </c>
      <c r="AU329" s="20" t="s">
        <v>80</v>
      </c>
    </row>
    <row r="330" spans="1:65" s="2" customFormat="1" ht="21.75" customHeight="1">
      <c r="A330" s="41"/>
      <c r="B330" s="42"/>
      <c r="C330" s="207" t="s">
        <v>1543</v>
      </c>
      <c r="D330" s="207" t="s">
        <v>162</v>
      </c>
      <c r="E330" s="208" t="s">
        <v>3077</v>
      </c>
      <c r="F330" s="209" t="s">
        <v>3078</v>
      </c>
      <c r="G330" s="210" t="s">
        <v>653</v>
      </c>
      <c r="H330" s="211">
        <v>629</v>
      </c>
      <c r="I330" s="212"/>
      <c r="J330" s="213">
        <f>ROUND(I330*H330,2)</f>
        <v>0</v>
      </c>
      <c r="K330" s="209" t="s">
        <v>166</v>
      </c>
      <c r="L330" s="47"/>
      <c r="M330" s="214" t="s">
        <v>19</v>
      </c>
      <c r="N330" s="215" t="s">
        <v>43</v>
      </c>
      <c r="O330" s="87"/>
      <c r="P330" s="216">
        <f>O330*H330</f>
        <v>0</v>
      </c>
      <c r="Q330" s="216">
        <v>1E-05</v>
      </c>
      <c r="R330" s="216">
        <f>Q330*H330</f>
        <v>0.0062900000000000005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196</v>
      </c>
      <c r="AT330" s="218" t="s">
        <v>162</v>
      </c>
      <c r="AU330" s="218" t="s">
        <v>80</v>
      </c>
      <c r="AY330" s="20" t="s">
        <v>155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80</v>
      </c>
      <c r="BK330" s="219">
        <f>ROUND(I330*H330,2)</f>
        <v>0</v>
      </c>
      <c r="BL330" s="20" t="s">
        <v>196</v>
      </c>
      <c r="BM330" s="218" t="s">
        <v>510</v>
      </c>
    </row>
    <row r="331" spans="1:47" s="2" customFormat="1" ht="12">
      <c r="A331" s="41"/>
      <c r="B331" s="42"/>
      <c r="C331" s="43"/>
      <c r="D331" s="220" t="s">
        <v>169</v>
      </c>
      <c r="E331" s="43"/>
      <c r="F331" s="221" t="s">
        <v>3079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169</v>
      </c>
      <c r="AU331" s="20" t="s">
        <v>80</v>
      </c>
    </row>
    <row r="332" spans="1:65" s="2" customFormat="1" ht="21.75" customHeight="1">
      <c r="A332" s="41"/>
      <c r="B332" s="42"/>
      <c r="C332" s="207" t="s">
        <v>1551</v>
      </c>
      <c r="D332" s="207" t="s">
        <v>162</v>
      </c>
      <c r="E332" s="208" t="s">
        <v>3080</v>
      </c>
      <c r="F332" s="209" t="s">
        <v>3081</v>
      </c>
      <c r="G332" s="210" t="s">
        <v>518</v>
      </c>
      <c r="H332" s="211">
        <v>0.149</v>
      </c>
      <c r="I332" s="212"/>
      <c r="J332" s="213">
        <f>ROUND(I332*H332,2)</f>
        <v>0</v>
      </c>
      <c r="K332" s="209" t="s">
        <v>19</v>
      </c>
      <c r="L332" s="47"/>
      <c r="M332" s="214" t="s">
        <v>19</v>
      </c>
      <c r="N332" s="215" t="s">
        <v>43</v>
      </c>
      <c r="O332" s="87"/>
      <c r="P332" s="216">
        <f>O332*H332</f>
        <v>0</v>
      </c>
      <c r="Q332" s="216">
        <v>0</v>
      </c>
      <c r="R332" s="216">
        <f>Q332*H332</f>
        <v>0</v>
      </c>
      <c r="S332" s="216">
        <v>0</v>
      </c>
      <c r="T332" s="21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18" t="s">
        <v>196</v>
      </c>
      <c r="AT332" s="218" t="s">
        <v>162</v>
      </c>
      <c r="AU332" s="218" t="s">
        <v>80</v>
      </c>
      <c r="AY332" s="20" t="s">
        <v>155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0" t="s">
        <v>80</v>
      </c>
      <c r="BK332" s="219">
        <f>ROUND(I332*H332,2)</f>
        <v>0</v>
      </c>
      <c r="BL332" s="20" t="s">
        <v>196</v>
      </c>
      <c r="BM332" s="218" t="s">
        <v>779</v>
      </c>
    </row>
    <row r="333" spans="1:65" s="2" customFormat="1" ht="24.15" customHeight="1">
      <c r="A333" s="41"/>
      <c r="B333" s="42"/>
      <c r="C333" s="207" t="s">
        <v>1677</v>
      </c>
      <c r="D333" s="207" t="s">
        <v>162</v>
      </c>
      <c r="E333" s="208" t="s">
        <v>3082</v>
      </c>
      <c r="F333" s="209" t="s">
        <v>3083</v>
      </c>
      <c r="G333" s="210" t="s">
        <v>518</v>
      </c>
      <c r="H333" s="211">
        <v>0.624</v>
      </c>
      <c r="I333" s="212"/>
      <c r="J333" s="213">
        <f>ROUND(I333*H333,2)</f>
        <v>0</v>
      </c>
      <c r="K333" s="209" t="s">
        <v>166</v>
      </c>
      <c r="L333" s="47"/>
      <c r="M333" s="214" t="s">
        <v>19</v>
      </c>
      <c r="N333" s="215" t="s">
        <v>43</v>
      </c>
      <c r="O333" s="87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196</v>
      </c>
      <c r="AT333" s="218" t="s">
        <v>162</v>
      </c>
      <c r="AU333" s="218" t="s">
        <v>80</v>
      </c>
      <c r="AY333" s="20" t="s">
        <v>155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80</v>
      </c>
      <c r="BK333" s="219">
        <f>ROUND(I333*H333,2)</f>
        <v>0</v>
      </c>
      <c r="BL333" s="20" t="s">
        <v>196</v>
      </c>
      <c r="BM333" s="218" t="s">
        <v>3084</v>
      </c>
    </row>
    <row r="334" spans="1:47" s="2" customFormat="1" ht="12">
      <c r="A334" s="41"/>
      <c r="B334" s="42"/>
      <c r="C334" s="43"/>
      <c r="D334" s="220" t="s">
        <v>169</v>
      </c>
      <c r="E334" s="43"/>
      <c r="F334" s="221" t="s">
        <v>3085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169</v>
      </c>
      <c r="AU334" s="20" t="s">
        <v>80</v>
      </c>
    </row>
    <row r="335" spans="1:63" s="12" customFormat="1" ht="25.9" customHeight="1">
      <c r="A335" s="12"/>
      <c r="B335" s="191"/>
      <c r="C335" s="192"/>
      <c r="D335" s="193" t="s">
        <v>71</v>
      </c>
      <c r="E335" s="194" t="s">
        <v>986</v>
      </c>
      <c r="F335" s="194" t="s">
        <v>987</v>
      </c>
      <c r="G335" s="192"/>
      <c r="H335" s="192"/>
      <c r="I335" s="195"/>
      <c r="J335" s="196">
        <f>BK335</f>
        <v>0</v>
      </c>
      <c r="K335" s="192"/>
      <c r="L335" s="197"/>
      <c r="M335" s="198"/>
      <c r="N335" s="199"/>
      <c r="O335" s="199"/>
      <c r="P335" s="200">
        <f>SUM(P336:P448)</f>
        <v>0</v>
      </c>
      <c r="Q335" s="199"/>
      <c r="R335" s="200">
        <f>SUM(R336:R448)</f>
        <v>0.022940000000000002</v>
      </c>
      <c r="S335" s="199"/>
      <c r="T335" s="201">
        <f>SUM(T336:T448)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2" t="s">
        <v>82</v>
      </c>
      <c r="AT335" s="203" t="s">
        <v>71</v>
      </c>
      <c r="AU335" s="203" t="s">
        <v>72</v>
      </c>
      <c r="AY335" s="202" t="s">
        <v>155</v>
      </c>
      <c r="BK335" s="204">
        <f>SUM(BK336:BK448)</f>
        <v>0</v>
      </c>
    </row>
    <row r="336" spans="1:65" s="2" customFormat="1" ht="16.5" customHeight="1">
      <c r="A336" s="41"/>
      <c r="B336" s="42"/>
      <c r="C336" s="207" t="s">
        <v>1682</v>
      </c>
      <c r="D336" s="207" t="s">
        <v>162</v>
      </c>
      <c r="E336" s="208" t="s">
        <v>3086</v>
      </c>
      <c r="F336" s="209" t="s">
        <v>3087</v>
      </c>
      <c r="G336" s="210" t="s">
        <v>721</v>
      </c>
      <c r="H336" s="211">
        <v>12</v>
      </c>
      <c r="I336" s="212"/>
      <c r="J336" s="213">
        <f>ROUND(I336*H336,2)</f>
        <v>0</v>
      </c>
      <c r="K336" s="209" t="s">
        <v>19</v>
      </c>
      <c r="L336" s="47"/>
      <c r="M336" s="214" t="s">
        <v>19</v>
      </c>
      <c r="N336" s="215" t="s">
        <v>43</v>
      </c>
      <c r="O336" s="87"/>
      <c r="P336" s="216">
        <f>O336*H336</f>
        <v>0</v>
      </c>
      <c r="Q336" s="216">
        <v>0</v>
      </c>
      <c r="R336" s="216">
        <f>Q336*H336</f>
        <v>0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196</v>
      </c>
      <c r="AT336" s="218" t="s">
        <v>162</v>
      </c>
      <c r="AU336" s="218" t="s">
        <v>80</v>
      </c>
      <c r="AY336" s="20" t="s">
        <v>155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20" t="s">
        <v>80</v>
      </c>
      <c r="BK336" s="219">
        <f>ROUND(I336*H336,2)</f>
        <v>0</v>
      </c>
      <c r="BL336" s="20" t="s">
        <v>196</v>
      </c>
      <c r="BM336" s="218" t="s">
        <v>1733</v>
      </c>
    </row>
    <row r="337" spans="1:65" s="2" customFormat="1" ht="16.5" customHeight="1">
      <c r="A337" s="41"/>
      <c r="B337" s="42"/>
      <c r="C337" s="207" t="s">
        <v>1709</v>
      </c>
      <c r="D337" s="207" t="s">
        <v>162</v>
      </c>
      <c r="E337" s="208" t="s">
        <v>3088</v>
      </c>
      <c r="F337" s="209" t="s">
        <v>3089</v>
      </c>
      <c r="G337" s="210" t="s">
        <v>721</v>
      </c>
      <c r="H337" s="211">
        <v>10</v>
      </c>
      <c r="I337" s="212"/>
      <c r="J337" s="213">
        <f>ROUND(I337*H337,2)</f>
        <v>0</v>
      </c>
      <c r="K337" s="209" t="s">
        <v>19</v>
      </c>
      <c r="L337" s="47"/>
      <c r="M337" s="214" t="s">
        <v>19</v>
      </c>
      <c r="N337" s="215" t="s">
        <v>43</v>
      </c>
      <c r="O337" s="87"/>
      <c r="P337" s="216">
        <f>O337*H337</f>
        <v>0</v>
      </c>
      <c r="Q337" s="216">
        <v>0</v>
      </c>
      <c r="R337" s="216">
        <f>Q337*H337</f>
        <v>0</v>
      </c>
      <c r="S337" s="216">
        <v>0</v>
      </c>
      <c r="T337" s="217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8" t="s">
        <v>196</v>
      </c>
      <c r="AT337" s="218" t="s">
        <v>162</v>
      </c>
      <c r="AU337" s="218" t="s">
        <v>80</v>
      </c>
      <c r="AY337" s="20" t="s">
        <v>155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20" t="s">
        <v>80</v>
      </c>
      <c r="BK337" s="219">
        <f>ROUND(I337*H337,2)</f>
        <v>0</v>
      </c>
      <c r="BL337" s="20" t="s">
        <v>196</v>
      </c>
      <c r="BM337" s="218" t="s">
        <v>1741</v>
      </c>
    </row>
    <row r="338" spans="1:51" s="14" customFormat="1" ht="12">
      <c r="A338" s="14"/>
      <c r="B338" s="236"/>
      <c r="C338" s="237"/>
      <c r="D338" s="227" t="s">
        <v>176</v>
      </c>
      <c r="E338" s="238" t="s">
        <v>19</v>
      </c>
      <c r="F338" s="239" t="s">
        <v>277</v>
      </c>
      <c r="G338" s="237"/>
      <c r="H338" s="240">
        <v>10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176</v>
      </c>
      <c r="AU338" s="246" t="s">
        <v>80</v>
      </c>
      <c r="AV338" s="14" t="s">
        <v>82</v>
      </c>
      <c r="AW338" s="14" t="s">
        <v>34</v>
      </c>
      <c r="AX338" s="14" t="s">
        <v>80</v>
      </c>
      <c r="AY338" s="246" t="s">
        <v>155</v>
      </c>
    </row>
    <row r="339" spans="1:51" s="13" customFormat="1" ht="12">
      <c r="A339" s="13"/>
      <c r="B339" s="225"/>
      <c r="C339" s="226"/>
      <c r="D339" s="227" t="s">
        <v>176</v>
      </c>
      <c r="E339" s="228" t="s">
        <v>19</v>
      </c>
      <c r="F339" s="229" t="s">
        <v>3090</v>
      </c>
      <c r="G339" s="226"/>
      <c r="H339" s="228" t="s">
        <v>19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176</v>
      </c>
      <c r="AU339" s="235" t="s">
        <v>80</v>
      </c>
      <c r="AV339" s="13" t="s">
        <v>80</v>
      </c>
      <c r="AW339" s="13" t="s">
        <v>34</v>
      </c>
      <c r="AX339" s="13" t="s">
        <v>72</v>
      </c>
      <c r="AY339" s="235" t="s">
        <v>155</v>
      </c>
    </row>
    <row r="340" spans="1:51" s="13" customFormat="1" ht="12">
      <c r="A340" s="13"/>
      <c r="B340" s="225"/>
      <c r="C340" s="226"/>
      <c r="D340" s="227" t="s">
        <v>176</v>
      </c>
      <c r="E340" s="228" t="s">
        <v>19</v>
      </c>
      <c r="F340" s="229" t="s">
        <v>3091</v>
      </c>
      <c r="G340" s="226"/>
      <c r="H340" s="228" t="s">
        <v>19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176</v>
      </c>
      <c r="AU340" s="235" t="s">
        <v>80</v>
      </c>
      <c r="AV340" s="13" t="s">
        <v>80</v>
      </c>
      <c r="AW340" s="13" t="s">
        <v>34</v>
      </c>
      <c r="AX340" s="13" t="s">
        <v>72</v>
      </c>
      <c r="AY340" s="235" t="s">
        <v>155</v>
      </c>
    </row>
    <row r="341" spans="1:51" s="13" customFormat="1" ht="12">
      <c r="A341" s="13"/>
      <c r="B341" s="225"/>
      <c r="C341" s="226"/>
      <c r="D341" s="227" t="s">
        <v>176</v>
      </c>
      <c r="E341" s="228" t="s">
        <v>19</v>
      </c>
      <c r="F341" s="229" t="s">
        <v>3092</v>
      </c>
      <c r="G341" s="226"/>
      <c r="H341" s="228" t="s">
        <v>19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176</v>
      </c>
      <c r="AU341" s="235" t="s">
        <v>80</v>
      </c>
      <c r="AV341" s="13" t="s">
        <v>80</v>
      </c>
      <c r="AW341" s="13" t="s">
        <v>34</v>
      </c>
      <c r="AX341" s="13" t="s">
        <v>72</v>
      </c>
      <c r="AY341" s="235" t="s">
        <v>155</v>
      </c>
    </row>
    <row r="342" spans="1:51" s="13" customFormat="1" ht="12">
      <c r="A342" s="13"/>
      <c r="B342" s="225"/>
      <c r="C342" s="226"/>
      <c r="D342" s="227" t="s">
        <v>176</v>
      </c>
      <c r="E342" s="228" t="s">
        <v>19</v>
      </c>
      <c r="F342" s="229" t="s">
        <v>3093</v>
      </c>
      <c r="G342" s="226"/>
      <c r="H342" s="228" t="s">
        <v>19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176</v>
      </c>
      <c r="AU342" s="235" t="s">
        <v>80</v>
      </c>
      <c r="AV342" s="13" t="s">
        <v>80</v>
      </c>
      <c r="AW342" s="13" t="s">
        <v>34</v>
      </c>
      <c r="AX342" s="13" t="s">
        <v>72</v>
      </c>
      <c r="AY342" s="235" t="s">
        <v>155</v>
      </c>
    </row>
    <row r="343" spans="1:51" s="13" customFormat="1" ht="12">
      <c r="A343" s="13"/>
      <c r="B343" s="225"/>
      <c r="C343" s="226"/>
      <c r="D343" s="227" t="s">
        <v>176</v>
      </c>
      <c r="E343" s="228" t="s">
        <v>19</v>
      </c>
      <c r="F343" s="229" t="s">
        <v>3094</v>
      </c>
      <c r="G343" s="226"/>
      <c r="H343" s="228" t="s">
        <v>19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176</v>
      </c>
      <c r="AU343" s="235" t="s">
        <v>80</v>
      </c>
      <c r="AV343" s="13" t="s">
        <v>80</v>
      </c>
      <c r="AW343" s="13" t="s">
        <v>34</v>
      </c>
      <c r="AX343" s="13" t="s">
        <v>72</v>
      </c>
      <c r="AY343" s="235" t="s">
        <v>155</v>
      </c>
    </row>
    <row r="344" spans="1:51" s="13" customFormat="1" ht="12">
      <c r="A344" s="13"/>
      <c r="B344" s="225"/>
      <c r="C344" s="226"/>
      <c r="D344" s="227" t="s">
        <v>176</v>
      </c>
      <c r="E344" s="228" t="s">
        <v>19</v>
      </c>
      <c r="F344" s="229" t="s">
        <v>3095</v>
      </c>
      <c r="G344" s="226"/>
      <c r="H344" s="228" t="s">
        <v>19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176</v>
      </c>
      <c r="AU344" s="235" t="s">
        <v>80</v>
      </c>
      <c r="AV344" s="13" t="s">
        <v>80</v>
      </c>
      <c r="AW344" s="13" t="s">
        <v>34</v>
      </c>
      <c r="AX344" s="13" t="s">
        <v>72</v>
      </c>
      <c r="AY344" s="235" t="s">
        <v>155</v>
      </c>
    </row>
    <row r="345" spans="1:51" s="13" customFormat="1" ht="12">
      <c r="A345" s="13"/>
      <c r="B345" s="225"/>
      <c r="C345" s="226"/>
      <c r="D345" s="227" t="s">
        <v>176</v>
      </c>
      <c r="E345" s="228" t="s">
        <v>19</v>
      </c>
      <c r="F345" s="229" t="s">
        <v>3096</v>
      </c>
      <c r="G345" s="226"/>
      <c r="H345" s="228" t="s">
        <v>19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176</v>
      </c>
      <c r="AU345" s="235" t="s">
        <v>80</v>
      </c>
      <c r="AV345" s="13" t="s">
        <v>80</v>
      </c>
      <c r="AW345" s="13" t="s">
        <v>34</v>
      </c>
      <c r="AX345" s="13" t="s">
        <v>72</v>
      </c>
      <c r="AY345" s="235" t="s">
        <v>155</v>
      </c>
    </row>
    <row r="346" spans="1:51" s="13" customFormat="1" ht="12">
      <c r="A346" s="13"/>
      <c r="B346" s="225"/>
      <c r="C346" s="226"/>
      <c r="D346" s="227" t="s">
        <v>176</v>
      </c>
      <c r="E346" s="228" t="s">
        <v>19</v>
      </c>
      <c r="F346" s="229" t="s">
        <v>3097</v>
      </c>
      <c r="G346" s="226"/>
      <c r="H346" s="228" t="s">
        <v>19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176</v>
      </c>
      <c r="AU346" s="235" t="s">
        <v>80</v>
      </c>
      <c r="AV346" s="13" t="s">
        <v>80</v>
      </c>
      <c r="AW346" s="13" t="s">
        <v>34</v>
      </c>
      <c r="AX346" s="13" t="s">
        <v>72</v>
      </c>
      <c r="AY346" s="235" t="s">
        <v>155</v>
      </c>
    </row>
    <row r="347" spans="1:51" s="13" customFormat="1" ht="12">
      <c r="A347" s="13"/>
      <c r="B347" s="225"/>
      <c r="C347" s="226"/>
      <c r="D347" s="227" t="s">
        <v>176</v>
      </c>
      <c r="E347" s="228" t="s">
        <v>19</v>
      </c>
      <c r="F347" s="229" t="s">
        <v>3098</v>
      </c>
      <c r="G347" s="226"/>
      <c r="H347" s="228" t="s">
        <v>19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176</v>
      </c>
      <c r="AU347" s="235" t="s">
        <v>80</v>
      </c>
      <c r="AV347" s="13" t="s">
        <v>80</v>
      </c>
      <c r="AW347" s="13" t="s">
        <v>34</v>
      </c>
      <c r="AX347" s="13" t="s">
        <v>72</v>
      </c>
      <c r="AY347" s="235" t="s">
        <v>155</v>
      </c>
    </row>
    <row r="348" spans="1:51" s="13" customFormat="1" ht="12">
      <c r="A348" s="13"/>
      <c r="B348" s="225"/>
      <c r="C348" s="226"/>
      <c r="D348" s="227" t="s">
        <v>176</v>
      </c>
      <c r="E348" s="228" t="s">
        <v>19</v>
      </c>
      <c r="F348" s="229" t="s">
        <v>3099</v>
      </c>
      <c r="G348" s="226"/>
      <c r="H348" s="228" t="s">
        <v>19</v>
      </c>
      <c r="I348" s="230"/>
      <c r="J348" s="226"/>
      <c r="K348" s="226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176</v>
      </c>
      <c r="AU348" s="235" t="s">
        <v>80</v>
      </c>
      <c r="AV348" s="13" t="s">
        <v>80</v>
      </c>
      <c r="AW348" s="13" t="s">
        <v>34</v>
      </c>
      <c r="AX348" s="13" t="s">
        <v>72</v>
      </c>
      <c r="AY348" s="235" t="s">
        <v>155</v>
      </c>
    </row>
    <row r="349" spans="1:51" s="13" customFormat="1" ht="12">
      <c r="A349" s="13"/>
      <c r="B349" s="225"/>
      <c r="C349" s="226"/>
      <c r="D349" s="227" t="s">
        <v>176</v>
      </c>
      <c r="E349" s="228" t="s">
        <v>19</v>
      </c>
      <c r="F349" s="229" t="s">
        <v>3100</v>
      </c>
      <c r="G349" s="226"/>
      <c r="H349" s="228" t="s">
        <v>19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176</v>
      </c>
      <c r="AU349" s="235" t="s">
        <v>80</v>
      </c>
      <c r="AV349" s="13" t="s">
        <v>80</v>
      </c>
      <c r="AW349" s="13" t="s">
        <v>34</v>
      </c>
      <c r="AX349" s="13" t="s">
        <v>72</v>
      </c>
      <c r="AY349" s="235" t="s">
        <v>155</v>
      </c>
    </row>
    <row r="350" spans="1:51" s="13" customFormat="1" ht="12">
      <c r="A350" s="13"/>
      <c r="B350" s="225"/>
      <c r="C350" s="226"/>
      <c r="D350" s="227" t="s">
        <v>176</v>
      </c>
      <c r="E350" s="228" t="s">
        <v>19</v>
      </c>
      <c r="F350" s="229" t="s">
        <v>3101</v>
      </c>
      <c r="G350" s="226"/>
      <c r="H350" s="228" t="s">
        <v>19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176</v>
      </c>
      <c r="AU350" s="235" t="s">
        <v>80</v>
      </c>
      <c r="AV350" s="13" t="s">
        <v>80</v>
      </c>
      <c r="AW350" s="13" t="s">
        <v>34</v>
      </c>
      <c r="AX350" s="13" t="s">
        <v>72</v>
      </c>
      <c r="AY350" s="235" t="s">
        <v>155</v>
      </c>
    </row>
    <row r="351" spans="1:51" s="13" customFormat="1" ht="12">
      <c r="A351" s="13"/>
      <c r="B351" s="225"/>
      <c r="C351" s="226"/>
      <c r="D351" s="227" t="s">
        <v>176</v>
      </c>
      <c r="E351" s="228" t="s">
        <v>19</v>
      </c>
      <c r="F351" s="229" t="s">
        <v>3092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176</v>
      </c>
      <c r="AU351" s="235" t="s">
        <v>80</v>
      </c>
      <c r="AV351" s="13" t="s">
        <v>80</v>
      </c>
      <c r="AW351" s="13" t="s">
        <v>34</v>
      </c>
      <c r="AX351" s="13" t="s">
        <v>72</v>
      </c>
      <c r="AY351" s="235" t="s">
        <v>155</v>
      </c>
    </row>
    <row r="352" spans="1:51" s="13" customFormat="1" ht="12">
      <c r="A352" s="13"/>
      <c r="B352" s="225"/>
      <c r="C352" s="226"/>
      <c r="D352" s="227" t="s">
        <v>176</v>
      </c>
      <c r="E352" s="228" t="s">
        <v>19</v>
      </c>
      <c r="F352" s="229" t="s">
        <v>3093</v>
      </c>
      <c r="G352" s="226"/>
      <c r="H352" s="228" t="s">
        <v>19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176</v>
      </c>
      <c r="AU352" s="235" t="s">
        <v>80</v>
      </c>
      <c r="AV352" s="13" t="s">
        <v>80</v>
      </c>
      <c r="AW352" s="13" t="s">
        <v>34</v>
      </c>
      <c r="AX352" s="13" t="s">
        <v>72</v>
      </c>
      <c r="AY352" s="235" t="s">
        <v>155</v>
      </c>
    </row>
    <row r="353" spans="1:51" s="13" customFormat="1" ht="12">
      <c r="A353" s="13"/>
      <c r="B353" s="225"/>
      <c r="C353" s="226"/>
      <c r="D353" s="227" t="s">
        <v>176</v>
      </c>
      <c r="E353" s="228" t="s">
        <v>19</v>
      </c>
      <c r="F353" s="229" t="s">
        <v>3094</v>
      </c>
      <c r="G353" s="226"/>
      <c r="H353" s="228" t="s">
        <v>19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176</v>
      </c>
      <c r="AU353" s="235" t="s">
        <v>80</v>
      </c>
      <c r="AV353" s="13" t="s">
        <v>80</v>
      </c>
      <c r="AW353" s="13" t="s">
        <v>34</v>
      </c>
      <c r="AX353" s="13" t="s">
        <v>72</v>
      </c>
      <c r="AY353" s="235" t="s">
        <v>155</v>
      </c>
    </row>
    <row r="354" spans="1:65" s="2" customFormat="1" ht="16.5" customHeight="1">
      <c r="A354" s="41"/>
      <c r="B354" s="42"/>
      <c r="C354" s="207" t="s">
        <v>1714</v>
      </c>
      <c r="D354" s="207" t="s">
        <v>162</v>
      </c>
      <c r="E354" s="208" t="s">
        <v>3102</v>
      </c>
      <c r="F354" s="209" t="s">
        <v>3103</v>
      </c>
      <c r="G354" s="210" t="s">
        <v>721</v>
      </c>
      <c r="H354" s="211">
        <v>2</v>
      </c>
      <c r="I354" s="212"/>
      <c r="J354" s="213">
        <f>ROUND(I354*H354,2)</f>
        <v>0</v>
      </c>
      <c r="K354" s="209" t="s">
        <v>19</v>
      </c>
      <c r="L354" s="47"/>
      <c r="M354" s="214" t="s">
        <v>19</v>
      </c>
      <c r="N354" s="215" t="s">
        <v>43</v>
      </c>
      <c r="O354" s="87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8" t="s">
        <v>196</v>
      </c>
      <c r="AT354" s="218" t="s">
        <v>162</v>
      </c>
      <c r="AU354" s="218" t="s">
        <v>80</v>
      </c>
      <c r="AY354" s="20" t="s">
        <v>155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20" t="s">
        <v>80</v>
      </c>
      <c r="BK354" s="219">
        <f>ROUND(I354*H354,2)</f>
        <v>0</v>
      </c>
      <c r="BL354" s="20" t="s">
        <v>196</v>
      </c>
      <c r="BM354" s="218" t="s">
        <v>1725</v>
      </c>
    </row>
    <row r="355" spans="1:51" s="14" customFormat="1" ht="12">
      <c r="A355" s="14"/>
      <c r="B355" s="236"/>
      <c r="C355" s="237"/>
      <c r="D355" s="227" t="s">
        <v>176</v>
      </c>
      <c r="E355" s="238" t="s">
        <v>19</v>
      </c>
      <c r="F355" s="239" t="s">
        <v>82</v>
      </c>
      <c r="G355" s="237"/>
      <c r="H355" s="240">
        <v>2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6" t="s">
        <v>176</v>
      </c>
      <c r="AU355" s="246" t="s">
        <v>80</v>
      </c>
      <c r="AV355" s="14" t="s">
        <v>82</v>
      </c>
      <c r="AW355" s="14" t="s">
        <v>34</v>
      </c>
      <c r="AX355" s="14" t="s">
        <v>80</v>
      </c>
      <c r="AY355" s="246" t="s">
        <v>155</v>
      </c>
    </row>
    <row r="356" spans="1:51" s="13" customFormat="1" ht="12">
      <c r="A356" s="13"/>
      <c r="B356" s="225"/>
      <c r="C356" s="226"/>
      <c r="D356" s="227" t="s">
        <v>176</v>
      </c>
      <c r="E356" s="228" t="s">
        <v>19</v>
      </c>
      <c r="F356" s="229" t="s">
        <v>3090</v>
      </c>
      <c r="G356" s="226"/>
      <c r="H356" s="228" t="s">
        <v>19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176</v>
      </c>
      <c r="AU356" s="235" t="s">
        <v>80</v>
      </c>
      <c r="AV356" s="13" t="s">
        <v>80</v>
      </c>
      <c r="AW356" s="13" t="s">
        <v>34</v>
      </c>
      <c r="AX356" s="13" t="s">
        <v>72</v>
      </c>
      <c r="AY356" s="235" t="s">
        <v>155</v>
      </c>
    </row>
    <row r="357" spans="1:51" s="13" customFormat="1" ht="12">
      <c r="A357" s="13"/>
      <c r="B357" s="225"/>
      <c r="C357" s="226"/>
      <c r="D357" s="227" t="s">
        <v>176</v>
      </c>
      <c r="E357" s="228" t="s">
        <v>19</v>
      </c>
      <c r="F357" s="229" t="s">
        <v>3091</v>
      </c>
      <c r="G357" s="226"/>
      <c r="H357" s="228" t="s">
        <v>19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176</v>
      </c>
      <c r="AU357" s="235" t="s">
        <v>80</v>
      </c>
      <c r="AV357" s="13" t="s">
        <v>80</v>
      </c>
      <c r="AW357" s="13" t="s">
        <v>34</v>
      </c>
      <c r="AX357" s="13" t="s">
        <v>72</v>
      </c>
      <c r="AY357" s="235" t="s">
        <v>155</v>
      </c>
    </row>
    <row r="358" spans="1:51" s="13" customFormat="1" ht="12">
      <c r="A358" s="13"/>
      <c r="B358" s="225"/>
      <c r="C358" s="226"/>
      <c r="D358" s="227" t="s">
        <v>176</v>
      </c>
      <c r="E358" s="228" t="s">
        <v>19</v>
      </c>
      <c r="F358" s="229" t="s">
        <v>3092</v>
      </c>
      <c r="G358" s="226"/>
      <c r="H358" s="228" t="s">
        <v>19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176</v>
      </c>
      <c r="AU358" s="235" t="s">
        <v>80</v>
      </c>
      <c r="AV358" s="13" t="s">
        <v>80</v>
      </c>
      <c r="AW358" s="13" t="s">
        <v>34</v>
      </c>
      <c r="AX358" s="13" t="s">
        <v>72</v>
      </c>
      <c r="AY358" s="235" t="s">
        <v>155</v>
      </c>
    </row>
    <row r="359" spans="1:51" s="13" customFormat="1" ht="12">
      <c r="A359" s="13"/>
      <c r="B359" s="225"/>
      <c r="C359" s="226"/>
      <c r="D359" s="227" t="s">
        <v>176</v>
      </c>
      <c r="E359" s="228" t="s">
        <v>19</v>
      </c>
      <c r="F359" s="229" t="s">
        <v>3093</v>
      </c>
      <c r="G359" s="226"/>
      <c r="H359" s="228" t="s">
        <v>19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176</v>
      </c>
      <c r="AU359" s="235" t="s">
        <v>80</v>
      </c>
      <c r="AV359" s="13" t="s">
        <v>80</v>
      </c>
      <c r="AW359" s="13" t="s">
        <v>34</v>
      </c>
      <c r="AX359" s="13" t="s">
        <v>72</v>
      </c>
      <c r="AY359" s="235" t="s">
        <v>155</v>
      </c>
    </row>
    <row r="360" spans="1:51" s="13" customFormat="1" ht="12">
      <c r="A360" s="13"/>
      <c r="B360" s="225"/>
      <c r="C360" s="226"/>
      <c r="D360" s="227" t="s">
        <v>176</v>
      </c>
      <c r="E360" s="228" t="s">
        <v>19</v>
      </c>
      <c r="F360" s="229" t="s">
        <v>3094</v>
      </c>
      <c r="G360" s="226"/>
      <c r="H360" s="228" t="s">
        <v>19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176</v>
      </c>
      <c r="AU360" s="235" t="s">
        <v>80</v>
      </c>
      <c r="AV360" s="13" t="s">
        <v>80</v>
      </c>
      <c r="AW360" s="13" t="s">
        <v>34</v>
      </c>
      <c r="AX360" s="13" t="s">
        <v>72</v>
      </c>
      <c r="AY360" s="235" t="s">
        <v>155</v>
      </c>
    </row>
    <row r="361" spans="1:51" s="13" customFormat="1" ht="12">
      <c r="A361" s="13"/>
      <c r="B361" s="225"/>
      <c r="C361" s="226"/>
      <c r="D361" s="227" t="s">
        <v>176</v>
      </c>
      <c r="E361" s="228" t="s">
        <v>19</v>
      </c>
      <c r="F361" s="229" t="s">
        <v>3095</v>
      </c>
      <c r="G361" s="226"/>
      <c r="H361" s="228" t="s">
        <v>19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176</v>
      </c>
      <c r="AU361" s="235" t="s">
        <v>80</v>
      </c>
      <c r="AV361" s="13" t="s">
        <v>80</v>
      </c>
      <c r="AW361" s="13" t="s">
        <v>34</v>
      </c>
      <c r="AX361" s="13" t="s">
        <v>72</v>
      </c>
      <c r="AY361" s="235" t="s">
        <v>155</v>
      </c>
    </row>
    <row r="362" spans="1:51" s="13" customFormat="1" ht="12">
      <c r="A362" s="13"/>
      <c r="B362" s="225"/>
      <c r="C362" s="226"/>
      <c r="D362" s="227" t="s">
        <v>176</v>
      </c>
      <c r="E362" s="228" t="s">
        <v>19</v>
      </c>
      <c r="F362" s="229" t="s">
        <v>3096</v>
      </c>
      <c r="G362" s="226"/>
      <c r="H362" s="228" t="s">
        <v>19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176</v>
      </c>
      <c r="AU362" s="235" t="s">
        <v>80</v>
      </c>
      <c r="AV362" s="13" t="s">
        <v>80</v>
      </c>
      <c r="AW362" s="13" t="s">
        <v>34</v>
      </c>
      <c r="AX362" s="13" t="s">
        <v>72</v>
      </c>
      <c r="AY362" s="235" t="s">
        <v>155</v>
      </c>
    </row>
    <row r="363" spans="1:51" s="13" customFormat="1" ht="12">
      <c r="A363" s="13"/>
      <c r="B363" s="225"/>
      <c r="C363" s="226"/>
      <c r="D363" s="227" t="s">
        <v>176</v>
      </c>
      <c r="E363" s="228" t="s">
        <v>19</v>
      </c>
      <c r="F363" s="229" t="s">
        <v>3097</v>
      </c>
      <c r="G363" s="226"/>
      <c r="H363" s="228" t="s">
        <v>19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176</v>
      </c>
      <c r="AU363" s="235" t="s">
        <v>80</v>
      </c>
      <c r="AV363" s="13" t="s">
        <v>80</v>
      </c>
      <c r="AW363" s="13" t="s">
        <v>34</v>
      </c>
      <c r="AX363" s="13" t="s">
        <v>72</v>
      </c>
      <c r="AY363" s="235" t="s">
        <v>155</v>
      </c>
    </row>
    <row r="364" spans="1:51" s="13" customFormat="1" ht="12">
      <c r="A364" s="13"/>
      <c r="B364" s="225"/>
      <c r="C364" s="226"/>
      <c r="D364" s="227" t="s">
        <v>176</v>
      </c>
      <c r="E364" s="228" t="s">
        <v>19</v>
      </c>
      <c r="F364" s="229" t="s">
        <v>3098</v>
      </c>
      <c r="G364" s="226"/>
      <c r="H364" s="228" t="s">
        <v>19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176</v>
      </c>
      <c r="AU364" s="235" t="s">
        <v>80</v>
      </c>
      <c r="AV364" s="13" t="s">
        <v>80</v>
      </c>
      <c r="AW364" s="13" t="s">
        <v>34</v>
      </c>
      <c r="AX364" s="13" t="s">
        <v>72</v>
      </c>
      <c r="AY364" s="235" t="s">
        <v>155</v>
      </c>
    </row>
    <row r="365" spans="1:51" s="13" customFormat="1" ht="12">
      <c r="A365" s="13"/>
      <c r="B365" s="225"/>
      <c r="C365" s="226"/>
      <c r="D365" s="227" t="s">
        <v>176</v>
      </c>
      <c r="E365" s="228" t="s">
        <v>19</v>
      </c>
      <c r="F365" s="229" t="s">
        <v>3099</v>
      </c>
      <c r="G365" s="226"/>
      <c r="H365" s="228" t="s">
        <v>19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176</v>
      </c>
      <c r="AU365" s="235" t="s">
        <v>80</v>
      </c>
      <c r="AV365" s="13" t="s">
        <v>80</v>
      </c>
      <c r="AW365" s="13" t="s">
        <v>34</v>
      </c>
      <c r="AX365" s="13" t="s">
        <v>72</v>
      </c>
      <c r="AY365" s="235" t="s">
        <v>155</v>
      </c>
    </row>
    <row r="366" spans="1:51" s="13" customFormat="1" ht="12">
      <c r="A366" s="13"/>
      <c r="B366" s="225"/>
      <c r="C366" s="226"/>
      <c r="D366" s="227" t="s">
        <v>176</v>
      </c>
      <c r="E366" s="228" t="s">
        <v>19</v>
      </c>
      <c r="F366" s="229" t="s">
        <v>3100</v>
      </c>
      <c r="G366" s="226"/>
      <c r="H366" s="228" t="s">
        <v>19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176</v>
      </c>
      <c r="AU366" s="235" t="s">
        <v>80</v>
      </c>
      <c r="AV366" s="13" t="s">
        <v>80</v>
      </c>
      <c r="AW366" s="13" t="s">
        <v>34</v>
      </c>
      <c r="AX366" s="13" t="s">
        <v>72</v>
      </c>
      <c r="AY366" s="235" t="s">
        <v>155</v>
      </c>
    </row>
    <row r="367" spans="1:51" s="13" customFormat="1" ht="12">
      <c r="A367" s="13"/>
      <c r="B367" s="225"/>
      <c r="C367" s="226"/>
      <c r="D367" s="227" t="s">
        <v>176</v>
      </c>
      <c r="E367" s="228" t="s">
        <v>19</v>
      </c>
      <c r="F367" s="229" t="s">
        <v>3101</v>
      </c>
      <c r="G367" s="226"/>
      <c r="H367" s="228" t="s">
        <v>19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176</v>
      </c>
      <c r="AU367" s="235" t="s">
        <v>80</v>
      </c>
      <c r="AV367" s="13" t="s">
        <v>80</v>
      </c>
      <c r="AW367" s="13" t="s">
        <v>34</v>
      </c>
      <c r="AX367" s="13" t="s">
        <v>72</v>
      </c>
      <c r="AY367" s="235" t="s">
        <v>155</v>
      </c>
    </row>
    <row r="368" spans="1:51" s="13" customFormat="1" ht="12">
      <c r="A368" s="13"/>
      <c r="B368" s="225"/>
      <c r="C368" s="226"/>
      <c r="D368" s="227" t="s">
        <v>176</v>
      </c>
      <c r="E368" s="228" t="s">
        <v>19</v>
      </c>
      <c r="F368" s="229" t="s">
        <v>3092</v>
      </c>
      <c r="G368" s="226"/>
      <c r="H368" s="228" t="s">
        <v>19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176</v>
      </c>
      <c r="AU368" s="235" t="s">
        <v>80</v>
      </c>
      <c r="AV368" s="13" t="s">
        <v>80</v>
      </c>
      <c r="AW368" s="13" t="s">
        <v>34</v>
      </c>
      <c r="AX368" s="13" t="s">
        <v>72</v>
      </c>
      <c r="AY368" s="235" t="s">
        <v>155</v>
      </c>
    </row>
    <row r="369" spans="1:51" s="13" customFormat="1" ht="12">
      <c r="A369" s="13"/>
      <c r="B369" s="225"/>
      <c r="C369" s="226"/>
      <c r="D369" s="227" t="s">
        <v>176</v>
      </c>
      <c r="E369" s="228" t="s">
        <v>19</v>
      </c>
      <c r="F369" s="229" t="s">
        <v>3093</v>
      </c>
      <c r="G369" s="226"/>
      <c r="H369" s="228" t="s">
        <v>19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176</v>
      </c>
      <c r="AU369" s="235" t="s">
        <v>80</v>
      </c>
      <c r="AV369" s="13" t="s">
        <v>80</v>
      </c>
      <c r="AW369" s="13" t="s">
        <v>34</v>
      </c>
      <c r="AX369" s="13" t="s">
        <v>72</v>
      </c>
      <c r="AY369" s="235" t="s">
        <v>155</v>
      </c>
    </row>
    <row r="370" spans="1:51" s="13" customFormat="1" ht="12">
      <c r="A370" s="13"/>
      <c r="B370" s="225"/>
      <c r="C370" s="226"/>
      <c r="D370" s="227" t="s">
        <v>176</v>
      </c>
      <c r="E370" s="228" t="s">
        <v>19</v>
      </c>
      <c r="F370" s="229" t="s">
        <v>3094</v>
      </c>
      <c r="G370" s="226"/>
      <c r="H370" s="228" t="s">
        <v>19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176</v>
      </c>
      <c r="AU370" s="235" t="s">
        <v>80</v>
      </c>
      <c r="AV370" s="13" t="s">
        <v>80</v>
      </c>
      <c r="AW370" s="13" t="s">
        <v>34</v>
      </c>
      <c r="AX370" s="13" t="s">
        <v>72</v>
      </c>
      <c r="AY370" s="235" t="s">
        <v>155</v>
      </c>
    </row>
    <row r="371" spans="1:65" s="2" customFormat="1" ht="16.5" customHeight="1">
      <c r="A371" s="41"/>
      <c r="B371" s="42"/>
      <c r="C371" s="207" t="s">
        <v>1609</v>
      </c>
      <c r="D371" s="207" t="s">
        <v>162</v>
      </c>
      <c r="E371" s="208" t="s">
        <v>3104</v>
      </c>
      <c r="F371" s="209" t="s">
        <v>3105</v>
      </c>
      <c r="G371" s="210" t="s">
        <v>721</v>
      </c>
      <c r="H371" s="211">
        <v>12</v>
      </c>
      <c r="I371" s="212"/>
      <c r="J371" s="213">
        <f>ROUND(I371*H371,2)</f>
        <v>0</v>
      </c>
      <c r="K371" s="209" t="s">
        <v>19</v>
      </c>
      <c r="L371" s="47"/>
      <c r="M371" s="214" t="s">
        <v>19</v>
      </c>
      <c r="N371" s="215" t="s">
        <v>43</v>
      </c>
      <c r="O371" s="87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196</v>
      </c>
      <c r="AT371" s="218" t="s">
        <v>162</v>
      </c>
      <c r="AU371" s="218" t="s">
        <v>80</v>
      </c>
      <c r="AY371" s="20" t="s">
        <v>155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80</v>
      </c>
      <c r="BK371" s="219">
        <f>ROUND(I371*H371,2)</f>
        <v>0</v>
      </c>
      <c r="BL371" s="20" t="s">
        <v>196</v>
      </c>
      <c r="BM371" s="218" t="s">
        <v>1749</v>
      </c>
    </row>
    <row r="372" spans="1:65" s="2" customFormat="1" ht="16.5" customHeight="1">
      <c r="A372" s="41"/>
      <c r="B372" s="42"/>
      <c r="C372" s="207" t="s">
        <v>1605</v>
      </c>
      <c r="D372" s="207" t="s">
        <v>162</v>
      </c>
      <c r="E372" s="208" t="s">
        <v>3106</v>
      </c>
      <c r="F372" s="209" t="s">
        <v>3107</v>
      </c>
      <c r="G372" s="210" t="s">
        <v>721</v>
      </c>
      <c r="H372" s="211">
        <v>12</v>
      </c>
      <c r="I372" s="212"/>
      <c r="J372" s="213">
        <f>ROUND(I372*H372,2)</f>
        <v>0</v>
      </c>
      <c r="K372" s="209" t="s">
        <v>19</v>
      </c>
      <c r="L372" s="47"/>
      <c r="M372" s="214" t="s">
        <v>19</v>
      </c>
      <c r="N372" s="215" t="s">
        <v>43</v>
      </c>
      <c r="O372" s="87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196</v>
      </c>
      <c r="AT372" s="218" t="s">
        <v>162</v>
      </c>
      <c r="AU372" s="218" t="s">
        <v>80</v>
      </c>
      <c r="AY372" s="20" t="s">
        <v>155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80</v>
      </c>
      <c r="BK372" s="219">
        <f>ROUND(I372*H372,2)</f>
        <v>0</v>
      </c>
      <c r="BL372" s="20" t="s">
        <v>196</v>
      </c>
      <c r="BM372" s="218" t="s">
        <v>1757</v>
      </c>
    </row>
    <row r="373" spans="1:65" s="2" customFormat="1" ht="16.5" customHeight="1">
      <c r="A373" s="41"/>
      <c r="B373" s="42"/>
      <c r="C373" s="207" t="s">
        <v>1555</v>
      </c>
      <c r="D373" s="207" t="s">
        <v>162</v>
      </c>
      <c r="E373" s="208" t="s">
        <v>3108</v>
      </c>
      <c r="F373" s="209" t="s">
        <v>3109</v>
      </c>
      <c r="G373" s="210" t="s">
        <v>721</v>
      </c>
      <c r="H373" s="211">
        <v>14</v>
      </c>
      <c r="I373" s="212"/>
      <c r="J373" s="213">
        <f>ROUND(I373*H373,2)</f>
        <v>0</v>
      </c>
      <c r="K373" s="209" t="s">
        <v>19</v>
      </c>
      <c r="L373" s="47"/>
      <c r="M373" s="214" t="s">
        <v>19</v>
      </c>
      <c r="N373" s="215" t="s">
        <v>43</v>
      </c>
      <c r="O373" s="87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18" t="s">
        <v>196</v>
      </c>
      <c r="AT373" s="218" t="s">
        <v>162</v>
      </c>
      <c r="AU373" s="218" t="s">
        <v>80</v>
      </c>
      <c r="AY373" s="20" t="s">
        <v>155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20" t="s">
        <v>80</v>
      </c>
      <c r="BK373" s="219">
        <f>ROUND(I373*H373,2)</f>
        <v>0</v>
      </c>
      <c r="BL373" s="20" t="s">
        <v>196</v>
      </c>
      <c r="BM373" s="218" t="s">
        <v>1237</v>
      </c>
    </row>
    <row r="374" spans="1:65" s="2" customFormat="1" ht="16.5" customHeight="1">
      <c r="A374" s="41"/>
      <c r="B374" s="42"/>
      <c r="C374" s="207" t="s">
        <v>1562</v>
      </c>
      <c r="D374" s="207" t="s">
        <v>162</v>
      </c>
      <c r="E374" s="208" t="s">
        <v>3110</v>
      </c>
      <c r="F374" s="209" t="s">
        <v>3111</v>
      </c>
      <c r="G374" s="210" t="s">
        <v>721</v>
      </c>
      <c r="H374" s="211">
        <v>4</v>
      </c>
      <c r="I374" s="212"/>
      <c r="J374" s="213">
        <f>ROUND(I374*H374,2)</f>
        <v>0</v>
      </c>
      <c r="K374" s="209" t="s">
        <v>19</v>
      </c>
      <c r="L374" s="47"/>
      <c r="M374" s="214" t="s">
        <v>19</v>
      </c>
      <c r="N374" s="215" t="s">
        <v>43</v>
      </c>
      <c r="O374" s="87"/>
      <c r="P374" s="216">
        <f>O374*H374</f>
        <v>0</v>
      </c>
      <c r="Q374" s="216">
        <v>0</v>
      </c>
      <c r="R374" s="216">
        <f>Q374*H374</f>
        <v>0</v>
      </c>
      <c r="S374" s="216">
        <v>0</v>
      </c>
      <c r="T374" s="21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8" t="s">
        <v>196</v>
      </c>
      <c r="AT374" s="218" t="s">
        <v>162</v>
      </c>
      <c r="AU374" s="218" t="s">
        <v>80</v>
      </c>
      <c r="AY374" s="20" t="s">
        <v>155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20" t="s">
        <v>80</v>
      </c>
      <c r="BK374" s="219">
        <f>ROUND(I374*H374,2)</f>
        <v>0</v>
      </c>
      <c r="BL374" s="20" t="s">
        <v>196</v>
      </c>
      <c r="BM374" s="218" t="s">
        <v>1137</v>
      </c>
    </row>
    <row r="375" spans="1:65" s="2" customFormat="1" ht="16.5" customHeight="1">
      <c r="A375" s="41"/>
      <c r="B375" s="42"/>
      <c r="C375" s="207" t="s">
        <v>1617</v>
      </c>
      <c r="D375" s="207" t="s">
        <v>162</v>
      </c>
      <c r="E375" s="208" t="s">
        <v>3112</v>
      </c>
      <c r="F375" s="209" t="s">
        <v>3113</v>
      </c>
      <c r="G375" s="210" t="s">
        <v>721</v>
      </c>
      <c r="H375" s="211">
        <v>4</v>
      </c>
      <c r="I375" s="212"/>
      <c r="J375" s="213">
        <f>ROUND(I375*H375,2)</f>
        <v>0</v>
      </c>
      <c r="K375" s="209" t="s">
        <v>19</v>
      </c>
      <c r="L375" s="47"/>
      <c r="M375" s="214" t="s">
        <v>19</v>
      </c>
      <c r="N375" s="215" t="s">
        <v>43</v>
      </c>
      <c r="O375" s="87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196</v>
      </c>
      <c r="AT375" s="218" t="s">
        <v>162</v>
      </c>
      <c r="AU375" s="218" t="s">
        <v>80</v>
      </c>
      <c r="AY375" s="20" t="s">
        <v>155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20" t="s">
        <v>80</v>
      </c>
      <c r="BK375" s="219">
        <f>ROUND(I375*H375,2)</f>
        <v>0</v>
      </c>
      <c r="BL375" s="20" t="s">
        <v>196</v>
      </c>
      <c r="BM375" s="218" t="s">
        <v>1161</v>
      </c>
    </row>
    <row r="376" spans="1:65" s="2" customFormat="1" ht="16.5" customHeight="1">
      <c r="A376" s="41"/>
      <c r="B376" s="42"/>
      <c r="C376" s="207" t="s">
        <v>1622</v>
      </c>
      <c r="D376" s="207" t="s">
        <v>162</v>
      </c>
      <c r="E376" s="208" t="s">
        <v>3114</v>
      </c>
      <c r="F376" s="209" t="s">
        <v>3115</v>
      </c>
      <c r="G376" s="210" t="s">
        <v>721</v>
      </c>
      <c r="H376" s="211">
        <v>4</v>
      </c>
      <c r="I376" s="212"/>
      <c r="J376" s="213">
        <f>ROUND(I376*H376,2)</f>
        <v>0</v>
      </c>
      <c r="K376" s="209" t="s">
        <v>19</v>
      </c>
      <c r="L376" s="47"/>
      <c r="M376" s="214" t="s">
        <v>19</v>
      </c>
      <c r="N376" s="215" t="s">
        <v>43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196</v>
      </c>
      <c r="AT376" s="218" t="s">
        <v>162</v>
      </c>
      <c r="AU376" s="218" t="s">
        <v>80</v>
      </c>
      <c r="AY376" s="20" t="s">
        <v>155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80</v>
      </c>
      <c r="BK376" s="219">
        <f>ROUND(I376*H376,2)</f>
        <v>0</v>
      </c>
      <c r="BL376" s="20" t="s">
        <v>196</v>
      </c>
      <c r="BM376" s="218" t="s">
        <v>1409</v>
      </c>
    </row>
    <row r="377" spans="1:51" s="14" customFormat="1" ht="12">
      <c r="A377" s="14"/>
      <c r="B377" s="236"/>
      <c r="C377" s="237"/>
      <c r="D377" s="227" t="s">
        <v>176</v>
      </c>
      <c r="E377" s="238" t="s">
        <v>19</v>
      </c>
      <c r="F377" s="239" t="s">
        <v>252</v>
      </c>
      <c r="G377" s="237"/>
      <c r="H377" s="240">
        <v>4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176</v>
      </c>
      <c r="AU377" s="246" t="s">
        <v>80</v>
      </c>
      <c r="AV377" s="14" t="s">
        <v>82</v>
      </c>
      <c r="AW377" s="14" t="s">
        <v>34</v>
      </c>
      <c r="AX377" s="14" t="s">
        <v>80</v>
      </c>
      <c r="AY377" s="246" t="s">
        <v>155</v>
      </c>
    </row>
    <row r="378" spans="1:51" s="13" customFormat="1" ht="12">
      <c r="A378" s="13"/>
      <c r="B378" s="225"/>
      <c r="C378" s="226"/>
      <c r="D378" s="227" t="s">
        <v>176</v>
      </c>
      <c r="E378" s="228" t="s">
        <v>19</v>
      </c>
      <c r="F378" s="229" t="s">
        <v>3090</v>
      </c>
      <c r="G378" s="226"/>
      <c r="H378" s="228" t="s">
        <v>19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176</v>
      </c>
      <c r="AU378" s="235" t="s">
        <v>80</v>
      </c>
      <c r="AV378" s="13" t="s">
        <v>80</v>
      </c>
      <c r="AW378" s="13" t="s">
        <v>34</v>
      </c>
      <c r="AX378" s="13" t="s">
        <v>72</v>
      </c>
      <c r="AY378" s="235" t="s">
        <v>155</v>
      </c>
    </row>
    <row r="379" spans="1:51" s="13" customFormat="1" ht="12">
      <c r="A379" s="13"/>
      <c r="B379" s="225"/>
      <c r="C379" s="226"/>
      <c r="D379" s="227" t="s">
        <v>176</v>
      </c>
      <c r="E379" s="228" t="s">
        <v>19</v>
      </c>
      <c r="F379" s="229" t="s">
        <v>3091</v>
      </c>
      <c r="G379" s="226"/>
      <c r="H379" s="228" t="s">
        <v>19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176</v>
      </c>
      <c r="AU379" s="235" t="s">
        <v>80</v>
      </c>
      <c r="AV379" s="13" t="s">
        <v>80</v>
      </c>
      <c r="AW379" s="13" t="s">
        <v>34</v>
      </c>
      <c r="AX379" s="13" t="s">
        <v>72</v>
      </c>
      <c r="AY379" s="235" t="s">
        <v>155</v>
      </c>
    </row>
    <row r="380" spans="1:51" s="13" customFormat="1" ht="12">
      <c r="A380" s="13"/>
      <c r="B380" s="225"/>
      <c r="C380" s="226"/>
      <c r="D380" s="227" t="s">
        <v>176</v>
      </c>
      <c r="E380" s="228" t="s">
        <v>19</v>
      </c>
      <c r="F380" s="229" t="s">
        <v>3092</v>
      </c>
      <c r="G380" s="226"/>
      <c r="H380" s="228" t="s">
        <v>19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176</v>
      </c>
      <c r="AU380" s="235" t="s">
        <v>80</v>
      </c>
      <c r="AV380" s="13" t="s">
        <v>80</v>
      </c>
      <c r="AW380" s="13" t="s">
        <v>34</v>
      </c>
      <c r="AX380" s="13" t="s">
        <v>72</v>
      </c>
      <c r="AY380" s="235" t="s">
        <v>155</v>
      </c>
    </row>
    <row r="381" spans="1:51" s="13" customFormat="1" ht="12">
      <c r="A381" s="13"/>
      <c r="B381" s="225"/>
      <c r="C381" s="226"/>
      <c r="D381" s="227" t="s">
        <v>176</v>
      </c>
      <c r="E381" s="228" t="s">
        <v>19</v>
      </c>
      <c r="F381" s="229" t="s">
        <v>3093</v>
      </c>
      <c r="G381" s="226"/>
      <c r="H381" s="228" t="s">
        <v>19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176</v>
      </c>
      <c r="AU381" s="235" t="s">
        <v>80</v>
      </c>
      <c r="AV381" s="13" t="s">
        <v>80</v>
      </c>
      <c r="AW381" s="13" t="s">
        <v>34</v>
      </c>
      <c r="AX381" s="13" t="s">
        <v>72</v>
      </c>
      <c r="AY381" s="235" t="s">
        <v>155</v>
      </c>
    </row>
    <row r="382" spans="1:51" s="13" customFormat="1" ht="12">
      <c r="A382" s="13"/>
      <c r="B382" s="225"/>
      <c r="C382" s="226"/>
      <c r="D382" s="227" t="s">
        <v>176</v>
      </c>
      <c r="E382" s="228" t="s">
        <v>19</v>
      </c>
      <c r="F382" s="229" t="s">
        <v>3094</v>
      </c>
      <c r="G382" s="226"/>
      <c r="H382" s="228" t="s">
        <v>19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176</v>
      </c>
      <c r="AU382" s="235" t="s">
        <v>80</v>
      </c>
      <c r="AV382" s="13" t="s">
        <v>80</v>
      </c>
      <c r="AW382" s="13" t="s">
        <v>34</v>
      </c>
      <c r="AX382" s="13" t="s">
        <v>72</v>
      </c>
      <c r="AY382" s="235" t="s">
        <v>155</v>
      </c>
    </row>
    <row r="383" spans="1:51" s="13" customFormat="1" ht="12">
      <c r="A383" s="13"/>
      <c r="B383" s="225"/>
      <c r="C383" s="226"/>
      <c r="D383" s="227" t="s">
        <v>176</v>
      </c>
      <c r="E383" s="228" t="s">
        <v>19</v>
      </c>
      <c r="F383" s="229" t="s">
        <v>3095</v>
      </c>
      <c r="G383" s="226"/>
      <c r="H383" s="228" t="s">
        <v>19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176</v>
      </c>
      <c r="AU383" s="235" t="s">
        <v>80</v>
      </c>
      <c r="AV383" s="13" t="s">
        <v>80</v>
      </c>
      <c r="AW383" s="13" t="s">
        <v>34</v>
      </c>
      <c r="AX383" s="13" t="s">
        <v>72</v>
      </c>
      <c r="AY383" s="235" t="s">
        <v>155</v>
      </c>
    </row>
    <row r="384" spans="1:51" s="13" customFormat="1" ht="12">
      <c r="A384" s="13"/>
      <c r="B384" s="225"/>
      <c r="C384" s="226"/>
      <c r="D384" s="227" t="s">
        <v>176</v>
      </c>
      <c r="E384" s="228" t="s">
        <v>19</v>
      </c>
      <c r="F384" s="229" t="s">
        <v>3116</v>
      </c>
      <c r="G384" s="226"/>
      <c r="H384" s="228" t="s">
        <v>19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176</v>
      </c>
      <c r="AU384" s="235" t="s">
        <v>80</v>
      </c>
      <c r="AV384" s="13" t="s">
        <v>80</v>
      </c>
      <c r="AW384" s="13" t="s">
        <v>34</v>
      </c>
      <c r="AX384" s="13" t="s">
        <v>72</v>
      </c>
      <c r="AY384" s="235" t="s">
        <v>155</v>
      </c>
    </row>
    <row r="385" spans="1:51" s="13" customFormat="1" ht="12">
      <c r="A385" s="13"/>
      <c r="B385" s="225"/>
      <c r="C385" s="226"/>
      <c r="D385" s="227" t="s">
        <v>176</v>
      </c>
      <c r="E385" s="228" t="s">
        <v>19</v>
      </c>
      <c r="F385" s="229" t="s">
        <v>3117</v>
      </c>
      <c r="G385" s="226"/>
      <c r="H385" s="228" t="s">
        <v>19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176</v>
      </c>
      <c r="AU385" s="235" t="s">
        <v>80</v>
      </c>
      <c r="AV385" s="13" t="s">
        <v>80</v>
      </c>
      <c r="AW385" s="13" t="s">
        <v>34</v>
      </c>
      <c r="AX385" s="13" t="s">
        <v>72</v>
      </c>
      <c r="AY385" s="235" t="s">
        <v>155</v>
      </c>
    </row>
    <row r="386" spans="1:65" s="2" customFormat="1" ht="16.5" customHeight="1">
      <c r="A386" s="41"/>
      <c r="B386" s="42"/>
      <c r="C386" s="207" t="s">
        <v>1566</v>
      </c>
      <c r="D386" s="207" t="s">
        <v>162</v>
      </c>
      <c r="E386" s="208" t="s">
        <v>3118</v>
      </c>
      <c r="F386" s="209" t="s">
        <v>3119</v>
      </c>
      <c r="G386" s="210" t="s">
        <v>721</v>
      </c>
      <c r="H386" s="211">
        <v>2</v>
      </c>
      <c r="I386" s="212"/>
      <c r="J386" s="213">
        <f>ROUND(I386*H386,2)</f>
        <v>0</v>
      </c>
      <c r="K386" s="209" t="s">
        <v>19</v>
      </c>
      <c r="L386" s="47"/>
      <c r="M386" s="214" t="s">
        <v>19</v>
      </c>
      <c r="N386" s="215" t="s">
        <v>43</v>
      </c>
      <c r="O386" s="87"/>
      <c r="P386" s="216">
        <f>O386*H386</f>
        <v>0</v>
      </c>
      <c r="Q386" s="216">
        <v>0</v>
      </c>
      <c r="R386" s="216">
        <f>Q386*H386</f>
        <v>0</v>
      </c>
      <c r="S386" s="216">
        <v>0</v>
      </c>
      <c r="T386" s="21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8" t="s">
        <v>196</v>
      </c>
      <c r="AT386" s="218" t="s">
        <v>162</v>
      </c>
      <c r="AU386" s="218" t="s">
        <v>80</v>
      </c>
      <c r="AY386" s="20" t="s">
        <v>155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0" t="s">
        <v>80</v>
      </c>
      <c r="BK386" s="219">
        <f>ROUND(I386*H386,2)</f>
        <v>0</v>
      </c>
      <c r="BL386" s="20" t="s">
        <v>196</v>
      </c>
      <c r="BM386" s="218" t="s">
        <v>624</v>
      </c>
    </row>
    <row r="387" spans="1:65" s="2" customFormat="1" ht="16.5" customHeight="1">
      <c r="A387" s="41"/>
      <c r="B387" s="42"/>
      <c r="C387" s="207" t="s">
        <v>1571</v>
      </c>
      <c r="D387" s="207" t="s">
        <v>162</v>
      </c>
      <c r="E387" s="208" t="s">
        <v>3120</v>
      </c>
      <c r="F387" s="209" t="s">
        <v>3121</v>
      </c>
      <c r="G387" s="210" t="s">
        <v>165</v>
      </c>
      <c r="H387" s="211">
        <v>22</v>
      </c>
      <c r="I387" s="212"/>
      <c r="J387" s="213">
        <f>ROUND(I387*H387,2)</f>
        <v>0</v>
      </c>
      <c r="K387" s="209" t="s">
        <v>19</v>
      </c>
      <c r="L387" s="47"/>
      <c r="M387" s="214" t="s">
        <v>19</v>
      </c>
      <c r="N387" s="215" t="s">
        <v>43</v>
      </c>
      <c r="O387" s="87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18" t="s">
        <v>196</v>
      </c>
      <c r="AT387" s="218" t="s">
        <v>162</v>
      </c>
      <c r="AU387" s="218" t="s">
        <v>80</v>
      </c>
      <c r="AY387" s="20" t="s">
        <v>155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20" t="s">
        <v>80</v>
      </c>
      <c r="BK387" s="219">
        <f>ROUND(I387*H387,2)</f>
        <v>0</v>
      </c>
      <c r="BL387" s="20" t="s">
        <v>196</v>
      </c>
      <c r="BM387" s="218" t="s">
        <v>808</v>
      </c>
    </row>
    <row r="388" spans="1:65" s="2" customFormat="1" ht="16.5" customHeight="1">
      <c r="A388" s="41"/>
      <c r="B388" s="42"/>
      <c r="C388" s="207" t="s">
        <v>1700</v>
      </c>
      <c r="D388" s="207" t="s">
        <v>162</v>
      </c>
      <c r="E388" s="208" t="s">
        <v>3122</v>
      </c>
      <c r="F388" s="209" t="s">
        <v>3123</v>
      </c>
      <c r="G388" s="210" t="s">
        <v>721</v>
      </c>
      <c r="H388" s="211">
        <v>20</v>
      </c>
      <c r="I388" s="212"/>
      <c r="J388" s="213">
        <f>ROUND(I388*H388,2)</f>
        <v>0</v>
      </c>
      <c r="K388" s="209" t="s">
        <v>19</v>
      </c>
      <c r="L388" s="47"/>
      <c r="M388" s="214" t="s">
        <v>19</v>
      </c>
      <c r="N388" s="215" t="s">
        <v>43</v>
      </c>
      <c r="O388" s="87"/>
      <c r="P388" s="216">
        <f>O388*H388</f>
        <v>0</v>
      </c>
      <c r="Q388" s="216">
        <v>0</v>
      </c>
      <c r="R388" s="216">
        <f>Q388*H388</f>
        <v>0</v>
      </c>
      <c r="S388" s="216">
        <v>0</v>
      </c>
      <c r="T388" s="21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8" t="s">
        <v>196</v>
      </c>
      <c r="AT388" s="218" t="s">
        <v>162</v>
      </c>
      <c r="AU388" s="218" t="s">
        <v>80</v>
      </c>
      <c r="AY388" s="20" t="s">
        <v>155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20" t="s">
        <v>80</v>
      </c>
      <c r="BK388" s="219">
        <f>ROUND(I388*H388,2)</f>
        <v>0</v>
      </c>
      <c r="BL388" s="20" t="s">
        <v>196</v>
      </c>
      <c r="BM388" s="218" t="s">
        <v>1396</v>
      </c>
    </row>
    <row r="389" spans="1:65" s="2" customFormat="1" ht="16.5" customHeight="1">
      <c r="A389" s="41"/>
      <c r="B389" s="42"/>
      <c r="C389" s="207" t="s">
        <v>1705</v>
      </c>
      <c r="D389" s="207" t="s">
        <v>162</v>
      </c>
      <c r="E389" s="208" t="s">
        <v>3124</v>
      </c>
      <c r="F389" s="209" t="s">
        <v>3125</v>
      </c>
      <c r="G389" s="210" t="s">
        <v>721</v>
      </c>
      <c r="H389" s="211">
        <v>2</v>
      </c>
      <c r="I389" s="212"/>
      <c r="J389" s="213">
        <f>ROUND(I389*H389,2)</f>
        <v>0</v>
      </c>
      <c r="K389" s="209" t="s">
        <v>19</v>
      </c>
      <c r="L389" s="47"/>
      <c r="M389" s="214" t="s">
        <v>19</v>
      </c>
      <c r="N389" s="215" t="s">
        <v>43</v>
      </c>
      <c r="O389" s="87"/>
      <c r="P389" s="216">
        <f>O389*H389</f>
        <v>0</v>
      </c>
      <c r="Q389" s="216">
        <v>0</v>
      </c>
      <c r="R389" s="216">
        <f>Q389*H389</f>
        <v>0</v>
      </c>
      <c r="S389" s="216">
        <v>0</v>
      </c>
      <c r="T389" s="217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18" t="s">
        <v>196</v>
      </c>
      <c r="AT389" s="218" t="s">
        <v>162</v>
      </c>
      <c r="AU389" s="218" t="s">
        <v>80</v>
      </c>
      <c r="AY389" s="20" t="s">
        <v>155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20" t="s">
        <v>80</v>
      </c>
      <c r="BK389" s="219">
        <f>ROUND(I389*H389,2)</f>
        <v>0</v>
      </c>
      <c r="BL389" s="20" t="s">
        <v>196</v>
      </c>
      <c r="BM389" s="218" t="s">
        <v>2293</v>
      </c>
    </row>
    <row r="390" spans="1:65" s="2" customFormat="1" ht="16.5" customHeight="1">
      <c r="A390" s="41"/>
      <c r="B390" s="42"/>
      <c r="C390" s="207" t="s">
        <v>1686</v>
      </c>
      <c r="D390" s="207" t="s">
        <v>162</v>
      </c>
      <c r="E390" s="208" t="s">
        <v>3126</v>
      </c>
      <c r="F390" s="209" t="s">
        <v>3127</v>
      </c>
      <c r="G390" s="210" t="s">
        <v>721</v>
      </c>
      <c r="H390" s="211">
        <v>22</v>
      </c>
      <c r="I390" s="212"/>
      <c r="J390" s="213">
        <f>ROUND(I390*H390,2)</f>
        <v>0</v>
      </c>
      <c r="K390" s="209" t="s">
        <v>19</v>
      </c>
      <c r="L390" s="47"/>
      <c r="M390" s="214" t="s">
        <v>19</v>
      </c>
      <c r="N390" s="215" t="s">
        <v>43</v>
      </c>
      <c r="O390" s="87"/>
      <c r="P390" s="216">
        <f>O390*H390</f>
        <v>0</v>
      </c>
      <c r="Q390" s="216">
        <v>0</v>
      </c>
      <c r="R390" s="216">
        <f>Q390*H390</f>
        <v>0</v>
      </c>
      <c r="S390" s="216">
        <v>0</v>
      </c>
      <c r="T390" s="217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18" t="s">
        <v>196</v>
      </c>
      <c r="AT390" s="218" t="s">
        <v>162</v>
      </c>
      <c r="AU390" s="218" t="s">
        <v>80</v>
      </c>
      <c r="AY390" s="20" t="s">
        <v>155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20" t="s">
        <v>80</v>
      </c>
      <c r="BK390" s="219">
        <f>ROUND(I390*H390,2)</f>
        <v>0</v>
      </c>
      <c r="BL390" s="20" t="s">
        <v>196</v>
      </c>
      <c r="BM390" s="218" t="s">
        <v>2299</v>
      </c>
    </row>
    <row r="391" spans="1:65" s="2" customFormat="1" ht="16.5" customHeight="1">
      <c r="A391" s="41"/>
      <c r="B391" s="42"/>
      <c r="C391" s="207" t="s">
        <v>1691</v>
      </c>
      <c r="D391" s="207" t="s">
        <v>162</v>
      </c>
      <c r="E391" s="208" t="s">
        <v>3128</v>
      </c>
      <c r="F391" s="209" t="s">
        <v>3129</v>
      </c>
      <c r="G391" s="210" t="s">
        <v>721</v>
      </c>
      <c r="H391" s="211">
        <v>2</v>
      </c>
      <c r="I391" s="212"/>
      <c r="J391" s="213">
        <f>ROUND(I391*H391,2)</f>
        <v>0</v>
      </c>
      <c r="K391" s="209" t="s">
        <v>19</v>
      </c>
      <c r="L391" s="47"/>
      <c r="M391" s="214" t="s">
        <v>19</v>
      </c>
      <c r="N391" s="215" t="s">
        <v>43</v>
      </c>
      <c r="O391" s="87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8" t="s">
        <v>196</v>
      </c>
      <c r="AT391" s="218" t="s">
        <v>162</v>
      </c>
      <c r="AU391" s="218" t="s">
        <v>80</v>
      </c>
      <c r="AY391" s="20" t="s">
        <v>155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20" t="s">
        <v>80</v>
      </c>
      <c r="BK391" s="219">
        <f>ROUND(I391*H391,2)</f>
        <v>0</v>
      </c>
      <c r="BL391" s="20" t="s">
        <v>196</v>
      </c>
      <c r="BM391" s="218" t="s">
        <v>3130</v>
      </c>
    </row>
    <row r="392" spans="1:65" s="2" customFormat="1" ht="16.5" customHeight="1">
      <c r="A392" s="41"/>
      <c r="B392" s="42"/>
      <c r="C392" s="207" t="s">
        <v>1696</v>
      </c>
      <c r="D392" s="207" t="s">
        <v>162</v>
      </c>
      <c r="E392" s="208" t="s">
        <v>3131</v>
      </c>
      <c r="F392" s="209" t="s">
        <v>3132</v>
      </c>
      <c r="G392" s="210" t="s">
        <v>721</v>
      </c>
      <c r="H392" s="211">
        <v>2</v>
      </c>
      <c r="I392" s="212"/>
      <c r="J392" s="213">
        <f>ROUND(I392*H392,2)</f>
        <v>0</v>
      </c>
      <c r="K392" s="209" t="s">
        <v>19</v>
      </c>
      <c r="L392" s="47"/>
      <c r="M392" s="214" t="s">
        <v>19</v>
      </c>
      <c r="N392" s="215" t="s">
        <v>43</v>
      </c>
      <c r="O392" s="87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8" t="s">
        <v>196</v>
      </c>
      <c r="AT392" s="218" t="s">
        <v>162</v>
      </c>
      <c r="AU392" s="218" t="s">
        <v>80</v>
      </c>
      <c r="AY392" s="20" t="s">
        <v>155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20" t="s">
        <v>80</v>
      </c>
      <c r="BK392" s="219">
        <f>ROUND(I392*H392,2)</f>
        <v>0</v>
      </c>
      <c r="BL392" s="20" t="s">
        <v>196</v>
      </c>
      <c r="BM392" s="218" t="s">
        <v>1063</v>
      </c>
    </row>
    <row r="393" spans="1:65" s="2" customFormat="1" ht="16.5" customHeight="1">
      <c r="A393" s="41"/>
      <c r="B393" s="42"/>
      <c r="C393" s="207" t="s">
        <v>3133</v>
      </c>
      <c r="D393" s="207" t="s">
        <v>162</v>
      </c>
      <c r="E393" s="208" t="s">
        <v>3134</v>
      </c>
      <c r="F393" s="209" t="s">
        <v>3135</v>
      </c>
      <c r="G393" s="210" t="s">
        <v>721</v>
      </c>
      <c r="H393" s="211">
        <v>2</v>
      </c>
      <c r="I393" s="212"/>
      <c r="J393" s="213">
        <f>ROUND(I393*H393,2)</f>
        <v>0</v>
      </c>
      <c r="K393" s="209" t="s">
        <v>19</v>
      </c>
      <c r="L393" s="47"/>
      <c r="M393" s="214" t="s">
        <v>19</v>
      </c>
      <c r="N393" s="215" t="s">
        <v>43</v>
      </c>
      <c r="O393" s="87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8" t="s">
        <v>196</v>
      </c>
      <c r="AT393" s="218" t="s">
        <v>162</v>
      </c>
      <c r="AU393" s="218" t="s">
        <v>80</v>
      </c>
      <c r="AY393" s="20" t="s">
        <v>155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20" t="s">
        <v>80</v>
      </c>
      <c r="BK393" s="219">
        <f>ROUND(I393*H393,2)</f>
        <v>0</v>
      </c>
      <c r="BL393" s="20" t="s">
        <v>196</v>
      </c>
      <c r="BM393" s="218" t="s">
        <v>1201</v>
      </c>
    </row>
    <row r="394" spans="1:65" s="2" customFormat="1" ht="16.5" customHeight="1">
      <c r="A394" s="41"/>
      <c r="B394" s="42"/>
      <c r="C394" s="207" t="s">
        <v>2904</v>
      </c>
      <c r="D394" s="207" t="s">
        <v>162</v>
      </c>
      <c r="E394" s="208" t="s">
        <v>3136</v>
      </c>
      <c r="F394" s="209" t="s">
        <v>3137</v>
      </c>
      <c r="G394" s="210" t="s">
        <v>165</v>
      </c>
      <c r="H394" s="211">
        <v>9</v>
      </c>
      <c r="I394" s="212"/>
      <c r="J394" s="213">
        <f>ROUND(I394*H394,2)</f>
        <v>0</v>
      </c>
      <c r="K394" s="209" t="s">
        <v>166</v>
      </c>
      <c r="L394" s="47"/>
      <c r="M394" s="214" t="s">
        <v>19</v>
      </c>
      <c r="N394" s="215" t="s">
        <v>43</v>
      </c>
      <c r="O394" s="87"/>
      <c r="P394" s="216">
        <f>O394*H394</f>
        <v>0</v>
      </c>
      <c r="Q394" s="216">
        <v>0.00043</v>
      </c>
      <c r="R394" s="216">
        <f>Q394*H394</f>
        <v>0.0038699999999999997</v>
      </c>
      <c r="S394" s="216">
        <v>0</v>
      </c>
      <c r="T394" s="217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8" t="s">
        <v>196</v>
      </c>
      <c r="AT394" s="218" t="s">
        <v>162</v>
      </c>
      <c r="AU394" s="218" t="s">
        <v>80</v>
      </c>
      <c r="AY394" s="20" t="s">
        <v>155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20" t="s">
        <v>80</v>
      </c>
      <c r="BK394" s="219">
        <f>ROUND(I394*H394,2)</f>
        <v>0</v>
      </c>
      <c r="BL394" s="20" t="s">
        <v>196</v>
      </c>
      <c r="BM394" s="218" t="s">
        <v>1457</v>
      </c>
    </row>
    <row r="395" spans="1:47" s="2" customFormat="1" ht="12">
      <c r="A395" s="41"/>
      <c r="B395" s="42"/>
      <c r="C395" s="43"/>
      <c r="D395" s="220" t="s">
        <v>169</v>
      </c>
      <c r="E395" s="43"/>
      <c r="F395" s="221" t="s">
        <v>3138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169</v>
      </c>
      <c r="AU395" s="20" t="s">
        <v>80</v>
      </c>
    </row>
    <row r="396" spans="1:65" s="2" customFormat="1" ht="16.5" customHeight="1">
      <c r="A396" s="41"/>
      <c r="B396" s="42"/>
      <c r="C396" s="207" t="s">
        <v>2182</v>
      </c>
      <c r="D396" s="207" t="s">
        <v>162</v>
      </c>
      <c r="E396" s="208" t="s">
        <v>3139</v>
      </c>
      <c r="F396" s="209" t="s">
        <v>3140</v>
      </c>
      <c r="G396" s="210" t="s">
        <v>165</v>
      </c>
      <c r="H396" s="211">
        <v>2</v>
      </c>
      <c r="I396" s="212"/>
      <c r="J396" s="213">
        <f>ROUND(I396*H396,2)</f>
        <v>0</v>
      </c>
      <c r="K396" s="209" t="s">
        <v>19</v>
      </c>
      <c r="L396" s="47"/>
      <c r="M396" s="214" t="s">
        <v>19</v>
      </c>
      <c r="N396" s="215" t="s">
        <v>43</v>
      </c>
      <c r="O396" s="87"/>
      <c r="P396" s="216">
        <f>O396*H396</f>
        <v>0</v>
      </c>
      <c r="Q396" s="216">
        <v>0</v>
      </c>
      <c r="R396" s="216">
        <f>Q396*H396</f>
        <v>0</v>
      </c>
      <c r="S396" s="216">
        <v>0</v>
      </c>
      <c r="T396" s="217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18" t="s">
        <v>196</v>
      </c>
      <c r="AT396" s="218" t="s">
        <v>162</v>
      </c>
      <c r="AU396" s="218" t="s">
        <v>80</v>
      </c>
      <c r="AY396" s="20" t="s">
        <v>155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20" t="s">
        <v>80</v>
      </c>
      <c r="BK396" s="219">
        <f>ROUND(I396*H396,2)</f>
        <v>0</v>
      </c>
      <c r="BL396" s="20" t="s">
        <v>196</v>
      </c>
      <c r="BM396" s="218" t="s">
        <v>2147</v>
      </c>
    </row>
    <row r="397" spans="1:65" s="2" customFormat="1" ht="24.15" customHeight="1">
      <c r="A397" s="41"/>
      <c r="B397" s="42"/>
      <c r="C397" s="207" t="s">
        <v>2188</v>
      </c>
      <c r="D397" s="207" t="s">
        <v>162</v>
      </c>
      <c r="E397" s="208" t="s">
        <v>3141</v>
      </c>
      <c r="F397" s="209" t="s">
        <v>3142</v>
      </c>
      <c r="G397" s="210" t="s">
        <v>721</v>
      </c>
      <c r="H397" s="211">
        <v>2</v>
      </c>
      <c r="I397" s="212"/>
      <c r="J397" s="213">
        <f>ROUND(I397*H397,2)</f>
        <v>0</v>
      </c>
      <c r="K397" s="209" t="s">
        <v>19</v>
      </c>
      <c r="L397" s="47"/>
      <c r="M397" s="214" t="s">
        <v>19</v>
      </c>
      <c r="N397" s="215" t="s">
        <v>43</v>
      </c>
      <c r="O397" s="87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196</v>
      </c>
      <c r="AT397" s="218" t="s">
        <v>162</v>
      </c>
      <c r="AU397" s="218" t="s">
        <v>80</v>
      </c>
      <c r="AY397" s="20" t="s">
        <v>155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20" t="s">
        <v>80</v>
      </c>
      <c r="BK397" s="219">
        <f>ROUND(I397*H397,2)</f>
        <v>0</v>
      </c>
      <c r="BL397" s="20" t="s">
        <v>196</v>
      </c>
      <c r="BM397" s="218" t="s">
        <v>668</v>
      </c>
    </row>
    <row r="398" spans="1:65" s="2" customFormat="1" ht="24.15" customHeight="1">
      <c r="A398" s="41"/>
      <c r="B398" s="42"/>
      <c r="C398" s="207" t="s">
        <v>1586</v>
      </c>
      <c r="D398" s="207" t="s">
        <v>162</v>
      </c>
      <c r="E398" s="208" t="s">
        <v>3143</v>
      </c>
      <c r="F398" s="209" t="s">
        <v>3144</v>
      </c>
      <c r="G398" s="210" t="s">
        <v>721</v>
      </c>
      <c r="H398" s="211">
        <v>2</v>
      </c>
      <c r="I398" s="212"/>
      <c r="J398" s="213">
        <f>ROUND(I398*H398,2)</f>
        <v>0</v>
      </c>
      <c r="K398" s="209" t="s">
        <v>19</v>
      </c>
      <c r="L398" s="47"/>
      <c r="M398" s="214" t="s">
        <v>19</v>
      </c>
      <c r="N398" s="215" t="s">
        <v>43</v>
      </c>
      <c r="O398" s="87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8" t="s">
        <v>196</v>
      </c>
      <c r="AT398" s="218" t="s">
        <v>162</v>
      </c>
      <c r="AU398" s="218" t="s">
        <v>80</v>
      </c>
      <c r="AY398" s="20" t="s">
        <v>155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20" t="s">
        <v>80</v>
      </c>
      <c r="BK398" s="219">
        <f>ROUND(I398*H398,2)</f>
        <v>0</v>
      </c>
      <c r="BL398" s="20" t="s">
        <v>196</v>
      </c>
      <c r="BM398" s="218" t="s">
        <v>724</v>
      </c>
    </row>
    <row r="399" spans="1:65" s="2" customFormat="1" ht="16.5" customHeight="1">
      <c r="A399" s="41"/>
      <c r="B399" s="42"/>
      <c r="C399" s="207" t="s">
        <v>1593</v>
      </c>
      <c r="D399" s="207" t="s">
        <v>162</v>
      </c>
      <c r="E399" s="208" t="s">
        <v>3145</v>
      </c>
      <c r="F399" s="209" t="s">
        <v>3146</v>
      </c>
      <c r="G399" s="210" t="s">
        <v>165</v>
      </c>
      <c r="H399" s="211">
        <v>61</v>
      </c>
      <c r="I399" s="212"/>
      <c r="J399" s="213">
        <f>ROUND(I399*H399,2)</f>
        <v>0</v>
      </c>
      <c r="K399" s="209" t="s">
        <v>166</v>
      </c>
      <c r="L399" s="47"/>
      <c r="M399" s="214" t="s">
        <v>19</v>
      </c>
      <c r="N399" s="215" t="s">
        <v>43</v>
      </c>
      <c r="O399" s="87"/>
      <c r="P399" s="216">
        <f>O399*H399</f>
        <v>0</v>
      </c>
      <c r="Q399" s="216">
        <v>0.00024</v>
      </c>
      <c r="R399" s="216">
        <f>Q399*H399</f>
        <v>0.01464</v>
      </c>
      <c r="S399" s="216">
        <v>0</v>
      </c>
      <c r="T399" s="217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18" t="s">
        <v>196</v>
      </c>
      <c r="AT399" s="218" t="s">
        <v>162</v>
      </c>
      <c r="AU399" s="218" t="s">
        <v>80</v>
      </c>
      <c r="AY399" s="20" t="s">
        <v>155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20" t="s">
        <v>80</v>
      </c>
      <c r="BK399" s="219">
        <f>ROUND(I399*H399,2)</f>
        <v>0</v>
      </c>
      <c r="BL399" s="20" t="s">
        <v>196</v>
      </c>
      <c r="BM399" s="218" t="s">
        <v>993</v>
      </c>
    </row>
    <row r="400" spans="1:47" s="2" customFormat="1" ht="12">
      <c r="A400" s="41"/>
      <c r="B400" s="42"/>
      <c r="C400" s="43"/>
      <c r="D400" s="220" t="s">
        <v>169</v>
      </c>
      <c r="E400" s="43"/>
      <c r="F400" s="221" t="s">
        <v>3147</v>
      </c>
      <c r="G400" s="43"/>
      <c r="H400" s="43"/>
      <c r="I400" s="222"/>
      <c r="J400" s="43"/>
      <c r="K400" s="43"/>
      <c r="L400" s="47"/>
      <c r="M400" s="223"/>
      <c r="N400" s="22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20" t="s">
        <v>169</v>
      </c>
      <c r="AU400" s="20" t="s">
        <v>80</v>
      </c>
    </row>
    <row r="401" spans="1:65" s="2" customFormat="1" ht="16.5" customHeight="1">
      <c r="A401" s="41"/>
      <c r="B401" s="42"/>
      <c r="C401" s="207" t="s">
        <v>1575</v>
      </c>
      <c r="D401" s="207" t="s">
        <v>162</v>
      </c>
      <c r="E401" s="208" t="s">
        <v>3148</v>
      </c>
      <c r="F401" s="209" t="s">
        <v>3149</v>
      </c>
      <c r="G401" s="210" t="s">
        <v>165</v>
      </c>
      <c r="H401" s="211">
        <v>1</v>
      </c>
      <c r="I401" s="212"/>
      <c r="J401" s="213">
        <f>ROUND(I401*H401,2)</f>
        <v>0</v>
      </c>
      <c r="K401" s="209" t="s">
        <v>166</v>
      </c>
      <c r="L401" s="47"/>
      <c r="M401" s="214" t="s">
        <v>19</v>
      </c>
      <c r="N401" s="215" t="s">
        <v>43</v>
      </c>
      <c r="O401" s="87"/>
      <c r="P401" s="216">
        <f>O401*H401</f>
        <v>0</v>
      </c>
      <c r="Q401" s="216">
        <v>9E-05</v>
      </c>
      <c r="R401" s="216">
        <f>Q401*H401</f>
        <v>9E-05</v>
      </c>
      <c r="S401" s="216">
        <v>0</v>
      </c>
      <c r="T401" s="217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18" t="s">
        <v>196</v>
      </c>
      <c r="AT401" s="218" t="s">
        <v>162</v>
      </c>
      <c r="AU401" s="218" t="s">
        <v>80</v>
      </c>
      <c r="AY401" s="20" t="s">
        <v>155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20" t="s">
        <v>80</v>
      </c>
      <c r="BK401" s="219">
        <f>ROUND(I401*H401,2)</f>
        <v>0</v>
      </c>
      <c r="BL401" s="20" t="s">
        <v>196</v>
      </c>
      <c r="BM401" s="218" t="s">
        <v>2262</v>
      </c>
    </row>
    <row r="402" spans="1:47" s="2" customFormat="1" ht="12">
      <c r="A402" s="41"/>
      <c r="B402" s="42"/>
      <c r="C402" s="43"/>
      <c r="D402" s="220" t="s">
        <v>169</v>
      </c>
      <c r="E402" s="43"/>
      <c r="F402" s="221" t="s">
        <v>3150</v>
      </c>
      <c r="G402" s="43"/>
      <c r="H402" s="43"/>
      <c r="I402" s="222"/>
      <c r="J402" s="43"/>
      <c r="K402" s="43"/>
      <c r="L402" s="47"/>
      <c r="M402" s="223"/>
      <c r="N402" s="22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20" t="s">
        <v>169</v>
      </c>
      <c r="AU402" s="20" t="s">
        <v>80</v>
      </c>
    </row>
    <row r="403" spans="1:65" s="2" customFormat="1" ht="16.5" customHeight="1">
      <c r="A403" s="41"/>
      <c r="B403" s="42"/>
      <c r="C403" s="207" t="s">
        <v>1580</v>
      </c>
      <c r="D403" s="207" t="s">
        <v>162</v>
      </c>
      <c r="E403" s="208" t="s">
        <v>3151</v>
      </c>
      <c r="F403" s="209" t="s">
        <v>3152</v>
      </c>
      <c r="G403" s="210" t="s">
        <v>721</v>
      </c>
      <c r="H403" s="211">
        <v>1</v>
      </c>
      <c r="I403" s="212"/>
      <c r="J403" s="213">
        <f>ROUND(I403*H403,2)</f>
        <v>0</v>
      </c>
      <c r="K403" s="209" t="s">
        <v>19</v>
      </c>
      <c r="L403" s="47"/>
      <c r="M403" s="214" t="s">
        <v>19</v>
      </c>
      <c r="N403" s="215" t="s">
        <v>43</v>
      </c>
      <c r="O403" s="87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18" t="s">
        <v>196</v>
      </c>
      <c r="AT403" s="218" t="s">
        <v>162</v>
      </c>
      <c r="AU403" s="218" t="s">
        <v>80</v>
      </c>
      <c r="AY403" s="20" t="s">
        <v>155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20" t="s">
        <v>80</v>
      </c>
      <c r="BK403" s="219">
        <f>ROUND(I403*H403,2)</f>
        <v>0</v>
      </c>
      <c r="BL403" s="20" t="s">
        <v>196</v>
      </c>
      <c r="BM403" s="218" t="s">
        <v>3153</v>
      </c>
    </row>
    <row r="404" spans="1:65" s="2" customFormat="1" ht="16.5" customHeight="1">
      <c r="A404" s="41"/>
      <c r="B404" s="42"/>
      <c r="C404" s="207" t="s">
        <v>1626</v>
      </c>
      <c r="D404" s="207" t="s">
        <v>162</v>
      </c>
      <c r="E404" s="208" t="s">
        <v>3154</v>
      </c>
      <c r="F404" s="209" t="s">
        <v>3155</v>
      </c>
      <c r="G404" s="210" t="s">
        <v>721</v>
      </c>
      <c r="H404" s="211">
        <v>1</v>
      </c>
      <c r="I404" s="212"/>
      <c r="J404" s="213">
        <f>ROUND(I404*H404,2)</f>
        <v>0</v>
      </c>
      <c r="K404" s="209" t="s">
        <v>19</v>
      </c>
      <c r="L404" s="47"/>
      <c r="M404" s="214" t="s">
        <v>19</v>
      </c>
      <c r="N404" s="215" t="s">
        <v>43</v>
      </c>
      <c r="O404" s="87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196</v>
      </c>
      <c r="AT404" s="218" t="s">
        <v>162</v>
      </c>
      <c r="AU404" s="218" t="s">
        <v>80</v>
      </c>
      <c r="AY404" s="20" t="s">
        <v>155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20" t="s">
        <v>80</v>
      </c>
      <c r="BK404" s="219">
        <f>ROUND(I404*H404,2)</f>
        <v>0</v>
      </c>
      <c r="BL404" s="20" t="s">
        <v>196</v>
      </c>
      <c r="BM404" s="218" t="s">
        <v>1206</v>
      </c>
    </row>
    <row r="405" spans="1:65" s="2" customFormat="1" ht="16.5" customHeight="1">
      <c r="A405" s="41"/>
      <c r="B405" s="42"/>
      <c r="C405" s="207" t="s">
        <v>1632</v>
      </c>
      <c r="D405" s="207" t="s">
        <v>162</v>
      </c>
      <c r="E405" s="208" t="s">
        <v>3156</v>
      </c>
      <c r="F405" s="209" t="s">
        <v>3157</v>
      </c>
      <c r="G405" s="210" t="s">
        <v>721</v>
      </c>
      <c r="H405" s="211">
        <v>2</v>
      </c>
      <c r="I405" s="212"/>
      <c r="J405" s="213">
        <f>ROUND(I405*H405,2)</f>
        <v>0</v>
      </c>
      <c r="K405" s="209" t="s">
        <v>166</v>
      </c>
      <c r="L405" s="47"/>
      <c r="M405" s="214" t="s">
        <v>19</v>
      </c>
      <c r="N405" s="215" t="s">
        <v>43</v>
      </c>
      <c r="O405" s="87"/>
      <c r="P405" s="216">
        <f>O405*H405</f>
        <v>0</v>
      </c>
      <c r="Q405" s="216">
        <v>0.00016</v>
      </c>
      <c r="R405" s="216">
        <f>Q405*H405</f>
        <v>0.00032</v>
      </c>
      <c r="S405" s="216">
        <v>0</v>
      </c>
      <c r="T405" s="217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18" t="s">
        <v>196</v>
      </c>
      <c r="AT405" s="218" t="s">
        <v>162</v>
      </c>
      <c r="AU405" s="218" t="s">
        <v>80</v>
      </c>
      <c r="AY405" s="20" t="s">
        <v>155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20" t="s">
        <v>80</v>
      </c>
      <c r="BK405" s="219">
        <f>ROUND(I405*H405,2)</f>
        <v>0</v>
      </c>
      <c r="BL405" s="20" t="s">
        <v>196</v>
      </c>
      <c r="BM405" s="218" t="s">
        <v>1191</v>
      </c>
    </row>
    <row r="406" spans="1:47" s="2" customFormat="1" ht="12">
      <c r="A406" s="41"/>
      <c r="B406" s="42"/>
      <c r="C406" s="43"/>
      <c r="D406" s="220" t="s">
        <v>169</v>
      </c>
      <c r="E406" s="43"/>
      <c r="F406" s="221" t="s">
        <v>3158</v>
      </c>
      <c r="G406" s="43"/>
      <c r="H406" s="43"/>
      <c r="I406" s="222"/>
      <c r="J406" s="43"/>
      <c r="K406" s="43"/>
      <c r="L406" s="47"/>
      <c r="M406" s="223"/>
      <c r="N406" s="22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169</v>
      </c>
      <c r="AU406" s="20" t="s">
        <v>80</v>
      </c>
    </row>
    <row r="407" spans="1:65" s="2" customFormat="1" ht="16.5" customHeight="1">
      <c r="A407" s="41"/>
      <c r="B407" s="42"/>
      <c r="C407" s="207" t="s">
        <v>1638</v>
      </c>
      <c r="D407" s="207" t="s">
        <v>162</v>
      </c>
      <c r="E407" s="208" t="s">
        <v>3159</v>
      </c>
      <c r="F407" s="209" t="s">
        <v>3160</v>
      </c>
      <c r="G407" s="210" t="s">
        <v>721</v>
      </c>
      <c r="H407" s="211">
        <v>2</v>
      </c>
      <c r="I407" s="212"/>
      <c r="J407" s="213">
        <f>ROUND(I407*H407,2)</f>
        <v>0</v>
      </c>
      <c r="K407" s="209" t="s">
        <v>19</v>
      </c>
      <c r="L407" s="47"/>
      <c r="M407" s="214" t="s">
        <v>19</v>
      </c>
      <c r="N407" s="215" t="s">
        <v>43</v>
      </c>
      <c r="O407" s="87"/>
      <c r="P407" s="216">
        <f>O407*H407</f>
        <v>0</v>
      </c>
      <c r="Q407" s="216">
        <v>0</v>
      </c>
      <c r="R407" s="216">
        <f>Q407*H407</f>
        <v>0</v>
      </c>
      <c r="S407" s="216">
        <v>0</v>
      </c>
      <c r="T407" s="217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18" t="s">
        <v>196</v>
      </c>
      <c r="AT407" s="218" t="s">
        <v>162</v>
      </c>
      <c r="AU407" s="218" t="s">
        <v>80</v>
      </c>
      <c r="AY407" s="20" t="s">
        <v>155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20" t="s">
        <v>80</v>
      </c>
      <c r="BK407" s="219">
        <f>ROUND(I407*H407,2)</f>
        <v>0</v>
      </c>
      <c r="BL407" s="20" t="s">
        <v>196</v>
      </c>
      <c r="BM407" s="218" t="s">
        <v>639</v>
      </c>
    </row>
    <row r="408" spans="1:51" s="14" customFormat="1" ht="12">
      <c r="A408" s="14"/>
      <c r="B408" s="236"/>
      <c r="C408" s="237"/>
      <c r="D408" s="227" t="s">
        <v>176</v>
      </c>
      <c r="E408" s="238" t="s">
        <v>19</v>
      </c>
      <c r="F408" s="239" t="s">
        <v>82</v>
      </c>
      <c r="G408" s="237"/>
      <c r="H408" s="240">
        <v>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176</v>
      </c>
      <c r="AU408" s="246" t="s">
        <v>80</v>
      </c>
      <c r="AV408" s="14" t="s">
        <v>82</v>
      </c>
      <c r="AW408" s="14" t="s">
        <v>34</v>
      </c>
      <c r="AX408" s="14" t="s">
        <v>80</v>
      </c>
      <c r="AY408" s="246" t="s">
        <v>155</v>
      </c>
    </row>
    <row r="409" spans="1:51" s="13" customFormat="1" ht="12">
      <c r="A409" s="13"/>
      <c r="B409" s="225"/>
      <c r="C409" s="226"/>
      <c r="D409" s="227" t="s">
        <v>176</v>
      </c>
      <c r="E409" s="228" t="s">
        <v>19</v>
      </c>
      <c r="F409" s="229" t="s">
        <v>3090</v>
      </c>
      <c r="G409" s="226"/>
      <c r="H409" s="228" t="s">
        <v>19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176</v>
      </c>
      <c r="AU409" s="235" t="s">
        <v>80</v>
      </c>
      <c r="AV409" s="13" t="s">
        <v>80</v>
      </c>
      <c r="AW409" s="13" t="s">
        <v>34</v>
      </c>
      <c r="AX409" s="13" t="s">
        <v>72</v>
      </c>
      <c r="AY409" s="235" t="s">
        <v>155</v>
      </c>
    </row>
    <row r="410" spans="1:51" s="13" customFormat="1" ht="12">
      <c r="A410" s="13"/>
      <c r="B410" s="225"/>
      <c r="C410" s="226"/>
      <c r="D410" s="227" t="s">
        <v>176</v>
      </c>
      <c r="E410" s="228" t="s">
        <v>19</v>
      </c>
      <c r="F410" s="229" t="s">
        <v>3091</v>
      </c>
      <c r="G410" s="226"/>
      <c r="H410" s="228" t="s">
        <v>19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176</v>
      </c>
      <c r="AU410" s="235" t="s">
        <v>80</v>
      </c>
      <c r="AV410" s="13" t="s">
        <v>80</v>
      </c>
      <c r="AW410" s="13" t="s">
        <v>34</v>
      </c>
      <c r="AX410" s="13" t="s">
        <v>72</v>
      </c>
      <c r="AY410" s="235" t="s">
        <v>155</v>
      </c>
    </row>
    <row r="411" spans="1:51" s="13" customFormat="1" ht="12">
      <c r="A411" s="13"/>
      <c r="B411" s="225"/>
      <c r="C411" s="226"/>
      <c r="D411" s="227" t="s">
        <v>176</v>
      </c>
      <c r="E411" s="228" t="s">
        <v>19</v>
      </c>
      <c r="F411" s="229" t="s">
        <v>3092</v>
      </c>
      <c r="G411" s="226"/>
      <c r="H411" s="228" t="s">
        <v>19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176</v>
      </c>
      <c r="AU411" s="235" t="s">
        <v>80</v>
      </c>
      <c r="AV411" s="13" t="s">
        <v>80</v>
      </c>
      <c r="AW411" s="13" t="s">
        <v>34</v>
      </c>
      <c r="AX411" s="13" t="s">
        <v>72</v>
      </c>
      <c r="AY411" s="235" t="s">
        <v>155</v>
      </c>
    </row>
    <row r="412" spans="1:51" s="13" customFormat="1" ht="12">
      <c r="A412" s="13"/>
      <c r="B412" s="225"/>
      <c r="C412" s="226"/>
      <c r="D412" s="227" t="s">
        <v>176</v>
      </c>
      <c r="E412" s="228" t="s">
        <v>19</v>
      </c>
      <c r="F412" s="229" t="s">
        <v>3093</v>
      </c>
      <c r="G412" s="226"/>
      <c r="H412" s="228" t="s">
        <v>19</v>
      </c>
      <c r="I412" s="230"/>
      <c r="J412" s="226"/>
      <c r="K412" s="226"/>
      <c r="L412" s="231"/>
      <c r="M412" s="232"/>
      <c r="N412" s="233"/>
      <c r="O412" s="233"/>
      <c r="P412" s="233"/>
      <c r="Q412" s="233"/>
      <c r="R412" s="233"/>
      <c r="S412" s="233"/>
      <c r="T412" s="23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5" t="s">
        <v>176</v>
      </c>
      <c r="AU412" s="235" t="s">
        <v>80</v>
      </c>
      <c r="AV412" s="13" t="s">
        <v>80</v>
      </c>
      <c r="AW412" s="13" t="s">
        <v>34</v>
      </c>
      <c r="AX412" s="13" t="s">
        <v>72</v>
      </c>
      <c r="AY412" s="235" t="s">
        <v>155</v>
      </c>
    </row>
    <row r="413" spans="1:51" s="13" customFormat="1" ht="12">
      <c r="A413" s="13"/>
      <c r="B413" s="225"/>
      <c r="C413" s="226"/>
      <c r="D413" s="227" t="s">
        <v>176</v>
      </c>
      <c r="E413" s="228" t="s">
        <v>19</v>
      </c>
      <c r="F413" s="229" t="s">
        <v>3094</v>
      </c>
      <c r="G413" s="226"/>
      <c r="H413" s="228" t="s">
        <v>19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176</v>
      </c>
      <c r="AU413" s="235" t="s">
        <v>80</v>
      </c>
      <c r="AV413" s="13" t="s">
        <v>80</v>
      </c>
      <c r="AW413" s="13" t="s">
        <v>34</v>
      </c>
      <c r="AX413" s="13" t="s">
        <v>72</v>
      </c>
      <c r="AY413" s="235" t="s">
        <v>155</v>
      </c>
    </row>
    <row r="414" spans="1:51" s="13" customFormat="1" ht="12">
      <c r="A414" s="13"/>
      <c r="B414" s="225"/>
      <c r="C414" s="226"/>
      <c r="D414" s="227" t="s">
        <v>176</v>
      </c>
      <c r="E414" s="228" t="s">
        <v>19</v>
      </c>
      <c r="F414" s="229" t="s">
        <v>3095</v>
      </c>
      <c r="G414" s="226"/>
      <c r="H414" s="228" t="s">
        <v>19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176</v>
      </c>
      <c r="AU414" s="235" t="s">
        <v>80</v>
      </c>
      <c r="AV414" s="13" t="s">
        <v>80</v>
      </c>
      <c r="AW414" s="13" t="s">
        <v>34</v>
      </c>
      <c r="AX414" s="13" t="s">
        <v>72</v>
      </c>
      <c r="AY414" s="235" t="s">
        <v>155</v>
      </c>
    </row>
    <row r="415" spans="1:51" s="13" customFormat="1" ht="12">
      <c r="A415" s="13"/>
      <c r="B415" s="225"/>
      <c r="C415" s="226"/>
      <c r="D415" s="227" t="s">
        <v>176</v>
      </c>
      <c r="E415" s="228" t="s">
        <v>19</v>
      </c>
      <c r="F415" s="229" t="s">
        <v>3161</v>
      </c>
      <c r="G415" s="226"/>
      <c r="H415" s="228" t="s">
        <v>19</v>
      </c>
      <c r="I415" s="230"/>
      <c r="J415" s="226"/>
      <c r="K415" s="226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176</v>
      </c>
      <c r="AU415" s="235" t="s">
        <v>80</v>
      </c>
      <c r="AV415" s="13" t="s">
        <v>80</v>
      </c>
      <c r="AW415" s="13" t="s">
        <v>34</v>
      </c>
      <c r="AX415" s="13" t="s">
        <v>72</v>
      </c>
      <c r="AY415" s="235" t="s">
        <v>155</v>
      </c>
    </row>
    <row r="416" spans="1:51" s="13" customFormat="1" ht="12">
      <c r="A416" s="13"/>
      <c r="B416" s="225"/>
      <c r="C416" s="226"/>
      <c r="D416" s="227" t="s">
        <v>176</v>
      </c>
      <c r="E416" s="228" t="s">
        <v>19</v>
      </c>
      <c r="F416" s="229" t="s">
        <v>3162</v>
      </c>
      <c r="G416" s="226"/>
      <c r="H416" s="228" t="s">
        <v>19</v>
      </c>
      <c r="I416" s="230"/>
      <c r="J416" s="226"/>
      <c r="K416" s="226"/>
      <c r="L416" s="231"/>
      <c r="M416" s="232"/>
      <c r="N416" s="233"/>
      <c r="O416" s="233"/>
      <c r="P416" s="233"/>
      <c r="Q416" s="233"/>
      <c r="R416" s="233"/>
      <c r="S416" s="233"/>
      <c r="T416" s="23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176</v>
      </c>
      <c r="AU416" s="235" t="s">
        <v>80</v>
      </c>
      <c r="AV416" s="13" t="s">
        <v>80</v>
      </c>
      <c r="AW416" s="13" t="s">
        <v>34</v>
      </c>
      <c r="AX416" s="13" t="s">
        <v>72</v>
      </c>
      <c r="AY416" s="235" t="s">
        <v>155</v>
      </c>
    </row>
    <row r="417" spans="1:65" s="2" customFormat="1" ht="16.5" customHeight="1">
      <c r="A417" s="41"/>
      <c r="B417" s="42"/>
      <c r="C417" s="207" t="s">
        <v>1643</v>
      </c>
      <c r="D417" s="207" t="s">
        <v>162</v>
      </c>
      <c r="E417" s="208" t="s">
        <v>3163</v>
      </c>
      <c r="F417" s="209" t="s">
        <v>3164</v>
      </c>
      <c r="G417" s="210" t="s">
        <v>721</v>
      </c>
      <c r="H417" s="211">
        <v>31</v>
      </c>
      <c r="I417" s="212"/>
      <c r="J417" s="213">
        <f>ROUND(I417*H417,2)</f>
        <v>0</v>
      </c>
      <c r="K417" s="209" t="s">
        <v>166</v>
      </c>
      <c r="L417" s="47"/>
      <c r="M417" s="214" t="s">
        <v>19</v>
      </c>
      <c r="N417" s="215" t="s">
        <v>43</v>
      </c>
      <c r="O417" s="87"/>
      <c r="P417" s="216">
        <f>O417*H417</f>
        <v>0</v>
      </c>
      <c r="Q417" s="216">
        <v>4E-05</v>
      </c>
      <c r="R417" s="216">
        <f>Q417*H417</f>
        <v>0.00124</v>
      </c>
      <c r="S417" s="216">
        <v>0</v>
      </c>
      <c r="T417" s="217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18" t="s">
        <v>196</v>
      </c>
      <c r="AT417" s="218" t="s">
        <v>162</v>
      </c>
      <c r="AU417" s="218" t="s">
        <v>80</v>
      </c>
      <c r="AY417" s="20" t="s">
        <v>155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20" t="s">
        <v>80</v>
      </c>
      <c r="BK417" s="219">
        <f>ROUND(I417*H417,2)</f>
        <v>0</v>
      </c>
      <c r="BL417" s="20" t="s">
        <v>196</v>
      </c>
      <c r="BM417" s="218" t="s">
        <v>650</v>
      </c>
    </row>
    <row r="418" spans="1:47" s="2" customFormat="1" ht="12">
      <c r="A418" s="41"/>
      <c r="B418" s="42"/>
      <c r="C418" s="43"/>
      <c r="D418" s="220" t="s">
        <v>169</v>
      </c>
      <c r="E418" s="43"/>
      <c r="F418" s="221" t="s">
        <v>3165</v>
      </c>
      <c r="G418" s="43"/>
      <c r="H418" s="43"/>
      <c r="I418" s="222"/>
      <c r="J418" s="43"/>
      <c r="K418" s="43"/>
      <c r="L418" s="47"/>
      <c r="M418" s="223"/>
      <c r="N418" s="224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169</v>
      </c>
      <c r="AU418" s="20" t="s">
        <v>80</v>
      </c>
    </row>
    <row r="419" spans="1:65" s="2" customFormat="1" ht="16.5" customHeight="1">
      <c r="A419" s="41"/>
      <c r="B419" s="42"/>
      <c r="C419" s="207" t="s">
        <v>1648</v>
      </c>
      <c r="D419" s="207" t="s">
        <v>162</v>
      </c>
      <c r="E419" s="208" t="s">
        <v>3166</v>
      </c>
      <c r="F419" s="209" t="s">
        <v>3167</v>
      </c>
      <c r="G419" s="210" t="s">
        <v>721</v>
      </c>
      <c r="H419" s="211">
        <v>20</v>
      </c>
      <c r="I419" s="212"/>
      <c r="J419" s="213">
        <f>ROUND(I419*H419,2)</f>
        <v>0</v>
      </c>
      <c r="K419" s="209" t="s">
        <v>19</v>
      </c>
      <c r="L419" s="47"/>
      <c r="M419" s="214" t="s">
        <v>19</v>
      </c>
      <c r="N419" s="215" t="s">
        <v>43</v>
      </c>
      <c r="O419" s="87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18" t="s">
        <v>196</v>
      </c>
      <c r="AT419" s="218" t="s">
        <v>162</v>
      </c>
      <c r="AU419" s="218" t="s">
        <v>80</v>
      </c>
      <c r="AY419" s="20" t="s">
        <v>155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20" t="s">
        <v>80</v>
      </c>
      <c r="BK419" s="219">
        <f>ROUND(I419*H419,2)</f>
        <v>0</v>
      </c>
      <c r="BL419" s="20" t="s">
        <v>196</v>
      </c>
      <c r="BM419" s="218" t="s">
        <v>663</v>
      </c>
    </row>
    <row r="420" spans="1:65" s="2" customFormat="1" ht="16.5" customHeight="1">
      <c r="A420" s="41"/>
      <c r="B420" s="42"/>
      <c r="C420" s="207" t="s">
        <v>1653</v>
      </c>
      <c r="D420" s="207" t="s">
        <v>162</v>
      </c>
      <c r="E420" s="208" t="s">
        <v>3168</v>
      </c>
      <c r="F420" s="209" t="s">
        <v>3169</v>
      </c>
      <c r="G420" s="210" t="s">
        <v>721</v>
      </c>
      <c r="H420" s="211">
        <v>2</v>
      </c>
      <c r="I420" s="212"/>
      <c r="J420" s="213">
        <f>ROUND(I420*H420,2)</f>
        <v>0</v>
      </c>
      <c r="K420" s="209" t="s">
        <v>19</v>
      </c>
      <c r="L420" s="47"/>
      <c r="M420" s="214" t="s">
        <v>19</v>
      </c>
      <c r="N420" s="215" t="s">
        <v>43</v>
      </c>
      <c r="O420" s="87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18" t="s">
        <v>196</v>
      </c>
      <c r="AT420" s="218" t="s">
        <v>162</v>
      </c>
      <c r="AU420" s="218" t="s">
        <v>80</v>
      </c>
      <c r="AY420" s="20" t="s">
        <v>155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20" t="s">
        <v>80</v>
      </c>
      <c r="BK420" s="219">
        <f>ROUND(I420*H420,2)</f>
        <v>0</v>
      </c>
      <c r="BL420" s="20" t="s">
        <v>196</v>
      </c>
      <c r="BM420" s="218" t="s">
        <v>997</v>
      </c>
    </row>
    <row r="421" spans="1:65" s="2" customFormat="1" ht="16.5" customHeight="1">
      <c r="A421" s="41"/>
      <c r="B421" s="42"/>
      <c r="C421" s="207" t="s">
        <v>1658</v>
      </c>
      <c r="D421" s="207" t="s">
        <v>162</v>
      </c>
      <c r="E421" s="208" t="s">
        <v>3170</v>
      </c>
      <c r="F421" s="209" t="s">
        <v>3171</v>
      </c>
      <c r="G421" s="210" t="s">
        <v>721</v>
      </c>
      <c r="H421" s="211">
        <v>9</v>
      </c>
      <c r="I421" s="212"/>
      <c r="J421" s="213">
        <f>ROUND(I421*H421,2)</f>
        <v>0</v>
      </c>
      <c r="K421" s="209" t="s">
        <v>19</v>
      </c>
      <c r="L421" s="47"/>
      <c r="M421" s="214" t="s">
        <v>19</v>
      </c>
      <c r="N421" s="215" t="s">
        <v>43</v>
      </c>
      <c r="O421" s="87"/>
      <c r="P421" s="216">
        <f>O421*H421</f>
        <v>0</v>
      </c>
      <c r="Q421" s="216">
        <v>0</v>
      </c>
      <c r="R421" s="216">
        <f>Q421*H421</f>
        <v>0</v>
      </c>
      <c r="S421" s="216">
        <v>0</v>
      </c>
      <c r="T421" s="217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196</v>
      </c>
      <c r="AT421" s="218" t="s">
        <v>162</v>
      </c>
      <c r="AU421" s="218" t="s">
        <v>80</v>
      </c>
      <c r="AY421" s="20" t="s">
        <v>155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20" t="s">
        <v>80</v>
      </c>
      <c r="BK421" s="219">
        <f>ROUND(I421*H421,2)</f>
        <v>0</v>
      </c>
      <c r="BL421" s="20" t="s">
        <v>196</v>
      </c>
      <c r="BM421" s="218" t="s">
        <v>735</v>
      </c>
    </row>
    <row r="422" spans="1:51" s="14" customFormat="1" ht="12">
      <c r="A422" s="14"/>
      <c r="B422" s="236"/>
      <c r="C422" s="237"/>
      <c r="D422" s="227" t="s">
        <v>176</v>
      </c>
      <c r="E422" s="238" t="s">
        <v>19</v>
      </c>
      <c r="F422" s="239" t="s">
        <v>265</v>
      </c>
      <c r="G422" s="237"/>
      <c r="H422" s="240">
        <v>9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176</v>
      </c>
      <c r="AU422" s="246" t="s">
        <v>80</v>
      </c>
      <c r="AV422" s="14" t="s">
        <v>82</v>
      </c>
      <c r="AW422" s="14" t="s">
        <v>34</v>
      </c>
      <c r="AX422" s="14" t="s">
        <v>80</v>
      </c>
      <c r="AY422" s="246" t="s">
        <v>155</v>
      </c>
    </row>
    <row r="423" spans="1:51" s="13" customFormat="1" ht="12">
      <c r="A423" s="13"/>
      <c r="B423" s="225"/>
      <c r="C423" s="226"/>
      <c r="D423" s="227" t="s">
        <v>176</v>
      </c>
      <c r="E423" s="228" t="s">
        <v>19</v>
      </c>
      <c r="F423" s="229" t="s">
        <v>3090</v>
      </c>
      <c r="G423" s="226"/>
      <c r="H423" s="228" t="s">
        <v>19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176</v>
      </c>
      <c r="AU423" s="235" t="s">
        <v>80</v>
      </c>
      <c r="AV423" s="13" t="s">
        <v>80</v>
      </c>
      <c r="AW423" s="13" t="s">
        <v>34</v>
      </c>
      <c r="AX423" s="13" t="s">
        <v>72</v>
      </c>
      <c r="AY423" s="235" t="s">
        <v>155</v>
      </c>
    </row>
    <row r="424" spans="1:51" s="13" customFormat="1" ht="12">
      <c r="A424" s="13"/>
      <c r="B424" s="225"/>
      <c r="C424" s="226"/>
      <c r="D424" s="227" t="s">
        <v>176</v>
      </c>
      <c r="E424" s="228" t="s">
        <v>19</v>
      </c>
      <c r="F424" s="229" t="s">
        <v>3091</v>
      </c>
      <c r="G424" s="226"/>
      <c r="H424" s="228" t="s">
        <v>19</v>
      </c>
      <c r="I424" s="230"/>
      <c r="J424" s="226"/>
      <c r="K424" s="226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176</v>
      </c>
      <c r="AU424" s="235" t="s">
        <v>80</v>
      </c>
      <c r="AV424" s="13" t="s">
        <v>80</v>
      </c>
      <c r="AW424" s="13" t="s">
        <v>34</v>
      </c>
      <c r="AX424" s="13" t="s">
        <v>72</v>
      </c>
      <c r="AY424" s="235" t="s">
        <v>155</v>
      </c>
    </row>
    <row r="425" spans="1:51" s="13" customFormat="1" ht="12">
      <c r="A425" s="13"/>
      <c r="B425" s="225"/>
      <c r="C425" s="226"/>
      <c r="D425" s="227" t="s">
        <v>176</v>
      </c>
      <c r="E425" s="228" t="s">
        <v>19</v>
      </c>
      <c r="F425" s="229" t="s">
        <v>3092</v>
      </c>
      <c r="G425" s="226"/>
      <c r="H425" s="228" t="s">
        <v>19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176</v>
      </c>
      <c r="AU425" s="235" t="s">
        <v>80</v>
      </c>
      <c r="AV425" s="13" t="s">
        <v>80</v>
      </c>
      <c r="AW425" s="13" t="s">
        <v>34</v>
      </c>
      <c r="AX425" s="13" t="s">
        <v>72</v>
      </c>
      <c r="AY425" s="235" t="s">
        <v>155</v>
      </c>
    </row>
    <row r="426" spans="1:51" s="13" customFormat="1" ht="12">
      <c r="A426" s="13"/>
      <c r="B426" s="225"/>
      <c r="C426" s="226"/>
      <c r="D426" s="227" t="s">
        <v>176</v>
      </c>
      <c r="E426" s="228" t="s">
        <v>19</v>
      </c>
      <c r="F426" s="229" t="s">
        <v>3093</v>
      </c>
      <c r="G426" s="226"/>
      <c r="H426" s="228" t="s">
        <v>19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176</v>
      </c>
      <c r="AU426" s="235" t="s">
        <v>80</v>
      </c>
      <c r="AV426" s="13" t="s">
        <v>80</v>
      </c>
      <c r="AW426" s="13" t="s">
        <v>34</v>
      </c>
      <c r="AX426" s="13" t="s">
        <v>72</v>
      </c>
      <c r="AY426" s="235" t="s">
        <v>155</v>
      </c>
    </row>
    <row r="427" spans="1:51" s="13" customFormat="1" ht="12">
      <c r="A427" s="13"/>
      <c r="B427" s="225"/>
      <c r="C427" s="226"/>
      <c r="D427" s="227" t="s">
        <v>176</v>
      </c>
      <c r="E427" s="228" t="s">
        <v>19</v>
      </c>
      <c r="F427" s="229" t="s">
        <v>3094</v>
      </c>
      <c r="G427" s="226"/>
      <c r="H427" s="228" t="s">
        <v>19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176</v>
      </c>
      <c r="AU427" s="235" t="s">
        <v>80</v>
      </c>
      <c r="AV427" s="13" t="s">
        <v>80</v>
      </c>
      <c r="AW427" s="13" t="s">
        <v>34</v>
      </c>
      <c r="AX427" s="13" t="s">
        <v>72</v>
      </c>
      <c r="AY427" s="235" t="s">
        <v>155</v>
      </c>
    </row>
    <row r="428" spans="1:51" s="13" customFormat="1" ht="12">
      <c r="A428" s="13"/>
      <c r="B428" s="225"/>
      <c r="C428" s="226"/>
      <c r="D428" s="227" t="s">
        <v>176</v>
      </c>
      <c r="E428" s="228" t="s">
        <v>19</v>
      </c>
      <c r="F428" s="229" t="s">
        <v>3095</v>
      </c>
      <c r="G428" s="226"/>
      <c r="H428" s="228" t="s">
        <v>19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176</v>
      </c>
      <c r="AU428" s="235" t="s">
        <v>80</v>
      </c>
      <c r="AV428" s="13" t="s">
        <v>80</v>
      </c>
      <c r="AW428" s="13" t="s">
        <v>34</v>
      </c>
      <c r="AX428" s="13" t="s">
        <v>72</v>
      </c>
      <c r="AY428" s="235" t="s">
        <v>155</v>
      </c>
    </row>
    <row r="429" spans="1:51" s="13" customFormat="1" ht="12">
      <c r="A429" s="13"/>
      <c r="B429" s="225"/>
      <c r="C429" s="226"/>
      <c r="D429" s="227" t="s">
        <v>176</v>
      </c>
      <c r="E429" s="228" t="s">
        <v>19</v>
      </c>
      <c r="F429" s="229" t="s">
        <v>3161</v>
      </c>
      <c r="G429" s="226"/>
      <c r="H429" s="228" t="s">
        <v>19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176</v>
      </c>
      <c r="AU429" s="235" t="s">
        <v>80</v>
      </c>
      <c r="AV429" s="13" t="s">
        <v>80</v>
      </c>
      <c r="AW429" s="13" t="s">
        <v>34</v>
      </c>
      <c r="AX429" s="13" t="s">
        <v>72</v>
      </c>
      <c r="AY429" s="235" t="s">
        <v>155</v>
      </c>
    </row>
    <row r="430" spans="1:51" s="13" customFormat="1" ht="12">
      <c r="A430" s="13"/>
      <c r="B430" s="225"/>
      <c r="C430" s="226"/>
      <c r="D430" s="227" t="s">
        <v>176</v>
      </c>
      <c r="E430" s="228" t="s">
        <v>19</v>
      </c>
      <c r="F430" s="229" t="s">
        <v>3162</v>
      </c>
      <c r="G430" s="226"/>
      <c r="H430" s="228" t="s">
        <v>19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176</v>
      </c>
      <c r="AU430" s="235" t="s">
        <v>80</v>
      </c>
      <c r="AV430" s="13" t="s">
        <v>80</v>
      </c>
      <c r="AW430" s="13" t="s">
        <v>34</v>
      </c>
      <c r="AX430" s="13" t="s">
        <v>72</v>
      </c>
      <c r="AY430" s="235" t="s">
        <v>155</v>
      </c>
    </row>
    <row r="431" spans="1:65" s="2" customFormat="1" ht="16.5" customHeight="1">
      <c r="A431" s="41"/>
      <c r="B431" s="42"/>
      <c r="C431" s="207" t="s">
        <v>1663</v>
      </c>
      <c r="D431" s="207" t="s">
        <v>162</v>
      </c>
      <c r="E431" s="208" t="s">
        <v>3172</v>
      </c>
      <c r="F431" s="209" t="s">
        <v>3173</v>
      </c>
      <c r="G431" s="210" t="s">
        <v>721</v>
      </c>
      <c r="H431" s="211">
        <v>2</v>
      </c>
      <c r="I431" s="212"/>
      <c r="J431" s="213">
        <f>ROUND(I431*H431,2)</f>
        <v>0</v>
      </c>
      <c r="K431" s="209" t="s">
        <v>166</v>
      </c>
      <c r="L431" s="47"/>
      <c r="M431" s="214" t="s">
        <v>19</v>
      </c>
      <c r="N431" s="215" t="s">
        <v>43</v>
      </c>
      <c r="O431" s="87"/>
      <c r="P431" s="216">
        <f>O431*H431</f>
        <v>0</v>
      </c>
      <c r="Q431" s="216">
        <v>4E-05</v>
      </c>
      <c r="R431" s="216">
        <f>Q431*H431</f>
        <v>8E-05</v>
      </c>
      <c r="S431" s="216">
        <v>0</v>
      </c>
      <c r="T431" s="217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18" t="s">
        <v>196</v>
      </c>
      <c r="AT431" s="218" t="s">
        <v>162</v>
      </c>
      <c r="AU431" s="218" t="s">
        <v>80</v>
      </c>
      <c r="AY431" s="20" t="s">
        <v>155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20" t="s">
        <v>80</v>
      </c>
      <c r="BK431" s="219">
        <f>ROUND(I431*H431,2)</f>
        <v>0</v>
      </c>
      <c r="BL431" s="20" t="s">
        <v>196</v>
      </c>
      <c r="BM431" s="218" t="s">
        <v>746</v>
      </c>
    </row>
    <row r="432" spans="1:47" s="2" customFormat="1" ht="12">
      <c r="A432" s="41"/>
      <c r="B432" s="42"/>
      <c r="C432" s="43"/>
      <c r="D432" s="220" t="s">
        <v>169</v>
      </c>
      <c r="E432" s="43"/>
      <c r="F432" s="221" t="s">
        <v>3174</v>
      </c>
      <c r="G432" s="43"/>
      <c r="H432" s="43"/>
      <c r="I432" s="222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169</v>
      </c>
      <c r="AU432" s="20" t="s">
        <v>80</v>
      </c>
    </row>
    <row r="433" spans="1:65" s="2" customFormat="1" ht="16.5" customHeight="1">
      <c r="A433" s="41"/>
      <c r="B433" s="42"/>
      <c r="C433" s="207" t="s">
        <v>1668</v>
      </c>
      <c r="D433" s="207" t="s">
        <v>162</v>
      </c>
      <c r="E433" s="208" t="s">
        <v>3175</v>
      </c>
      <c r="F433" s="209" t="s">
        <v>3176</v>
      </c>
      <c r="G433" s="210" t="s">
        <v>721</v>
      </c>
      <c r="H433" s="211">
        <v>2</v>
      </c>
      <c r="I433" s="212"/>
      <c r="J433" s="213">
        <f>ROUND(I433*H433,2)</f>
        <v>0</v>
      </c>
      <c r="K433" s="209" t="s">
        <v>19</v>
      </c>
      <c r="L433" s="47"/>
      <c r="M433" s="214" t="s">
        <v>19</v>
      </c>
      <c r="N433" s="215" t="s">
        <v>43</v>
      </c>
      <c r="O433" s="87"/>
      <c r="P433" s="216">
        <f>O433*H433</f>
        <v>0</v>
      </c>
      <c r="Q433" s="216">
        <v>0</v>
      </c>
      <c r="R433" s="216">
        <f>Q433*H433</f>
        <v>0</v>
      </c>
      <c r="S433" s="216">
        <v>0</v>
      </c>
      <c r="T433" s="217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18" t="s">
        <v>196</v>
      </c>
      <c r="AT433" s="218" t="s">
        <v>162</v>
      </c>
      <c r="AU433" s="218" t="s">
        <v>80</v>
      </c>
      <c r="AY433" s="20" t="s">
        <v>155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20" t="s">
        <v>80</v>
      </c>
      <c r="BK433" s="219">
        <f>ROUND(I433*H433,2)</f>
        <v>0</v>
      </c>
      <c r="BL433" s="20" t="s">
        <v>196</v>
      </c>
      <c r="BM433" s="218" t="s">
        <v>3177</v>
      </c>
    </row>
    <row r="434" spans="1:51" s="14" customFormat="1" ht="12">
      <c r="A434" s="14"/>
      <c r="B434" s="236"/>
      <c r="C434" s="237"/>
      <c r="D434" s="227" t="s">
        <v>176</v>
      </c>
      <c r="E434" s="238" t="s">
        <v>19</v>
      </c>
      <c r="F434" s="239" t="s">
        <v>82</v>
      </c>
      <c r="G434" s="237"/>
      <c r="H434" s="240">
        <v>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176</v>
      </c>
      <c r="AU434" s="246" t="s">
        <v>80</v>
      </c>
      <c r="AV434" s="14" t="s">
        <v>82</v>
      </c>
      <c r="AW434" s="14" t="s">
        <v>34</v>
      </c>
      <c r="AX434" s="14" t="s">
        <v>80</v>
      </c>
      <c r="AY434" s="246" t="s">
        <v>155</v>
      </c>
    </row>
    <row r="435" spans="1:51" s="13" customFormat="1" ht="12">
      <c r="A435" s="13"/>
      <c r="B435" s="225"/>
      <c r="C435" s="226"/>
      <c r="D435" s="227" t="s">
        <v>176</v>
      </c>
      <c r="E435" s="228" t="s">
        <v>19</v>
      </c>
      <c r="F435" s="229" t="s">
        <v>3090</v>
      </c>
      <c r="G435" s="226"/>
      <c r="H435" s="228" t="s">
        <v>19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176</v>
      </c>
      <c r="AU435" s="235" t="s">
        <v>80</v>
      </c>
      <c r="AV435" s="13" t="s">
        <v>80</v>
      </c>
      <c r="AW435" s="13" t="s">
        <v>34</v>
      </c>
      <c r="AX435" s="13" t="s">
        <v>72</v>
      </c>
      <c r="AY435" s="235" t="s">
        <v>155</v>
      </c>
    </row>
    <row r="436" spans="1:51" s="13" customFormat="1" ht="12">
      <c r="A436" s="13"/>
      <c r="B436" s="225"/>
      <c r="C436" s="226"/>
      <c r="D436" s="227" t="s">
        <v>176</v>
      </c>
      <c r="E436" s="228" t="s">
        <v>19</v>
      </c>
      <c r="F436" s="229" t="s">
        <v>3091</v>
      </c>
      <c r="G436" s="226"/>
      <c r="H436" s="228" t="s">
        <v>19</v>
      </c>
      <c r="I436" s="230"/>
      <c r="J436" s="226"/>
      <c r="K436" s="226"/>
      <c r="L436" s="231"/>
      <c r="M436" s="232"/>
      <c r="N436" s="233"/>
      <c r="O436" s="233"/>
      <c r="P436" s="233"/>
      <c r="Q436" s="233"/>
      <c r="R436" s="233"/>
      <c r="S436" s="233"/>
      <c r="T436" s="23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5" t="s">
        <v>176</v>
      </c>
      <c r="AU436" s="235" t="s">
        <v>80</v>
      </c>
      <c r="AV436" s="13" t="s">
        <v>80</v>
      </c>
      <c r="AW436" s="13" t="s">
        <v>34</v>
      </c>
      <c r="AX436" s="13" t="s">
        <v>72</v>
      </c>
      <c r="AY436" s="235" t="s">
        <v>155</v>
      </c>
    </row>
    <row r="437" spans="1:51" s="13" customFormat="1" ht="12">
      <c r="A437" s="13"/>
      <c r="B437" s="225"/>
      <c r="C437" s="226"/>
      <c r="D437" s="227" t="s">
        <v>176</v>
      </c>
      <c r="E437" s="228" t="s">
        <v>19</v>
      </c>
      <c r="F437" s="229" t="s">
        <v>3092</v>
      </c>
      <c r="G437" s="226"/>
      <c r="H437" s="228" t="s">
        <v>19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176</v>
      </c>
      <c r="AU437" s="235" t="s">
        <v>80</v>
      </c>
      <c r="AV437" s="13" t="s">
        <v>80</v>
      </c>
      <c r="AW437" s="13" t="s">
        <v>34</v>
      </c>
      <c r="AX437" s="13" t="s">
        <v>72</v>
      </c>
      <c r="AY437" s="235" t="s">
        <v>155</v>
      </c>
    </row>
    <row r="438" spans="1:51" s="13" customFormat="1" ht="12">
      <c r="A438" s="13"/>
      <c r="B438" s="225"/>
      <c r="C438" s="226"/>
      <c r="D438" s="227" t="s">
        <v>176</v>
      </c>
      <c r="E438" s="228" t="s">
        <v>19</v>
      </c>
      <c r="F438" s="229" t="s">
        <v>3093</v>
      </c>
      <c r="G438" s="226"/>
      <c r="H438" s="228" t="s">
        <v>19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176</v>
      </c>
      <c r="AU438" s="235" t="s">
        <v>80</v>
      </c>
      <c r="AV438" s="13" t="s">
        <v>80</v>
      </c>
      <c r="AW438" s="13" t="s">
        <v>34</v>
      </c>
      <c r="AX438" s="13" t="s">
        <v>72</v>
      </c>
      <c r="AY438" s="235" t="s">
        <v>155</v>
      </c>
    </row>
    <row r="439" spans="1:51" s="13" customFormat="1" ht="12">
      <c r="A439" s="13"/>
      <c r="B439" s="225"/>
      <c r="C439" s="226"/>
      <c r="D439" s="227" t="s">
        <v>176</v>
      </c>
      <c r="E439" s="228" t="s">
        <v>19</v>
      </c>
      <c r="F439" s="229" t="s">
        <v>3094</v>
      </c>
      <c r="G439" s="226"/>
      <c r="H439" s="228" t="s">
        <v>19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176</v>
      </c>
      <c r="AU439" s="235" t="s">
        <v>80</v>
      </c>
      <c r="AV439" s="13" t="s">
        <v>80</v>
      </c>
      <c r="AW439" s="13" t="s">
        <v>34</v>
      </c>
      <c r="AX439" s="13" t="s">
        <v>72</v>
      </c>
      <c r="AY439" s="235" t="s">
        <v>155</v>
      </c>
    </row>
    <row r="440" spans="1:51" s="13" customFormat="1" ht="12">
      <c r="A440" s="13"/>
      <c r="B440" s="225"/>
      <c r="C440" s="226"/>
      <c r="D440" s="227" t="s">
        <v>176</v>
      </c>
      <c r="E440" s="228" t="s">
        <v>19</v>
      </c>
      <c r="F440" s="229" t="s">
        <v>3095</v>
      </c>
      <c r="G440" s="226"/>
      <c r="H440" s="228" t="s">
        <v>19</v>
      </c>
      <c r="I440" s="230"/>
      <c r="J440" s="226"/>
      <c r="K440" s="226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176</v>
      </c>
      <c r="AU440" s="235" t="s">
        <v>80</v>
      </c>
      <c r="AV440" s="13" t="s">
        <v>80</v>
      </c>
      <c r="AW440" s="13" t="s">
        <v>34</v>
      </c>
      <c r="AX440" s="13" t="s">
        <v>72</v>
      </c>
      <c r="AY440" s="235" t="s">
        <v>155</v>
      </c>
    </row>
    <row r="441" spans="1:51" s="13" customFormat="1" ht="12">
      <c r="A441" s="13"/>
      <c r="B441" s="225"/>
      <c r="C441" s="226"/>
      <c r="D441" s="227" t="s">
        <v>176</v>
      </c>
      <c r="E441" s="228" t="s">
        <v>19</v>
      </c>
      <c r="F441" s="229" t="s">
        <v>3161</v>
      </c>
      <c r="G441" s="226"/>
      <c r="H441" s="228" t="s">
        <v>19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176</v>
      </c>
      <c r="AU441" s="235" t="s">
        <v>80</v>
      </c>
      <c r="AV441" s="13" t="s">
        <v>80</v>
      </c>
      <c r="AW441" s="13" t="s">
        <v>34</v>
      </c>
      <c r="AX441" s="13" t="s">
        <v>72</v>
      </c>
      <c r="AY441" s="235" t="s">
        <v>155</v>
      </c>
    </row>
    <row r="442" spans="1:51" s="13" customFormat="1" ht="12">
      <c r="A442" s="13"/>
      <c r="B442" s="225"/>
      <c r="C442" s="226"/>
      <c r="D442" s="227" t="s">
        <v>176</v>
      </c>
      <c r="E442" s="228" t="s">
        <v>19</v>
      </c>
      <c r="F442" s="229" t="s">
        <v>3162</v>
      </c>
      <c r="G442" s="226"/>
      <c r="H442" s="228" t="s">
        <v>19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176</v>
      </c>
      <c r="AU442" s="235" t="s">
        <v>80</v>
      </c>
      <c r="AV442" s="13" t="s">
        <v>80</v>
      </c>
      <c r="AW442" s="13" t="s">
        <v>34</v>
      </c>
      <c r="AX442" s="13" t="s">
        <v>72</v>
      </c>
      <c r="AY442" s="235" t="s">
        <v>155</v>
      </c>
    </row>
    <row r="443" spans="1:65" s="2" customFormat="1" ht="16.5" customHeight="1">
      <c r="A443" s="41"/>
      <c r="B443" s="42"/>
      <c r="C443" s="207" t="s">
        <v>1673</v>
      </c>
      <c r="D443" s="207" t="s">
        <v>162</v>
      </c>
      <c r="E443" s="208" t="s">
        <v>3178</v>
      </c>
      <c r="F443" s="209" t="s">
        <v>3179</v>
      </c>
      <c r="G443" s="210" t="s">
        <v>721</v>
      </c>
      <c r="H443" s="211">
        <v>12</v>
      </c>
      <c r="I443" s="212"/>
      <c r="J443" s="213">
        <f>ROUND(I443*H443,2)</f>
        <v>0</v>
      </c>
      <c r="K443" s="209" t="s">
        <v>166</v>
      </c>
      <c r="L443" s="47"/>
      <c r="M443" s="214" t="s">
        <v>19</v>
      </c>
      <c r="N443" s="215" t="s">
        <v>43</v>
      </c>
      <c r="O443" s="87"/>
      <c r="P443" s="216">
        <f>O443*H443</f>
        <v>0</v>
      </c>
      <c r="Q443" s="216">
        <v>7E-05</v>
      </c>
      <c r="R443" s="216">
        <f>Q443*H443</f>
        <v>0.0008399999999999999</v>
      </c>
      <c r="S443" s="216">
        <v>0</v>
      </c>
      <c r="T443" s="217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18" t="s">
        <v>196</v>
      </c>
      <c r="AT443" s="218" t="s">
        <v>162</v>
      </c>
      <c r="AU443" s="218" t="s">
        <v>80</v>
      </c>
      <c r="AY443" s="20" t="s">
        <v>155</v>
      </c>
      <c r="BE443" s="219">
        <f>IF(N443="základní",J443,0)</f>
        <v>0</v>
      </c>
      <c r="BF443" s="219">
        <f>IF(N443="snížená",J443,0)</f>
        <v>0</v>
      </c>
      <c r="BG443" s="219">
        <f>IF(N443="zákl. přenesená",J443,0)</f>
        <v>0</v>
      </c>
      <c r="BH443" s="219">
        <f>IF(N443="sníž. přenesená",J443,0)</f>
        <v>0</v>
      </c>
      <c r="BI443" s="219">
        <f>IF(N443="nulová",J443,0)</f>
        <v>0</v>
      </c>
      <c r="BJ443" s="20" t="s">
        <v>80</v>
      </c>
      <c r="BK443" s="219">
        <f>ROUND(I443*H443,2)</f>
        <v>0</v>
      </c>
      <c r="BL443" s="20" t="s">
        <v>196</v>
      </c>
      <c r="BM443" s="218" t="s">
        <v>3180</v>
      </c>
    </row>
    <row r="444" spans="1:47" s="2" customFormat="1" ht="12">
      <c r="A444" s="41"/>
      <c r="B444" s="42"/>
      <c r="C444" s="43"/>
      <c r="D444" s="220" t="s">
        <v>169</v>
      </c>
      <c r="E444" s="43"/>
      <c r="F444" s="221" t="s">
        <v>3181</v>
      </c>
      <c r="G444" s="43"/>
      <c r="H444" s="43"/>
      <c r="I444" s="222"/>
      <c r="J444" s="43"/>
      <c r="K444" s="43"/>
      <c r="L444" s="47"/>
      <c r="M444" s="223"/>
      <c r="N444" s="22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169</v>
      </c>
      <c r="AU444" s="20" t="s">
        <v>80</v>
      </c>
    </row>
    <row r="445" spans="1:65" s="2" customFormat="1" ht="16.5" customHeight="1">
      <c r="A445" s="41"/>
      <c r="B445" s="42"/>
      <c r="C445" s="207" t="s">
        <v>1796</v>
      </c>
      <c r="D445" s="207" t="s">
        <v>162</v>
      </c>
      <c r="E445" s="208" t="s">
        <v>3182</v>
      </c>
      <c r="F445" s="209" t="s">
        <v>3183</v>
      </c>
      <c r="G445" s="210" t="s">
        <v>721</v>
      </c>
      <c r="H445" s="211">
        <v>6</v>
      </c>
      <c r="I445" s="212"/>
      <c r="J445" s="213">
        <f>ROUND(I445*H445,2)</f>
        <v>0</v>
      </c>
      <c r="K445" s="209" t="s">
        <v>166</v>
      </c>
      <c r="L445" s="47"/>
      <c r="M445" s="214" t="s">
        <v>19</v>
      </c>
      <c r="N445" s="215" t="s">
        <v>43</v>
      </c>
      <c r="O445" s="87"/>
      <c r="P445" s="216">
        <f>O445*H445</f>
        <v>0</v>
      </c>
      <c r="Q445" s="216">
        <v>0.00031</v>
      </c>
      <c r="R445" s="216">
        <f>Q445*H445</f>
        <v>0.00186</v>
      </c>
      <c r="S445" s="216">
        <v>0</v>
      </c>
      <c r="T445" s="217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18" t="s">
        <v>196</v>
      </c>
      <c r="AT445" s="218" t="s">
        <v>162</v>
      </c>
      <c r="AU445" s="218" t="s">
        <v>80</v>
      </c>
      <c r="AY445" s="20" t="s">
        <v>155</v>
      </c>
      <c r="BE445" s="219">
        <f>IF(N445="základní",J445,0)</f>
        <v>0</v>
      </c>
      <c r="BF445" s="219">
        <f>IF(N445="snížená",J445,0)</f>
        <v>0</v>
      </c>
      <c r="BG445" s="219">
        <f>IF(N445="zákl. přenesená",J445,0)</f>
        <v>0</v>
      </c>
      <c r="BH445" s="219">
        <f>IF(N445="sníž. přenesená",J445,0)</f>
        <v>0</v>
      </c>
      <c r="BI445" s="219">
        <f>IF(N445="nulová",J445,0)</f>
        <v>0</v>
      </c>
      <c r="BJ445" s="20" t="s">
        <v>80</v>
      </c>
      <c r="BK445" s="219">
        <f>ROUND(I445*H445,2)</f>
        <v>0</v>
      </c>
      <c r="BL445" s="20" t="s">
        <v>196</v>
      </c>
      <c r="BM445" s="218" t="s">
        <v>3184</v>
      </c>
    </row>
    <row r="446" spans="1:47" s="2" customFormat="1" ht="12">
      <c r="A446" s="41"/>
      <c r="B446" s="42"/>
      <c r="C446" s="43"/>
      <c r="D446" s="220" t="s">
        <v>169</v>
      </c>
      <c r="E446" s="43"/>
      <c r="F446" s="221" t="s">
        <v>3185</v>
      </c>
      <c r="G446" s="43"/>
      <c r="H446" s="43"/>
      <c r="I446" s="222"/>
      <c r="J446" s="43"/>
      <c r="K446" s="43"/>
      <c r="L446" s="47"/>
      <c r="M446" s="223"/>
      <c r="N446" s="22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169</v>
      </c>
      <c r="AU446" s="20" t="s">
        <v>80</v>
      </c>
    </row>
    <row r="447" spans="1:65" s="2" customFormat="1" ht="24.15" customHeight="1">
      <c r="A447" s="41"/>
      <c r="B447" s="42"/>
      <c r="C447" s="207" t="s">
        <v>1802</v>
      </c>
      <c r="D447" s="207" t="s">
        <v>162</v>
      </c>
      <c r="E447" s="208" t="s">
        <v>998</v>
      </c>
      <c r="F447" s="209" t="s">
        <v>999</v>
      </c>
      <c r="G447" s="210" t="s">
        <v>518</v>
      </c>
      <c r="H447" s="211">
        <v>1.324</v>
      </c>
      <c r="I447" s="212"/>
      <c r="J447" s="213">
        <f>ROUND(I447*H447,2)</f>
        <v>0</v>
      </c>
      <c r="K447" s="209" t="s">
        <v>166</v>
      </c>
      <c r="L447" s="47"/>
      <c r="M447" s="214" t="s">
        <v>19</v>
      </c>
      <c r="N447" s="215" t="s">
        <v>43</v>
      </c>
      <c r="O447" s="87"/>
      <c r="P447" s="216">
        <f>O447*H447</f>
        <v>0</v>
      </c>
      <c r="Q447" s="216">
        <v>0</v>
      </c>
      <c r="R447" s="216">
        <f>Q447*H447</f>
        <v>0</v>
      </c>
      <c r="S447" s="216">
        <v>0</v>
      </c>
      <c r="T447" s="217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18" t="s">
        <v>196</v>
      </c>
      <c r="AT447" s="218" t="s">
        <v>162</v>
      </c>
      <c r="AU447" s="218" t="s">
        <v>80</v>
      </c>
      <c r="AY447" s="20" t="s">
        <v>155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20" t="s">
        <v>80</v>
      </c>
      <c r="BK447" s="219">
        <f>ROUND(I447*H447,2)</f>
        <v>0</v>
      </c>
      <c r="BL447" s="20" t="s">
        <v>196</v>
      </c>
      <c r="BM447" s="218" t="s">
        <v>3186</v>
      </c>
    </row>
    <row r="448" spans="1:47" s="2" customFormat="1" ht="12">
      <c r="A448" s="41"/>
      <c r="B448" s="42"/>
      <c r="C448" s="43"/>
      <c r="D448" s="220" t="s">
        <v>169</v>
      </c>
      <c r="E448" s="43"/>
      <c r="F448" s="221" t="s">
        <v>1001</v>
      </c>
      <c r="G448" s="43"/>
      <c r="H448" s="43"/>
      <c r="I448" s="222"/>
      <c r="J448" s="43"/>
      <c r="K448" s="43"/>
      <c r="L448" s="47"/>
      <c r="M448" s="223"/>
      <c r="N448" s="22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169</v>
      </c>
      <c r="AU448" s="20" t="s">
        <v>80</v>
      </c>
    </row>
    <row r="449" spans="1:63" s="12" customFormat="1" ht="25.9" customHeight="1">
      <c r="A449" s="12"/>
      <c r="B449" s="191"/>
      <c r="C449" s="192"/>
      <c r="D449" s="193" t="s">
        <v>71</v>
      </c>
      <c r="E449" s="194" t="s">
        <v>3187</v>
      </c>
      <c r="F449" s="194" t="s">
        <v>3188</v>
      </c>
      <c r="G449" s="192"/>
      <c r="H449" s="192"/>
      <c r="I449" s="195"/>
      <c r="J449" s="196">
        <f>BK449</f>
        <v>0</v>
      </c>
      <c r="K449" s="192"/>
      <c r="L449" s="197"/>
      <c r="M449" s="198"/>
      <c r="N449" s="199"/>
      <c r="O449" s="199"/>
      <c r="P449" s="200">
        <f>SUM(P450:P456)</f>
        <v>0</v>
      </c>
      <c r="Q449" s="199"/>
      <c r="R449" s="200">
        <f>SUM(R450:R456)</f>
        <v>0.004</v>
      </c>
      <c r="S449" s="199"/>
      <c r="T449" s="201">
        <f>SUM(T450:T456)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2" t="s">
        <v>82</v>
      </c>
      <c r="AT449" s="203" t="s">
        <v>71</v>
      </c>
      <c r="AU449" s="203" t="s">
        <v>72</v>
      </c>
      <c r="AY449" s="202" t="s">
        <v>155</v>
      </c>
      <c r="BK449" s="204">
        <f>SUM(BK450:BK456)</f>
        <v>0</v>
      </c>
    </row>
    <row r="450" spans="1:65" s="2" customFormat="1" ht="24.15" customHeight="1">
      <c r="A450" s="41"/>
      <c r="B450" s="42"/>
      <c r="C450" s="207" t="s">
        <v>1806</v>
      </c>
      <c r="D450" s="207" t="s">
        <v>162</v>
      </c>
      <c r="E450" s="208" t="s">
        <v>3189</v>
      </c>
      <c r="F450" s="209" t="s">
        <v>3190</v>
      </c>
      <c r="G450" s="210" t="s">
        <v>165</v>
      </c>
      <c r="H450" s="211">
        <v>1</v>
      </c>
      <c r="I450" s="212"/>
      <c r="J450" s="213">
        <f>ROUND(I450*H450,2)</f>
        <v>0</v>
      </c>
      <c r="K450" s="209" t="s">
        <v>166</v>
      </c>
      <c r="L450" s="47"/>
      <c r="M450" s="214" t="s">
        <v>19</v>
      </c>
      <c r="N450" s="215" t="s">
        <v>43</v>
      </c>
      <c r="O450" s="87"/>
      <c r="P450" s="216">
        <f>O450*H450</f>
        <v>0</v>
      </c>
      <c r="Q450" s="216">
        <v>0.00332</v>
      </c>
      <c r="R450" s="216">
        <f>Q450*H450</f>
        <v>0.00332</v>
      </c>
      <c r="S450" s="216">
        <v>0</v>
      </c>
      <c r="T450" s="217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18" t="s">
        <v>196</v>
      </c>
      <c r="AT450" s="218" t="s">
        <v>162</v>
      </c>
      <c r="AU450" s="218" t="s">
        <v>80</v>
      </c>
      <c r="AY450" s="20" t="s">
        <v>155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20" t="s">
        <v>80</v>
      </c>
      <c r="BK450" s="219">
        <f>ROUND(I450*H450,2)</f>
        <v>0</v>
      </c>
      <c r="BL450" s="20" t="s">
        <v>196</v>
      </c>
      <c r="BM450" s="218" t="s">
        <v>3191</v>
      </c>
    </row>
    <row r="451" spans="1:47" s="2" customFormat="1" ht="12">
      <c r="A451" s="41"/>
      <c r="B451" s="42"/>
      <c r="C451" s="43"/>
      <c r="D451" s="220" t="s">
        <v>169</v>
      </c>
      <c r="E451" s="43"/>
      <c r="F451" s="221" t="s">
        <v>3192</v>
      </c>
      <c r="G451" s="43"/>
      <c r="H451" s="43"/>
      <c r="I451" s="222"/>
      <c r="J451" s="43"/>
      <c r="K451" s="43"/>
      <c r="L451" s="47"/>
      <c r="M451" s="223"/>
      <c r="N451" s="22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169</v>
      </c>
      <c r="AU451" s="20" t="s">
        <v>80</v>
      </c>
    </row>
    <row r="452" spans="1:65" s="2" customFormat="1" ht="24.15" customHeight="1">
      <c r="A452" s="41"/>
      <c r="B452" s="42"/>
      <c r="C452" s="207" t="s">
        <v>1812</v>
      </c>
      <c r="D452" s="207" t="s">
        <v>162</v>
      </c>
      <c r="E452" s="208" t="s">
        <v>3193</v>
      </c>
      <c r="F452" s="209" t="s">
        <v>3194</v>
      </c>
      <c r="G452" s="210" t="s">
        <v>165</v>
      </c>
      <c r="H452" s="211">
        <v>1</v>
      </c>
      <c r="I452" s="212"/>
      <c r="J452" s="213">
        <f>ROUND(I452*H452,2)</f>
        <v>0</v>
      </c>
      <c r="K452" s="209" t="s">
        <v>166</v>
      </c>
      <c r="L452" s="47"/>
      <c r="M452" s="214" t="s">
        <v>19</v>
      </c>
      <c r="N452" s="215" t="s">
        <v>43</v>
      </c>
      <c r="O452" s="87"/>
      <c r="P452" s="216">
        <f>O452*H452</f>
        <v>0</v>
      </c>
      <c r="Q452" s="216">
        <v>0.00068</v>
      </c>
      <c r="R452" s="216">
        <f>Q452*H452</f>
        <v>0.00068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196</v>
      </c>
      <c r="AT452" s="218" t="s">
        <v>162</v>
      </c>
      <c r="AU452" s="218" t="s">
        <v>80</v>
      </c>
      <c r="AY452" s="20" t="s">
        <v>155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0" t="s">
        <v>80</v>
      </c>
      <c r="BK452" s="219">
        <f>ROUND(I452*H452,2)</f>
        <v>0</v>
      </c>
      <c r="BL452" s="20" t="s">
        <v>196</v>
      </c>
      <c r="BM452" s="218" t="s">
        <v>3195</v>
      </c>
    </row>
    <row r="453" spans="1:47" s="2" customFormat="1" ht="12">
      <c r="A453" s="41"/>
      <c r="B453" s="42"/>
      <c r="C453" s="43"/>
      <c r="D453" s="220" t="s">
        <v>169</v>
      </c>
      <c r="E453" s="43"/>
      <c r="F453" s="221" t="s">
        <v>3196</v>
      </c>
      <c r="G453" s="43"/>
      <c r="H453" s="43"/>
      <c r="I453" s="222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169</v>
      </c>
      <c r="AU453" s="20" t="s">
        <v>80</v>
      </c>
    </row>
    <row r="454" spans="1:65" s="2" customFormat="1" ht="24.15" customHeight="1">
      <c r="A454" s="41"/>
      <c r="B454" s="42"/>
      <c r="C454" s="207" t="s">
        <v>1817</v>
      </c>
      <c r="D454" s="207" t="s">
        <v>162</v>
      </c>
      <c r="E454" s="208" t="s">
        <v>3197</v>
      </c>
      <c r="F454" s="209" t="s">
        <v>3198</v>
      </c>
      <c r="G454" s="210" t="s">
        <v>721</v>
      </c>
      <c r="H454" s="211">
        <v>1</v>
      </c>
      <c r="I454" s="212"/>
      <c r="J454" s="213">
        <f>ROUND(I454*H454,2)</f>
        <v>0</v>
      </c>
      <c r="K454" s="209" t="s">
        <v>19</v>
      </c>
      <c r="L454" s="47"/>
      <c r="M454" s="214" t="s">
        <v>19</v>
      </c>
      <c r="N454" s="215" t="s">
        <v>43</v>
      </c>
      <c r="O454" s="87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8" t="s">
        <v>196</v>
      </c>
      <c r="AT454" s="218" t="s">
        <v>162</v>
      </c>
      <c r="AU454" s="218" t="s">
        <v>80</v>
      </c>
      <c r="AY454" s="20" t="s">
        <v>155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20" t="s">
        <v>80</v>
      </c>
      <c r="BK454" s="219">
        <f>ROUND(I454*H454,2)</f>
        <v>0</v>
      </c>
      <c r="BL454" s="20" t="s">
        <v>196</v>
      </c>
      <c r="BM454" s="218" t="s">
        <v>3199</v>
      </c>
    </row>
    <row r="455" spans="1:65" s="2" customFormat="1" ht="24.15" customHeight="1">
      <c r="A455" s="41"/>
      <c r="B455" s="42"/>
      <c r="C455" s="207" t="s">
        <v>1822</v>
      </c>
      <c r="D455" s="207" t="s">
        <v>162</v>
      </c>
      <c r="E455" s="208" t="s">
        <v>3200</v>
      </c>
      <c r="F455" s="209" t="s">
        <v>3201</v>
      </c>
      <c r="G455" s="210" t="s">
        <v>518</v>
      </c>
      <c r="H455" s="211">
        <v>0.007</v>
      </c>
      <c r="I455" s="212"/>
      <c r="J455" s="213">
        <f>ROUND(I455*H455,2)</f>
        <v>0</v>
      </c>
      <c r="K455" s="209" t="s">
        <v>166</v>
      </c>
      <c r="L455" s="47"/>
      <c r="M455" s="214" t="s">
        <v>19</v>
      </c>
      <c r="N455" s="215" t="s">
        <v>43</v>
      </c>
      <c r="O455" s="87"/>
      <c r="P455" s="216">
        <f>O455*H455</f>
        <v>0</v>
      </c>
      <c r="Q455" s="216">
        <v>0</v>
      </c>
      <c r="R455" s="216">
        <f>Q455*H455</f>
        <v>0</v>
      </c>
      <c r="S455" s="216">
        <v>0</v>
      </c>
      <c r="T455" s="217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18" t="s">
        <v>196</v>
      </c>
      <c r="AT455" s="218" t="s">
        <v>162</v>
      </c>
      <c r="AU455" s="218" t="s">
        <v>80</v>
      </c>
      <c r="AY455" s="20" t="s">
        <v>155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20" t="s">
        <v>80</v>
      </c>
      <c r="BK455" s="219">
        <f>ROUND(I455*H455,2)</f>
        <v>0</v>
      </c>
      <c r="BL455" s="20" t="s">
        <v>196</v>
      </c>
      <c r="BM455" s="218" t="s">
        <v>3202</v>
      </c>
    </row>
    <row r="456" spans="1:47" s="2" customFormat="1" ht="12">
      <c r="A456" s="41"/>
      <c r="B456" s="42"/>
      <c r="C456" s="43"/>
      <c r="D456" s="220" t="s">
        <v>169</v>
      </c>
      <c r="E456" s="43"/>
      <c r="F456" s="221" t="s">
        <v>3203</v>
      </c>
      <c r="G456" s="43"/>
      <c r="H456" s="43"/>
      <c r="I456" s="222"/>
      <c r="J456" s="43"/>
      <c r="K456" s="43"/>
      <c r="L456" s="47"/>
      <c r="M456" s="223"/>
      <c r="N456" s="224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169</v>
      </c>
      <c r="AU456" s="20" t="s">
        <v>80</v>
      </c>
    </row>
    <row r="457" spans="1:63" s="12" customFormat="1" ht="25.9" customHeight="1">
      <c r="A457" s="12"/>
      <c r="B457" s="191"/>
      <c r="C457" s="192"/>
      <c r="D457" s="193" t="s">
        <v>71</v>
      </c>
      <c r="E457" s="194" t="s">
        <v>3204</v>
      </c>
      <c r="F457" s="194" t="s">
        <v>3205</v>
      </c>
      <c r="G457" s="192"/>
      <c r="H457" s="192"/>
      <c r="I457" s="195"/>
      <c r="J457" s="196">
        <f>BK457</f>
        <v>0</v>
      </c>
      <c r="K457" s="192"/>
      <c r="L457" s="197"/>
      <c r="M457" s="198"/>
      <c r="N457" s="199"/>
      <c r="O457" s="199"/>
      <c r="P457" s="200">
        <f>SUM(P458:P463)</f>
        <v>0</v>
      </c>
      <c r="Q457" s="199"/>
      <c r="R457" s="200">
        <f>SUM(R458:R463)</f>
        <v>0.002</v>
      </c>
      <c r="S457" s="199"/>
      <c r="T457" s="201">
        <f>SUM(T458:T463)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2" t="s">
        <v>82</v>
      </c>
      <c r="AT457" s="203" t="s">
        <v>71</v>
      </c>
      <c r="AU457" s="203" t="s">
        <v>72</v>
      </c>
      <c r="AY457" s="202" t="s">
        <v>155</v>
      </c>
      <c r="BK457" s="204">
        <f>SUM(BK458:BK463)</f>
        <v>0</v>
      </c>
    </row>
    <row r="458" spans="1:65" s="2" customFormat="1" ht="21.75" customHeight="1">
      <c r="A458" s="41"/>
      <c r="B458" s="42"/>
      <c r="C458" s="207" t="s">
        <v>1826</v>
      </c>
      <c r="D458" s="207" t="s">
        <v>162</v>
      </c>
      <c r="E458" s="208" t="s">
        <v>3206</v>
      </c>
      <c r="F458" s="209" t="s">
        <v>3207</v>
      </c>
      <c r="G458" s="210" t="s">
        <v>721</v>
      </c>
      <c r="H458" s="211">
        <v>1</v>
      </c>
      <c r="I458" s="212"/>
      <c r="J458" s="213">
        <f>ROUND(I458*H458,2)</f>
        <v>0</v>
      </c>
      <c r="K458" s="209" t="s">
        <v>166</v>
      </c>
      <c r="L458" s="47"/>
      <c r="M458" s="214" t="s">
        <v>19</v>
      </c>
      <c r="N458" s="215" t="s">
        <v>43</v>
      </c>
      <c r="O458" s="87"/>
      <c r="P458" s="216">
        <f>O458*H458</f>
        <v>0</v>
      </c>
      <c r="Q458" s="216">
        <v>0.00053</v>
      </c>
      <c r="R458" s="216">
        <f>Q458*H458</f>
        <v>0.00053</v>
      </c>
      <c r="S458" s="216">
        <v>0</v>
      </c>
      <c r="T458" s="217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8" t="s">
        <v>196</v>
      </c>
      <c r="AT458" s="218" t="s">
        <v>162</v>
      </c>
      <c r="AU458" s="218" t="s">
        <v>80</v>
      </c>
      <c r="AY458" s="20" t="s">
        <v>155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20" t="s">
        <v>80</v>
      </c>
      <c r="BK458" s="219">
        <f>ROUND(I458*H458,2)</f>
        <v>0</v>
      </c>
      <c r="BL458" s="20" t="s">
        <v>196</v>
      </c>
      <c r="BM458" s="218" t="s">
        <v>3208</v>
      </c>
    </row>
    <row r="459" spans="1:47" s="2" customFormat="1" ht="12">
      <c r="A459" s="41"/>
      <c r="B459" s="42"/>
      <c r="C459" s="43"/>
      <c r="D459" s="220" t="s">
        <v>169</v>
      </c>
      <c r="E459" s="43"/>
      <c r="F459" s="221" t="s">
        <v>3209</v>
      </c>
      <c r="G459" s="43"/>
      <c r="H459" s="43"/>
      <c r="I459" s="222"/>
      <c r="J459" s="43"/>
      <c r="K459" s="43"/>
      <c r="L459" s="47"/>
      <c r="M459" s="223"/>
      <c r="N459" s="22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169</v>
      </c>
      <c r="AU459" s="20" t="s">
        <v>80</v>
      </c>
    </row>
    <row r="460" spans="1:65" s="2" customFormat="1" ht="21.75" customHeight="1">
      <c r="A460" s="41"/>
      <c r="B460" s="42"/>
      <c r="C460" s="207" t="s">
        <v>1832</v>
      </c>
      <c r="D460" s="207" t="s">
        <v>162</v>
      </c>
      <c r="E460" s="208" t="s">
        <v>3210</v>
      </c>
      <c r="F460" s="209" t="s">
        <v>3211</v>
      </c>
      <c r="G460" s="210" t="s">
        <v>721</v>
      </c>
      <c r="H460" s="211">
        <v>1</v>
      </c>
      <c r="I460" s="212"/>
      <c r="J460" s="213">
        <f>ROUND(I460*H460,2)</f>
        <v>0</v>
      </c>
      <c r="K460" s="209" t="s">
        <v>166</v>
      </c>
      <c r="L460" s="47"/>
      <c r="M460" s="214" t="s">
        <v>19</v>
      </c>
      <c r="N460" s="215" t="s">
        <v>43</v>
      </c>
      <c r="O460" s="87"/>
      <c r="P460" s="216">
        <f>O460*H460</f>
        <v>0</v>
      </c>
      <c r="Q460" s="216">
        <v>0.00147</v>
      </c>
      <c r="R460" s="216">
        <f>Q460*H460</f>
        <v>0.00147</v>
      </c>
      <c r="S460" s="216">
        <v>0</v>
      </c>
      <c r="T460" s="21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18" t="s">
        <v>196</v>
      </c>
      <c r="AT460" s="218" t="s">
        <v>162</v>
      </c>
      <c r="AU460" s="218" t="s">
        <v>80</v>
      </c>
      <c r="AY460" s="20" t="s">
        <v>155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20" t="s">
        <v>80</v>
      </c>
      <c r="BK460" s="219">
        <f>ROUND(I460*H460,2)</f>
        <v>0</v>
      </c>
      <c r="BL460" s="20" t="s">
        <v>196</v>
      </c>
      <c r="BM460" s="218" t="s">
        <v>3212</v>
      </c>
    </row>
    <row r="461" spans="1:47" s="2" customFormat="1" ht="12">
      <c r="A461" s="41"/>
      <c r="B461" s="42"/>
      <c r="C461" s="43"/>
      <c r="D461" s="220" t="s">
        <v>169</v>
      </c>
      <c r="E461" s="43"/>
      <c r="F461" s="221" t="s">
        <v>3213</v>
      </c>
      <c r="G461" s="43"/>
      <c r="H461" s="43"/>
      <c r="I461" s="222"/>
      <c r="J461" s="43"/>
      <c r="K461" s="43"/>
      <c r="L461" s="47"/>
      <c r="M461" s="223"/>
      <c r="N461" s="22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169</v>
      </c>
      <c r="AU461" s="20" t="s">
        <v>80</v>
      </c>
    </row>
    <row r="462" spans="1:65" s="2" customFormat="1" ht="24.15" customHeight="1">
      <c r="A462" s="41"/>
      <c r="B462" s="42"/>
      <c r="C462" s="207" t="s">
        <v>1836</v>
      </c>
      <c r="D462" s="207" t="s">
        <v>162</v>
      </c>
      <c r="E462" s="208" t="s">
        <v>3214</v>
      </c>
      <c r="F462" s="209" t="s">
        <v>3215</v>
      </c>
      <c r="G462" s="210" t="s">
        <v>518</v>
      </c>
      <c r="H462" s="211">
        <v>0.002</v>
      </c>
      <c r="I462" s="212"/>
      <c r="J462" s="213">
        <f>ROUND(I462*H462,2)</f>
        <v>0</v>
      </c>
      <c r="K462" s="209" t="s">
        <v>166</v>
      </c>
      <c r="L462" s="47"/>
      <c r="M462" s="214" t="s">
        <v>19</v>
      </c>
      <c r="N462" s="215" t="s">
        <v>43</v>
      </c>
      <c r="O462" s="87"/>
      <c r="P462" s="216">
        <f>O462*H462</f>
        <v>0</v>
      </c>
      <c r="Q462" s="216">
        <v>0</v>
      </c>
      <c r="R462" s="216">
        <f>Q462*H462</f>
        <v>0</v>
      </c>
      <c r="S462" s="216">
        <v>0</v>
      </c>
      <c r="T462" s="217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18" t="s">
        <v>196</v>
      </c>
      <c r="AT462" s="218" t="s">
        <v>162</v>
      </c>
      <c r="AU462" s="218" t="s">
        <v>80</v>
      </c>
      <c r="AY462" s="20" t="s">
        <v>155</v>
      </c>
      <c r="BE462" s="219">
        <f>IF(N462="základní",J462,0)</f>
        <v>0</v>
      </c>
      <c r="BF462" s="219">
        <f>IF(N462="snížená",J462,0)</f>
        <v>0</v>
      </c>
      <c r="BG462" s="219">
        <f>IF(N462="zákl. přenesená",J462,0)</f>
        <v>0</v>
      </c>
      <c r="BH462" s="219">
        <f>IF(N462="sníž. přenesená",J462,0)</f>
        <v>0</v>
      </c>
      <c r="BI462" s="219">
        <f>IF(N462="nulová",J462,0)</f>
        <v>0</v>
      </c>
      <c r="BJ462" s="20" t="s">
        <v>80</v>
      </c>
      <c r="BK462" s="219">
        <f>ROUND(I462*H462,2)</f>
        <v>0</v>
      </c>
      <c r="BL462" s="20" t="s">
        <v>196</v>
      </c>
      <c r="BM462" s="218" t="s">
        <v>3216</v>
      </c>
    </row>
    <row r="463" spans="1:47" s="2" customFormat="1" ht="12">
      <c r="A463" s="41"/>
      <c r="B463" s="42"/>
      <c r="C463" s="43"/>
      <c r="D463" s="220" t="s">
        <v>169</v>
      </c>
      <c r="E463" s="43"/>
      <c r="F463" s="221" t="s">
        <v>3217</v>
      </c>
      <c r="G463" s="43"/>
      <c r="H463" s="43"/>
      <c r="I463" s="222"/>
      <c r="J463" s="43"/>
      <c r="K463" s="43"/>
      <c r="L463" s="47"/>
      <c r="M463" s="223"/>
      <c r="N463" s="224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169</v>
      </c>
      <c r="AU463" s="20" t="s">
        <v>80</v>
      </c>
    </row>
    <row r="464" spans="1:63" s="12" customFormat="1" ht="25.9" customHeight="1">
      <c r="A464" s="12"/>
      <c r="B464" s="191"/>
      <c r="C464" s="192"/>
      <c r="D464" s="193" t="s">
        <v>71</v>
      </c>
      <c r="E464" s="194" t="s">
        <v>3218</v>
      </c>
      <c r="F464" s="194" t="s">
        <v>3218</v>
      </c>
      <c r="G464" s="192"/>
      <c r="H464" s="192"/>
      <c r="I464" s="195"/>
      <c r="J464" s="196">
        <f>BK464</f>
        <v>0</v>
      </c>
      <c r="K464" s="192"/>
      <c r="L464" s="197"/>
      <c r="M464" s="293"/>
      <c r="N464" s="294"/>
      <c r="O464" s="294"/>
      <c r="P464" s="295">
        <v>0</v>
      </c>
      <c r="Q464" s="294"/>
      <c r="R464" s="295">
        <v>0</v>
      </c>
      <c r="S464" s="294"/>
      <c r="T464" s="296"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2" t="s">
        <v>80</v>
      </c>
      <c r="AT464" s="203" t="s">
        <v>71</v>
      </c>
      <c r="AU464" s="203" t="s">
        <v>72</v>
      </c>
      <c r="AY464" s="202" t="s">
        <v>155</v>
      </c>
      <c r="BK464" s="204">
        <v>0</v>
      </c>
    </row>
    <row r="465" spans="1:31" s="2" customFormat="1" ht="6.95" customHeight="1">
      <c r="A465" s="41"/>
      <c r="B465" s="62"/>
      <c r="C465" s="63"/>
      <c r="D465" s="63"/>
      <c r="E465" s="63"/>
      <c r="F465" s="63"/>
      <c r="G465" s="63"/>
      <c r="H465" s="63"/>
      <c r="I465" s="63"/>
      <c r="J465" s="63"/>
      <c r="K465" s="63"/>
      <c r="L465" s="47"/>
      <c r="M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</row>
  </sheetData>
  <sheetProtection password="CC35" sheet="1" objects="1" scenarios="1" formatColumns="0" formatRows="0" autoFilter="0"/>
  <autoFilter ref="C92:K464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6" r:id="rId1" display="https://podminky.urs.cz/item/CS_URS_2024_01/113107513"/>
    <hyperlink ref="F98" r:id="rId2" display="https://podminky.urs.cz/item/CS_URS_2024_01/113107522"/>
    <hyperlink ref="F100" r:id="rId3" display="https://podminky.urs.cz/item/CS_URS_2024_01/113107542"/>
    <hyperlink ref="F102" r:id="rId4" display="https://podminky.urs.cz/item/CS_URS_2024_01/131251203"/>
    <hyperlink ref="F104" r:id="rId5" display="https://podminky.urs.cz/item/CS_URS_2024_01/132251254"/>
    <hyperlink ref="F106" r:id="rId6" display="https://podminky.urs.cz/item/CS_URS_2024_01/132254204"/>
    <hyperlink ref="F108" r:id="rId7" display="https://podminky.urs.cz/item/CS_URS_2024_01/151101101"/>
    <hyperlink ref="F110" r:id="rId8" display="https://podminky.urs.cz/item/CS_URS_2024_01/151101111"/>
    <hyperlink ref="F112" r:id="rId9" display="https://podminky.urs.cz/item/CS_URS_2024_01/162751117"/>
    <hyperlink ref="F114" r:id="rId10" display="https://podminky.urs.cz/item/CS_URS_2024_01/162751119"/>
    <hyperlink ref="F117" r:id="rId11" display="https://podminky.urs.cz/item/CS_URS_2024_01/171201231"/>
    <hyperlink ref="F119" r:id="rId12" display="https://podminky.urs.cz/item/CS_URS_2024_01/174151101"/>
    <hyperlink ref="F121" r:id="rId13" display="https://podminky.urs.cz/item/CS_URS_2024_01/175151101"/>
    <hyperlink ref="F126" r:id="rId14" display="https://podminky.urs.cz/item/CS_URS_2024_01/451573111"/>
    <hyperlink ref="F129" r:id="rId15" display="https://podminky.urs.cz/item/CS_URS_2024_01/566901133"/>
    <hyperlink ref="F131" r:id="rId16" display="https://podminky.urs.cz/item/CS_URS_2024_01/566901143"/>
    <hyperlink ref="F133" r:id="rId17" display="https://podminky.urs.cz/item/CS_URS_2024_01/566901161"/>
    <hyperlink ref="F135" r:id="rId18" display="https://podminky.urs.cz/item/CS_URS_2024_01/566901171"/>
    <hyperlink ref="F139" r:id="rId19" display="https://podminky.urs.cz/item/CS_URS_2024_01/837314111"/>
    <hyperlink ref="F141" r:id="rId20" display="https://podminky.urs.cz/item/CS_URS_2024_01/837355121"/>
    <hyperlink ref="F143" r:id="rId21" display="https://podminky.urs.cz/item/CS_URS_2024_01/871171141"/>
    <hyperlink ref="F147" r:id="rId22" display="https://podminky.urs.cz/item/CS_URS_2024_01/871313121"/>
    <hyperlink ref="F150" r:id="rId23" display="https://podminky.urs.cz/item/CS_URS_2024_01/892351111"/>
    <hyperlink ref="F152" r:id="rId24" display="https://podminky.urs.cz/item/CS_URS_2024_01/894812201"/>
    <hyperlink ref="F154" r:id="rId25" display="https://podminky.urs.cz/item/CS_URS_2024_01/894812202"/>
    <hyperlink ref="F156" r:id="rId26" display="https://podminky.urs.cz/item/CS_URS_2024_01/894812204"/>
    <hyperlink ref="F158" r:id="rId27" display="https://podminky.urs.cz/item/CS_URS_2024_01/894812231"/>
    <hyperlink ref="F160" r:id="rId28" display="https://podminky.urs.cz/item/CS_URS_2024_01/894812232"/>
    <hyperlink ref="F162" r:id="rId29" display="https://podminky.urs.cz/item/CS_URS_2024_01/894812249"/>
    <hyperlink ref="F164" r:id="rId30" display="https://podminky.urs.cz/item/CS_URS_2024_01/894812261"/>
    <hyperlink ref="F176" r:id="rId31" display="https://podminky.urs.cz/item/CS_URS_2024_01/899712111"/>
    <hyperlink ref="F178" r:id="rId32" display="https://podminky.urs.cz/item/CS_URS_2024_01/899722113"/>
    <hyperlink ref="F182" r:id="rId33" display="https://podminky.urs.cz/item/CS_URS_2024_01/919735111"/>
    <hyperlink ref="F185" r:id="rId34" display="https://podminky.urs.cz/item/CS_URS_2024_01/997221551"/>
    <hyperlink ref="F187" r:id="rId35" display="https://podminky.urs.cz/item/CS_URS_2024_01/997221559"/>
    <hyperlink ref="F189" r:id="rId36" display="https://podminky.urs.cz/item/CS_URS_2024_01/997221571"/>
    <hyperlink ref="F191" r:id="rId37" display="https://podminky.urs.cz/item/CS_URS_2024_01/997221579"/>
    <hyperlink ref="F193" r:id="rId38" display="https://podminky.urs.cz/item/CS_URS_2024_01/997221611"/>
    <hyperlink ref="F195" r:id="rId39" display="https://podminky.urs.cz/item/CS_URS_2024_01/997221612"/>
    <hyperlink ref="F197" r:id="rId40" display="https://podminky.urs.cz/item/CS_URS_2024_01/997221873"/>
    <hyperlink ref="F199" r:id="rId41" display="https://podminky.urs.cz/item/CS_URS_2024_01/997221875"/>
    <hyperlink ref="F202" r:id="rId42" display="https://podminky.urs.cz/item/CS_URS_2024_01/998276101"/>
    <hyperlink ref="F205" r:id="rId43" display="https://podminky.urs.cz/item/CS_URS_2024_01/713463411"/>
    <hyperlink ref="F216" r:id="rId44" display="https://podminky.urs.cz/item/CS_URS_2024_01/998713102"/>
    <hyperlink ref="F219" r:id="rId45" display="https://podminky.urs.cz/item/CS_URS_2024_01/721171916"/>
    <hyperlink ref="F221" r:id="rId46" display="https://podminky.urs.cz/item/CS_URS_2024_01/721173401"/>
    <hyperlink ref="F223" r:id="rId47" display="https://podminky.urs.cz/item/CS_URS_2024_01/721173402"/>
    <hyperlink ref="F225" r:id="rId48" display="https://podminky.urs.cz/item/CS_URS_2024_01/721173403"/>
    <hyperlink ref="F227" r:id="rId49" display="https://podminky.urs.cz/item/CS_URS_2024_01/721174024"/>
    <hyperlink ref="F229" r:id="rId50" display="https://podminky.urs.cz/item/CS_URS_2024_01/721174025"/>
    <hyperlink ref="F232" r:id="rId51" display="https://podminky.urs.cz/item/CS_URS_2024_01/721174042"/>
    <hyperlink ref="F234" r:id="rId52" display="https://podminky.urs.cz/item/CS_URS_2024_01/721174043"/>
    <hyperlink ref="F236" r:id="rId53" display="https://podminky.urs.cz/item/CS_URS_2024_01/721194103"/>
    <hyperlink ref="F238" r:id="rId54" display="https://podminky.urs.cz/item/CS_URS_2024_01/721194104"/>
    <hyperlink ref="F240" r:id="rId55" display="https://podminky.urs.cz/item/CS_URS_2024_01/721194105"/>
    <hyperlink ref="F242" r:id="rId56" display="https://podminky.urs.cz/item/CS_URS_2024_01/721194109"/>
    <hyperlink ref="F244" r:id="rId57" display="https://podminky.urs.cz/item/CS_URS_2024_01/721211912"/>
    <hyperlink ref="F247" r:id="rId58" display="https://podminky.urs.cz/item/CS_URS_2024_01/721211913"/>
    <hyperlink ref="F251" r:id="rId59" display="https://podminky.urs.cz/item/CS_URS_2024_01/721229111"/>
    <hyperlink ref="F257" r:id="rId60" display="https://podminky.urs.cz/item/CS_URS_2024_01/721239114"/>
    <hyperlink ref="F260" r:id="rId61" display="https://podminky.urs.cz/item/CS_URS_2024_01/721239221"/>
    <hyperlink ref="F263" r:id="rId62" display="https://podminky.urs.cz/item/CS_URS_2024_01/721279126"/>
    <hyperlink ref="F269" r:id="rId63" display="https://podminky.urs.cz/item/CS_URS_2024_01/721279153"/>
    <hyperlink ref="F273" r:id="rId64" display="https://podminky.urs.cz/item/CS_URS_2024_01/721290111"/>
    <hyperlink ref="F275" r:id="rId65" display="https://podminky.urs.cz/item/CS_URS_2024_01/721290112"/>
    <hyperlink ref="F277" r:id="rId66" display="https://podminky.urs.cz/item/CS_URS_2024_01/998721102"/>
    <hyperlink ref="F280" r:id="rId67" display="https://podminky.urs.cz/item/CS_URS_2024_01/722130232"/>
    <hyperlink ref="F282" r:id="rId68" display="https://podminky.urs.cz/item/CS_URS_2024_01/722130234"/>
    <hyperlink ref="F284" r:id="rId69" display="https://podminky.urs.cz/item/CS_URS_2024_01/722130801"/>
    <hyperlink ref="F286" r:id="rId70" display="https://podminky.urs.cz/item/CS_URS_2024_01/722173402"/>
    <hyperlink ref="F288" r:id="rId71" display="https://podminky.urs.cz/item/CS_URS_2024_01/722173403"/>
    <hyperlink ref="F290" r:id="rId72" display="https://podminky.urs.cz/item/CS_URS_2024_01/722173404"/>
    <hyperlink ref="F292" r:id="rId73" display="https://podminky.urs.cz/item/CS_URS_2024_01/722173405"/>
    <hyperlink ref="F295" r:id="rId74" display="https://podminky.urs.cz/item/CS_URS_2024_01/722220111"/>
    <hyperlink ref="F297" r:id="rId75" display="https://podminky.urs.cz/item/CS_URS_2024_01/722220121"/>
    <hyperlink ref="F299" r:id="rId76" display="https://podminky.urs.cz/item/CS_URS_2024_01/722224115"/>
    <hyperlink ref="F301" r:id="rId77" display="https://podminky.urs.cz/item/CS_URS_2024_01/722231073"/>
    <hyperlink ref="F303" r:id="rId78" display="https://podminky.urs.cz/item/CS_URS_2024_01/722231074"/>
    <hyperlink ref="F305" r:id="rId79" display="https://podminky.urs.cz/item/CS_URS_2024_01/722231075"/>
    <hyperlink ref="F307" r:id="rId80" display="https://podminky.urs.cz/item/CS_URS_2024_01/722231142"/>
    <hyperlink ref="F309" r:id="rId81" display="https://podminky.urs.cz/item/CS_URS_2024_01/722234263"/>
    <hyperlink ref="F311" r:id="rId82" display="https://podminky.urs.cz/item/CS_URS_2024_01/722239101"/>
    <hyperlink ref="F314" r:id="rId83" display="https://podminky.urs.cz/item/CS_URS_2024_01/722239102"/>
    <hyperlink ref="F318" r:id="rId84" display="https://podminky.urs.cz/item/CS_URS_2024_01/722239103"/>
    <hyperlink ref="F321" r:id="rId85" display="https://podminky.urs.cz/item/CS_URS_2024_01/722239104"/>
    <hyperlink ref="F327" r:id="rId86" display="https://podminky.urs.cz/item/CS_URS_2024_01/722263214"/>
    <hyperlink ref="F329" r:id="rId87" display="https://podminky.urs.cz/item/CS_URS_2024_01/722290226"/>
    <hyperlink ref="F331" r:id="rId88" display="https://podminky.urs.cz/item/CS_URS_2024_01/722290234"/>
    <hyperlink ref="F334" r:id="rId89" display="https://podminky.urs.cz/item/CS_URS_2024_01/998722102"/>
    <hyperlink ref="F395" r:id="rId90" display="https://podminky.urs.cz/item/CS_URS_2024_01/725319111"/>
    <hyperlink ref="F400" r:id="rId91" display="https://podminky.urs.cz/item/CS_URS_2024_01/725813111"/>
    <hyperlink ref="F402" r:id="rId92" display="https://podminky.urs.cz/item/CS_URS_2024_01/725819401"/>
    <hyperlink ref="F406" r:id="rId93" display="https://podminky.urs.cz/item/CS_URS_2024_01/725829121"/>
    <hyperlink ref="F418" r:id="rId94" display="https://podminky.urs.cz/item/CS_URS_2024_01/725829131"/>
    <hyperlink ref="F432" r:id="rId95" display="https://podminky.urs.cz/item/CS_URS_2024_01/725829141"/>
    <hyperlink ref="F444" r:id="rId96" display="https://podminky.urs.cz/item/CS_URS_2024_01/725980121"/>
    <hyperlink ref="F446" r:id="rId97" display="https://podminky.urs.cz/item/CS_URS_2024_01/725980123"/>
    <hyperlink ref="F448" r:id="rId98" display="https://podminky.urs.cz/item/CS_URS_2024_01/998725102"/>
    <hyperlink ref="F451" r:id="rId99" display="https://podminky.urs.cz/item/CS_URS_2024_01/732331101"/>
    <hyperlink ref="F453" r:id="rId100" display="https://podminky.urs.cz/item/CS_URS_2024_01/732429212"/>
    <hyperlink ref="F456" r:id="rId101" display="https://podminky.urs.cz/item/CS_URS_2024_01/998732102"/>
    <hyperlink ref="F459" r:id="rId102" display="https://podminky.urs.cz/item/CS_URS_2024_01/734411101"/>
    <hyperlink ref="F461" r:id="rId103" display="https://podminky.urs.cz/item/CS_URS_2024_01/734421102"/>
    <hyperlink ref="F463" r:id="rId104" display="https://podminky.urs.cz/item/CS_URS_2024_01/998734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3219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ROUND((SUM(BE88:BE237)),2)</f>
        <v>0</v>
      </c>
      <c r="G33" s="41"/>
      <c r="H33" s="41"/>
      <c r="I33" s="151">
        <v>0.21</v>
      </c>
      <c r="J33" s="150">
        <f>ROUND(((SUM(BE88:BE237))*I33),2)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ROUND((SUM(BF88:BF237)),2)</f>
        <v>0</v>
      </c>
      <c r="G34" s="41"/>
      <c r="H34" s="41"/>
      <c r="I34" s="151">
        <v>0.12</v>
      </c>
      <c r="J34" s="150">
        <f>ROUND(((SUM(BF88:BF237))*I34),2)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ROUND((SUM(BG88:BG237)),2)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ROUND((SUM(BH88:BH237)),2)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ROUND((SUM(BI88:BI237)),2)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SO01-3 - ÚSTŘEDNÍ VYTÁPĚNÍ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2672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3220</v>
      </c>
      <c r="E61" s="171"/>
      <c r="F61" s="171"/>
      <c r="G61" s="171"/>
      <c r="H61" s="171"/>
      <c r="I61" s="171"/>
      <c r="J61" s="172">
        <f>J104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3221</v>
      </c>
      <c r="E62" s="171"/>
      <c r="F62" s="171"/>
      <c r="G62" s="171"/>
      <c r="H62" s="171"/>
      <c r="I62" s="171"/>
      <c r="J62" s="172">
        <f>J120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3222</v>
      </c>
      <c r="E63" s="171"/>
      <c r="F63" s="171"/>
      <c r="G63" s="171"/>
      <c r="H63" s="171"/>
      <c r="I63" s="171"/>
      <c r="J63" s="172">
        <f>J147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3223</v>
      </c>
      <c r="E64" s="171"/>
      <c r="F64" s="171"/>
      <c r="G64" s="171"/>
      <c r="H64" s="171"/>
      <c r="I64" s="171"/>
      <c r="J64" s="172">
        <f>J163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3224</v>
      </c>
      <c r="E65" s="171"/>
      <c r="F65" s="171"/>
      <c r="G65" s="171"/>
      <c r="H65" s="171"/>
      <c r="I65" s="171"/>
      <c r="J65" s="172">
        <f>J211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2344</v>
      </c>
      <c r="E66" s="171"/>
      <c r="F66" s="171"/>
      <c r="G66" s="171"/>
      <c r="H66" s="171"/>
      <c r="I66" s="171"/>
      <c r="J66" s="172">
        <f>J230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3225</v>
      </c>
      <c r="E67" s="171"/>
      <c r="F67" s="171"/>
      <c r="G67" s="171"/>
      <c r="H67" s="171"/>
      <c r="I67" s="171"/>
      <c r="J67" s="172">
        <f>J235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2678</v>
      </c>
      <c r="E68" s="171"/>
      <c r="F68" s="171"/>
      <c r="G68" s="171"/>
      <c r="H68" s="171"/>
      <c r="I68" s="171"/>
      <c r="J68" s="172">
        <f>J237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140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Novostavba modulární Zš JINOTAJ ZLÍN</v>
      </c>
      <c r="F78" s="35"/>
      <c r="G78" s="35"/>
      <c r="H78" s="35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126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SO01-3 - ÚSTŘEDNÍ VYTÁPĚNÍ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F12</f>
        <v xml:space="preserve">Areál filmových ateliérů Kudlov, Filmová 174, 760 </v>
      </c>
      <c r="G82" s="43"/>
      <c r="H82" s="43"/>
      <c r="I82" s="35" t="s">
        <v>23</v>
      </c>
      <c r="J82" s="75" t="str">
        <f>IF(J12="","",J12)</f>
        <v>6. 4. 2024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25</v>
      </c>
      <c r="D84" s="43"/>
      <c r="E84" s="43"/>
      <c r="F84" s="30" t="str">
        <f>E15</f>
        <v>Základní škola JINOTAJ Zlín, s.r.o.</v>
      </c>
      <c r="G84" s="43"/>
      <c r="H84" s="43"/>
      <c r="I84" s="35" t="s">
        <v>32</v>
      </c>
      <c r="J84" s="39" t="str">
        <f>E21</f>
        <v xml:space="preserve"> 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30</v>
      </c>
      <c r="D85" s="43"/>
      <c r="E85" s="43"/>
      <c r="F85" s="30" t="str">
        <f>IF(E18="","",E18)</f>
        <v>Vyplň údaj</v>
      </c>
      <c r="G85" s="43"/>
      <c r="H85" s="43"/>
      <c r="I85" s="35" t="s">
        <v>35</v>
      </c>
      <c r="J85" s="39" t="str">
        <f>E24</f>
        <v xml:space="preserve"> 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141</v>
      </c>
      <c r="D87" s="183" t="s">
        <v>57</v>
      </c>
      <c r="E87" s="183" t="s">
        <v>53</v>
      </c>
      <c r="F87" s="183" t="s">
        <v>54</v>
      </c>
      <c r="G87" s="183" t="s">
        <v>142</v>
      </c>
      <c r="H87" s="183" t="s">
        <v>143</v>
      </c>
      <c r="I87" s="183" t="s">
        <v>144</v>
      </c>
      <c r="J87" s="183" t="s">
        <v>130</v>
      </c>
      <c r="K87" s="184" t="s">
        <v>145</v>
      </c>
      <c r="L87" s="185"/>
      <c r="M87" s="95" t="s">
        <v>19</v>
      </c>
      <c r="N87" s="96" t="s">
        <v>42</v>
      </c>
      <c r="O87" s="96" t="s">
        <v>146</v>
      </c>
      <c r="P87" s="96" t="s">
        <v>147</v>
      </c>
      <c r="Q87" s="96" t="s">
        <v>148</v>
      </c>
      <c r="R87" s="96" t="s">
        <v>149</v>
      </c>
      <c r="S87" s="96" t="s">
        <v>150</v>
      </c>
      <c r="T87" s="97" t="s">
        <v>151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152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P89+P104+P120+P147+P163+P211+P230+P235+P237</f>
        <v>0</v>
      </c>
      <c r="Q88" s="99"/>
      <c r="R88" s="188">
        <f>R89+R104+R120+R147+R163+R211+R230+R235+R237</f>
        <v>0.09885</v>
      </c>
      <c r="S88" s="99"/>
      <c r="T88" s="189">
        <f>T89+T104+T120+T147+T163+T211+T230+T235+T237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71</v>
      </c>
      <c r="AU88" s="20" t="s">
        <v>131</v>
      </c>
      <c r="BK88" s="190">
        <f>BK89+BK104+BK120+BK147+BK163+BK211+BK230+BK235+BK237</f>
        <v>0</v>
      </c>
    </row>
    <row r="89" spans="1:63" s="12" customFormat="1" ht="25.9" customHeight="1">
      <c r="A89" s="12"/>
      <c r="B89" s="191"/>
      <c r="C89" s="192"/>
      <c r="D89" s="193" t="s">
        <v>71</v>
      </c>
      <c r="E89" s="194" t="s">
        <v>888</v>
      </c>
      <c r="F89" s="194" t="s">
        <v>889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SUM(P90:P103)</f>
        <v>0</v>
      </c>
      <c r="Q89" s="199"/>
      <c r="R89" s="200">
        <f>SUM(R90:R103)</f>
        <v>0</v>
      </c>
      <c r="S89" s="199"/>
      <c r="T89" s="201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82</v>
      </c>
      <c r="AT89" s="203" t="s">
        <v>71</v>
      </c>
      <c r="AU89" s="203" t="s">
        <v>72</v>
      </c>
      <c r="AY89" s="202" t="s">
        <v>155</v>
      </c>
      <c r="BK89" s="204">
        <f>SUM(BK90:BK103)</f>
        <v>0</v>
      </c>
    </row>
    <row r="90" spans="1:65" s="2" customFormat="1" ht="16.5" customHeight="1">
      <c r="A90" s="41"/>
      <c r="B90" s="42"/>
      <c r="C90" s="207" t="s">
        <v>80</v>
      </c>
      <c r="D90" s="207" t="s">
        <v>162</v>
      </c>
      <c r="E90" s="208" t="s">
        <v>3226</v>
      </c>
      <c r="F90" s="209" t="s">
        <v>3227</v>
      </c>
      <c r="G90" s="210" t="s">
        <v>3228</v>
      </c>
      <c r="H90" s="211">
        <v>51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196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196</v>
      </c>
      <c r="BM90" s="218" t="s">
        <v>82</v>
      </c>
    </row>
    <row r="91" spans="1:65" s="2" customFormat="1" ht="16.5" customHeight="1">
      <c r="A91" s="41"/>
      <c r="B91" s="42"/>
      <c r="C91" s="207" t="s">
        <v>82</v>
      </c>
      <c r="D91" s="207" t="s">
        <v>162</v>
      </c>
      <c r="E91" s="208" t="s">
        <v>3229</v>
      </c>
      <c r="F91" s="209" t="s">
        <v>3230</v>
      </c>
      <c r="G91" s="210" t="s">
        <v>3228</v>
      </c>
      <c r="H91" s="211">
        <v>54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196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196</v>
      </c>
      <c r="BM91" s="218" t="s">
        <v>252</v>
      </c>
    </row>
    <row r="92" spans="1:65" s="2" customFormat="1" ht="16.5" customHeight="1">
      <c r="A92" s="41"/>
      <c r="B92" s="42"/>
      <c r="C92" s="207" t="s">
        <v>186</v>
      </c>
      <c r="D92" s="207" t="s">
        <v>162</v>
      </c>
      <c r="E92" s="208" t="s">
        <v>3231</v>
      </c>
      <c r="F92" s="209" t="s">
        <v>3232</v>
      </c>
      <c r="G92" s="210" t="s">
        <v>3228</v>
      </c>
      <c r="H92" s="211">
        <v>52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196</v>
      </c>
      <c r="AT92" s="218" t="s">
        <v>162</v>
      </c>
      <c r="AU92" s="218" t="s">
        <v>80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196</v>
      </c>
      <c r="BM92" s="218" t="s">
        <v>522</v>
      </c>
    </row>
    <row r="93" spans="1:65" s="2" customFormat="1" ht="16.5" customHeight="1">
      <c r="A93" s="41"/>
      <c r="B93" s="42"/>
      <c r="C93" s="207" t="s">
        <v>252</v>
      </c>
      <c r="D93" s="207" t="s">
        <v>162</v>
      </c>
      <c r="E93" s="208" t="s">
        <v>3233</v>
      </c>
      <c r="F93" s="209" t="s">
        <v>3234</v>
      </c>
      <c r="G93" s="210" t="s">
        <v>3228</v>
      </c>
      <c r="H93" s="211">
        <v>66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196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196</v>
      </c>
      <c r="BM93" s="218" t="s">
        <v>563</v>
      </c>
    </row>
    <row r="94" spans="1:65" s="2" customFormat="1" ht="16.5" customHeight="1">
      <c r="A94" s="41"/>
      <c r="B94" s="42"/>
      <c r="C94" s="207" t="s">
        <v>158</v>
      </c>
      <c r="D94" s="207" t="s">
        <v>162</v>
      </c>
      <c r="E94" s="208" t="s">
        <v>3235</v>
      </c>
      <c r="F94" s="209" t="s">
        <v>3236</v>
      </c>
      <c r="G94" s="210" t="s">
        <v>3228</v>
      </c>
      <c r="H94" s="211">
        <v>269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196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196</v>
      </c>
      <c r="BM94" s="218" t="s">
        <v>277</v>
      </c>
    </row>
    <row r="95" spans="1:65" s="2" customFormat="1" ht="16.5" customHeight="1">
      <c r="A95" s="41"/>
      <c r="B95" s="42"/>
      <c r="C95" s="207" t="s">
        <v>522</v>
      </c>
      <c r="D95" s="207" t="s">
        <v>162</v>
      </c>
      <c r="E95" s="208" t="s">
        <v>3237</v>
      </c>
      <c r="F95" s="209" t="s">
        <v>3238</v>
      </c>
      <c r="G95" s="210" t="s">
        <v>174</v>
      </c>
      <c r="H95" s="211">
        <v>1345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196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196</v>
      </c>
      <c r="BM95" s="218" t="s">
        <v>8</v>
      </c>
    </row>
    <row r="96" spans="1:65" s="2" customFormat="1" ht="16.5" customHeight="1">
      <c r="A96" s="41"/>
      <c r="B96" s="42"/>
      <c r="C96" s="207" t="s">
        <v>1170</v>
      </c>
      <c r="D96" s="207" t="s">
        <v>162</v>
      </c>
      <c r="E96" s="208" t="s">
        <v>3239</v>
      </c>
      <c r="F96" s="209" t="s">
        <v>3240</v>
      </c>
      <c r="G96" s="210" t="s">
        <v>356</v>
      </c>
      <c r="H96" s="211">
        <v>2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196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196</v>
      </c>
      <c r="BM96" s="218" t="s">
        <v>292</v>
      </c>
    </row>
    <row r="97" spans="1:65" s="2" customFormat="1" ht="16.5" customHeight="1">
      <c r="A97" s="41"/>
      <c r="B97" s="42"/>
      <c r="C97" s="207" t="s">
        <v>563</v>
      </c>
      <c r="D97" s="207" t="s">
        <v>162</v>
      </c>
      <c r="E97" s="208" t="s">
        <v>3241</v>
      </c>
      <c r="F97" s="209" t="s">
        <v>3242</v>
      </c>
      <c r="G97" s="210" t="s">
        <v>721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196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196</v>
      </c>
      <c r="BM97" s="218" t="s">
        <v>196</v>
      </c>
    </row>
    <row r="98" spans="1:65" s="2" customFormat="1" ht="16.5" customHeight="1">
      <c r="A98" s="41"/>
      <c r="B98" s="42"/>
      <c r="C98" s="207" t="s">
        <v>265</v>
      </c>
      <c r="D98" s="207" t="s">
        <v>162</v>
      </c>
      <c r="E98" s="208" t="s">
        <v>3243</v>
      </c>
      <c r="F98" s="209" t="s">
        <v>3244</v>
      </c>
      <c r="G98" s="210" t="s">
        <v>721</v>
      </c>
      <c r="H98" s="211">
        <v>1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196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196</v>
      </c>
      <c r="BM98" s="218" t="s">
        <v>208</v>
      </c>
    </row>
    <row r="99" spans="1:65" s="2" customFormat="1" ht="16.5" customHeight="1">
      <c r="A99" s="41"/>
      <c r="B99" s="42"/>
      <c r="C99" s="207" t="s">
        <v>277</v>
      </c>
      <c r="D99" s="207" t="s">
        <v>162</v>
      </c>
      <c r="E99" s="208" t="s">
        <v>3245</v>
      </c>
      <c r="F99" s="209" t="s">
        <v>3246</v>
      </c>
      <c r="G99" s="210" t="s">
        <v>721</v>
      </c>
      <c r="H99" s="211">
        <v>2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196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196</v>
      </c>
      <c r="BM99" s="218" t="s">
        <v>298</v>
      </c>
    </row>
    <row r="100" spans="1:65" s="2" customFormat="1" ht="16.5" customHeight="1">
      <c r="A100" s="41"/>
      <c r="B100" s="42"/>
      <c r="C100" s="207" t="s">
        <v>219</v>
      </c>
      <c r="D100" s="207" t="s">
        <v>162</v>
      </c>
      <c r="E100" s="208" t="s">
        <v>3247</v>
      </c>
      <c r="F100" s="209" t="s">
        <v>3248</v>
      </c>
      <c r="G100" s="210" t="s">
        <v>721</v>
      </c>
      <c r="H100" s="211">
        <v>1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196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196</v>
      </c>
      <c r="BM100" s="218" t="s">
        <v>310</v>
      </c>
    </row>
    <row r="101" spans="1:65" s="2" customFormat="1" ht="16.5" customHeight="1">
      <c r="A101" s="41"/>
      <c r="B101" s="42"/>
      <c r="C101" s="207" t="s">
        <v>8</v>
      </c>
      <c r="D101" s="207" t="s">
        <v>162</v>
      </c>
      <c r="E101" s="208" t="s">
        <v>3249</v>
      </c>
      <c r="F101" s="209" t="s">
        <v>3250</v>
      </c>
      <c r="G101" s="210" t="s">
        <v>653</v>
      </c>
      <c r="H101" s="211">
        <v>46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196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196</v>
      </c>
      <c r="BM101" s="218" t="s">
        <v>327</v>
      </c>
    </row>
    <row r="102" spans="1:65" s="2" customFormat="1" ht="24.15" customHeight="1">
      <c r="A102" s="41"/>
      <c r="B102" s="42"/>
      <c r="C102" s="207" t="s">
        <v>284</v>
      </c>
      <c r="D102" s="207" t="s">
        <v>162</v>
      </c>
      <c r="E102" s="208" t="s">
        <v>3251</v>
      </c>
      <c r="F102" s="209" t="s">
        <v>3252</v>
      </c>
      <c r="G102" s="210" t="s">
        <v>3253</v>
      </c>
      <c r="H102" s="297"/>
      <c r="I102" s="212"/>
      <c r="J102" s="213">
        <f>ROUND(I102*H102,2)</f>
        <v>0</v>
      </c>
      <c r="K102" s="209" t="s">
        <v>166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196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196</v>
      </c>
      <c r="BM102" s="218" t="s">
        <v>256</v>
      </c>
    </row>
    <row r="103" spans="1:47" s="2" customFormat="1" ht="12">
      <c r="A103" s="41"/>
      <c r="B103" s="42"/>
      <c r="C103" s="43"/>
      <c r="D103" s="220" t="s">
        <v>169</v>
      </c>
      <c r="E103" s="43"/>
      <c r="F103" s="221" t="s">
        <v>3254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169</v>
      </c>
      <c r="AU103" s="20" t="s">
        <v>80</v>
      </c>
    </row>
    <row r="104" spans="1:63" s="12" customFormat="1" ht="25.9" customHeight="1">
      <c r="A104" s="12"/>
      <c r="B104" s="191"/>
      <c r="C104" s="192"/>
      <c r="D104" s="193" t="s">
        <v>71</v>
      </c>
      <c r="E104" s="194" t="s">
        <v>3255</v>
      </c>
      <c r="F104" s="194" t="s">
        <v>3256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SUM(P105:P119)</f>
        <v>0</v>
      </c>
      <c r="Q104" s="199"/>
      <c r="R104" s="200">
        <f>SUM(R105:R119)</f>
        <v>0</v>
      </c>
      <c r="S104" s="199"/>
      <c r="T104" s="201">
        <f>SUM(T105:T119)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82</v>
      </c>
      <c r="AT104" s="203" t="s">
        <v>71</v>
      </c>
      <c r="AU104" s="203" t="s">
        <v>72</v>
      </c>
      <c r="AY104" s="202" t="s">
        <v>155</v>
      </c>
      <c r="BK104" s="204">
        <f>SUM(BK105:BK119)</f>
        <v>0</v>
      </c>
    </row>
    <row r="105" spans="1:65" s="2" customFormat="1" ht="16.5" customHeight="1">
      <c r="A105" s="41"/>
      <c r="B105" s="42"/>
      <c r="C105" s="207" t="s">
        <v>292</v>
      </c>
      <c r="D105" s="207" t="s">
        <v>162</v>
      </c>
      <c r="E105" s="208" t="s">
        <v>3257</v>
      </c>
      <c r="F105" s="209" t="s">
        <v>3258</v>
      </c>
      <c r="G105" s="210" t="s">
        <v>165</v>
      </c>
      <c r="H105" s="211">
        <v>1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196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196</v>
      </c>
      <c r="BM105" s="218" t="s">
        <v>350</v>
      </c>
    </row>
    <row r="106" spans="1:65" s="2" customFormat="1" ht="16.5" customHeight="1">
      <c r="A106" s="41"/>
      <c r="B106" s="42"/>
      <c r="C106" s="207" t="s">
        <v>190</v>
      </c>
      <c r="D106" s="207" t="s">
        <v>162</v>
      </c>
      <c r="E106" s="208" t="s">
        <v>3259</v>
      </c>
      <c r="F106" s="209" t="s">
        <v>3260</v>
      </c>
      <c r="G106" s="210" t="s">
        <v>165</v>
      </c>
      <c r="H106" s="211">
        <v>1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196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196</v>
      </c>
      <c r="BM106" s="218" t="s">
        <v>1983</v>
      </c>
    </row>
    <row r="107" spans="1:65" s="2" customFormat="1" ht="16.5" customHeight="1">
      <c r="A107" s="41"/>
      <c r="B107" s="42"/>
      <c r="C107" s="207" t="s">
        <v>196</v>
      </c>
      <c r="D107" s="207" t="s">
        <v>162</v>
      </c>
      <c r="E107" s="208" t="s">
        <v>3261</v>
      </c>
      <c r="F107" s="209" t="s">
        <v>3262</v>
      </c>
      <c r="G107" s="210" t="s">
        <v>165</v>
      </c>
      <c r="H107" s="211">
        <v>1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196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196</v>
      </c>
      <c r="BM107" s="218" t="s">
        <v>776</v>
      </c>
    </row>
    <row r="108" spans="1:65" s="2" customFormat="1" ht="16.5" customHeight="1">
      <c r="A108" s="41"/>
      <c r="B108" s="42"/>
      <c r="C108" s="207" t="s">
        <v>202</v>
      </c>
      <c r="D108" s="207" t="s">
        <v>162</v>
      </c>
      <c r="E108" s="208" t="s">
        <v>3263</v>
      </c>
      <c r="F108" s="209" t="s">
        <v>3264</v>
      </c>
      <c r="G108" s="210" t="s">
        <v>165</v>
      </c>
      <c r="H108" s="211">
        <v>2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196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196</v>
      </c>
      <c r="BM108" s="218" t="s">
        <v>305</v>
      </c>
    </row>
    <row r="109" spans="1:65" s="2" customFormat="1" ht="16.5" customHeight="1">
      <c r="A109" s="41"/>
      <c r="B109" s="42"/>
      <c r="C109" s="207" t="s">
        <v>208</v>
      </c>
      <c r="D109" s="207" t="s">
        <v>162</v>
      </c>
      <c r="E109" s="208" t="s">
        <v>3265</v>
      </c>
      <c r="F109" s="209" t="s">
        <v>3266</v>
      </c>
      <c r="G109" s="210" t="s">
        <v>721</v>
      </c>
      <c r="H109" s="211">
        <v>1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196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196</v>
      </c>
      <c r="BM109" s="218" t="s">
        <v>336</v>
      </c>
    </row>
    <row r="110" spans="1:65" s="2" customFormat="1" ht="16.5" customHeight="1">
      <c r="A110" s="41"/>
      <c r="B110" s="42"/>
      <c r="C110" s="207" t="s">
        <v>214</v>
      </c>
      <c r="D110" s="207" t="s">
        <v>162</v>
      </c>
      <c r="E110" s="208" t="s">
        <v>3267</v>
      </c>
      <c r="F110" s="209" t="s">
        <v>3268</v>
      </c>
      <c r="G110" s="210" t="s">
        <v>721</v>
      </c>
      <c r="H110" s="211">
        <v>1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196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196</v>
      </c>
      <c r="BM110" s="218" t="s">
        <v>161</v>
      </c>
    </row>
    <row r="111" spans="1:65" s="2" customFormat="1" ht="16.5" customHeight="1">
      <c r="A111" s="41"/>
      <c r="B111" s="42"/>
      <c r="C111" s="207" t="s">
        <v>298</v>
      </c>
      <c r="D111" s="207" t="s">
        <v>162</v>
      </c>
      <c r="E111" s="208" t="s">
        <v>3269</v>
      </c>
      <c r="F111" s="209" t="s">
        <v>3270</v>
      </c>
      <c r="G111" s="210" t="s">
        <v>721</v>
      </c>
      <c r="H111" s="211">
        <v>1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196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196</v>
      </c>
      <c r="BM111" s="218" t="s">
        <v>178</v>
      </c>
    </row>
    <row r="112" spans="1:65" s="2" customFormat="1" ht="16.5" customHeight="1">
      <c r="A112" s="41"/>
      <c r="B112" s="42"/>
      <c r="C112" s="207" t="s">
        <v>7</v>
      </c>
      <c r="D112" s="207" t="s">
        <v>162</v>
      </c>
      <c r="E112" s="208" t="s">
        <v>3271</v>
      </c>
      <c r="F112" s="209" t="s">
        <v>3272</v>
      </c>
      <c r="G112" s="210" t="s">
        <v>721</v>
      </c>
      <c r="H112" s="211">
        <v>1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196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196</v>
      </c>
      <c r="BM112" s="218" t="s">
        <v>237</v>
      </c>
    </row>
    <row r="113" spans="1:65" s="2" customFormat="1" ht="16.5" customHeight="1">
      <c r="A113" s="41"/>
      <c r="B113" s="42"/>
      <c r="C113" s="207" t="s">
        <v>310</v>
      </c>
      <c r="D113" s="207" t="s">
        <v>162</v>
      </c>
      <c r="E113" s="208" t="s">
        <v>3273</v>
      </c>
      <c r="F113" s="209" t="s">
        <v>3274</v>
      </c>
      <c r="G113" s="210" t="s">
        <v>165</v>
      </c>
      <c r="H113" s="211">
        <v>1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196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196</v>
      </c>
      <c r="BM113" s="218" t="s">
        <v>247</v>
      </c>
    </row>
    <row r="114" spans="1:65" s="2" customFormat="1" ht="16.5" customHeight="1">
      <c r="A114" s="41"/>
      <c r="B114" s="42"/>
      <c r="C114" s="207" t="s">
        <v>323</v>
      </c>
      <c r="D114" s="207" t="s">
        <v>162</v>
      </c>
      <c r="E114" s="208" t="s">
        <v>3275</v>
      </c>
      <c r="F114" s="209" t="s">
        <v>3276</v>
      </c>
      <c r="G114" s="210" t="s">
        <v>721</v>
      </c>
      <c r="H114" s="211">
        <v>2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196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196</v>
      </c>
      <c r="BM114" s="218" t="s">
        <v>1039</v>
      </c>
    </row>
    <row r="115" spans="1:65" s="2" customFormat="1" ht="16.5" customHeight="1">
      <c r="A115" s="41"/>
      <c r="B115" s="42"/>
      <c r="C115" s="207" t="s">
        <v>327</v>
      </c>
      <c r="D115" s="207" t="s">
        <v>162</v>
      </c>
      <c r="E115" s="208" t="s">
        <v>3277</v>
      </c>
      <c r="F115" s="209" t="s">
        <v>3278</v>
      </c>
      <c r="G115" s="210" t="s">
        <v>721</v>
      </c>
      <c r="H115" s="211">
        <v>1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196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196</v>
      </c>
      <c r="BM115" s="218" t="s">
        <v>1082</v>
      </c>
    </row>
    <row r="116" spans="1:65" s="2" customFormat="1" ht="16.5" customHeight="1">
      <c r="A116" s="41"/>
      <c r="B116" s="42"/>
      <c r="C116" s="207" t="s">
        <v>1962</v>
      </c>
      <c r="D116" s="207" t="s">
        <v>162</v>
      </c>
      <c r="E116" s="208" t="s">
        <v>3279</v>
      </c>
      <c r="F116" s="209" t="s">
        <v>3280</v>
      </c>
      <c r="G116" s="210" t="s">
        <v>721</v>
      </c>
      <c r="H116" s="211">
        <v>1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196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196</v>
      </c>
      <c r="BM116" s="218" t="s">
        <v>1083</v>
      </c>
    </row>
    <row r="117" spans="1:65" s="2" customFormat="1" ht="24.15" customHeight="1">
      <c r="A117" s="41"/>
      <c r="B117" s="42"/>
      <c r="C117" s="207" t="s">
        <v>256</v>
      </c>
      <c r="D117" s="207" t="s">
        <v>162</v>
      </c>
      <c r="E117" s="208" t="s">
        <v>3281</v>
      </c>
      <c r="F117" s="209" t="s">
        <v>3282</v>
      </c>
      <c r="G117" s="210" t="s">
        <v>3253</v>
      </c>
      <c r="H117" s="297"/>
      <c r="I117" s="212"/>
      <c r="J117" s="213">
        <f>ROUND(I117*H117,2)</f>
        <v>0</v>
      </c>
      <c r="K117" s="209" t="s">
        <v>166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196</v>
      </c>
      <c r="AT117" s="218" t="s">
        <v>162</v>
      </c>
      <c r="AU117" s="218" t="s">
        <v>80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196</v>
      </c>
      <c r="BM117" s="218" t="s">
        <v>1211</v>
      </c>
    </row>
    <row r="118" spans="1:47" s="2" customFormat="1" ht="12">
      <c r="A118" s="41"/>
      <c r="B118" s="42"/>
      <c r="C118" s="43"/>
      <c r="D118" s="220" t="s">
        <v>169</v>
      </c>
      <c r="E118" s="43"/>
      <c r="F118" s="221" t="s">
        <v>3283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169</v>
      </c>
      <c r="AU118" s="20" t="s">
        <v>80</v>
      </c>
    </row>
    <row r="119" spans="1:65" s="2" customFormat="1" ht="16.5" customHeight="1">
      <c r="A119" s="41"/>
      <c r="B119" s="42"/>
      <c r="C119" s="207" t="s">
        <v>346</v>
      </c>
      <c r="D119" s="207" t="s">
        <v>162</v>
      </c>
      <c r="E119" s="208" t="s">
        <v>3284</v>
      </c>
      <c r="F119" s="209" t="s">
        <v>3285</v>
      </c>
      <c r="G119" s="210" t="s">
        <v>3286</v>
      </c>
      <c r="H119" s="211">
        <v>1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196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196</v>
      </c>
      <c r="BM119" s="218" t="s">
        <v>1092</v>
      </c>
    </row>
    <row r="120" spans="1:63" s="12" customFormat="1" ht="25.9" customHeight="1">
      <c r="A120" s="12"/>
      <c r="B120" s="191"/>
      <c r="C120" s="192"/>
      <c r="D120" s="193" t="s">
        <v>71</v>
      </c>
      <c r="E120" s="194" t="s">
        <v>3187</v>
      </c>
      <c r="F120" s="194" t="s">
        <v>3287</v>
      </c>
      <c r="G120" s="192"/>
      <c r="H120" s="192"/>
      <c r="I120" s="195"/>
      <c r="J120" s="196">
        <f>BK120</f>
        <v>0</v>
      </c>
      <c r="K120" s="192"/>
      <c r="L120" s="197"/>
      <c r="M120" s="198"/>
      <c r="N120" s="199"/>
      <c r="O120" s="199"/>
      <c r="P120" s="200">
        <f>SUM(P121:P146)</f>
        <v>0</v>
      </c>
      <c r="Q120" s="199"/>
      <c r="R120" s="200">
        <f>SUM(R121:R146)</f>
        <v>0.08886</v>
      </c>
      <c r="S120" s="199"/>
      <c r="T120" s="201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82</v>
      </c>
      <c r="AT120" s="203" t="s">
        <v>71</v>
      </c>
      <c r="AU120" s="203" t="s">
        <v>72</v>
      </c>
      <c r="AY120" s="202" t="s">
        <v>155</v>
      </c>
      <c r="BK120" s="204">
        <f>SUM(BK121:BK146)</f>
        <v>0</v>
      </c>
    </row>
    <row r="121" spans="1:65" s="2" customFormat="1" ht="16.5" customHeight="1">
      <c r="A121" s="41"/>
      <c r="B121" s="42"/>
      <c r="C121" s="207" t="s">
        <v>350</v>
      </c>
      <c r="D121" s="207" t="s">
        <v>162</v>
      </c>
      <c r="E121" s="208" t="s">
        <v>3288</v>
      </c>
      <c r="F121" s="209" t="s">
        <v>3289</v>
      </c>
      <c r="G121" s="210" t="s">
        <v>721</v>
      </c>
      <c r="H121" s="211">
        <v>1</v>
      </c>
      <c r="I121" s="212"/>
      <c r="J121" s="213">
        <f>ROUND(I121*H121,2)</f>
        <v>0</v>
      </c>
      <c r="K121" s="209" t="s">
        <v>166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0.03181</v>
      </c>
      <c r="R121" s="216">
        <f>Q121*H121</f>
        <v>0.03181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196</v>
      </c>
      <c r="AT121" s="218" t="s">
        <v>162</v>
      </c>
      <c r="AU121" s="218" t="s">
        <v>80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196</v>
      </c>
      <c r="BM121" s="218" t="s">
        <v>2382</v>
      </c>
    </row>
    <row r="122" spans="1:47" s="2" customFormat="1" ht="12">
      <c r="A122" s="41"/>
      <c r="B122" s="42"/>
      <c r="C122" s="43"/>
      <c r="D122" s="220" t="s">
        <v>169</v>
      </c>
      <c r="E122" s="43"/>
      <c r="F122" s="221" t="s">
        <v>3290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169</v>
      </c>
      <c r="AU122" s="20" t="s">
        <v>80</v>
      </c>
    </row>
    <row r="123" spans="1:65" s="2" customFormat="1" ht="16.5" customHeight="1">
      <c r="A123" s="41"/>
      <c r="B123" s="42"/>
      <c r="C123" s="207" t="s">
        <v>224</v>
      </c>
      <c r="D123" s="207" t="s">
        <v>162</v>
      </c>
      <c r="E123" s="208" t="s">
        <v>3291</v>
      </c>
      <c r="F123" s="209" t="s">
        <v>3292</v>
      </c>
      <c r="G123" s="210" t="s">
        <v>721</v>
      </c>
      <c r="H123" s="211">
        <v>2</v>
      </c>
      <c r="I123" s="212"/>
      <c r="J123" s="213">
        <f>ROUND(I123*H123,2)</f>
        <v>0</v>
      </c>
      <c r="K123" s="209" t="s">
        <v>166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0.00059</v>
      </c>
      <c r="R123" s="216">
        <f>Q123*H123</f>
        <v>0.00118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196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196</v>
      </c>
      <c r="BM123" s="218" t="s">
        <v>1109</v>
      </c>
    </row>
    <row r="124" spans="1:47" s="2" customFormat="1" ht="12">
      <c r="A124" s="41"/>
      <c r="B124" s="42"/>
      <c r="C124" s="43"/>
      <c r="D124" s="220" t="s">
        <v>169</v>
      </c>
      <c r="E124" s="43"/>
      <c r="F124" s="221" t="s">
        <v>3293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169</v>
      </c>
      <c r="AU124" s="20" t="s">
        <v>80</v>
      </c>
    </row>
    <row r="125" spans="1:65" s="2" customFormat="1" ht="16.5" customHeight="1">
      <c r="A125" s="41"/>
      <c r="B125" s="42"/>
      <c r="C125" s="207" t="s">
        <v>1983</v>
      </c>
      <c r="D125" s="207" t="s">
        <v>162</v>
      </c>
      <c r="E125" s="208" t="s">
        <v>3294</v>
      </c>
      <c r="F125" s="209" t="s">
        <v>3295</v>
      </c>
      <c r="G125" s="210" t="s">
        <v>721</v>
      </c>
      <c r="H125" s="211">
        <v>2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196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196</v>
      </c>
      <c r="BM125" s="218" t="s">
        <v>1119</v>
      </c>
    </row>
    <row r="126" spans="1:65" s="2" customFormat="1" ht="16.5" customHeight="1">
      <c r="A126" s="41"/>
      <c r="B126" s="42"/>
      <c r="C126" s="207" t="s">
        <v>1988</v>
      </c>
      <c r="D126" s="207" t="s">
        <v>162</v>
      </c>
      <c r="E126" s="208" t="s">
        <v>3296</v>
      </c>
      <c r="F126" s="209" t="s">
        <v>3297</v>
      </c>
      <c r="G126" s="210" t="s">
        <v>721</v>
      </c>
      <c r="H126" s="211">
        <v>4</v>
      </c>
      <c r="I126" s="212"/>
      <c r="J126" s="213">
        <f>ROUND(I126*H126,2)</f>
        <v>0</v>
      </c>
      <c r="K126" s="209" t="s">
        <v>166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0.00138</v>
      </c>
      <c r="R126" s="216">
        <f>Q126*H126</f>
        <v>0.00552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196</v>
      </c>
      <c r="AT126" s="218" t="s">
        <v>162</v>
      </c>
      <c r="AU126" s="218" t="s">
        <v>80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196</v>
      </c>
      <c r="BM126" s="218" t="s">
        <v>1070</v>
      </c>
    </row>
    <row r="127" spans="1:47" s="2" customFormat="1" ht="12">
      <c r="A127" s="41"/>
      <c r="B127" s="42"/>
      <c r="C127" s="43"/>
      <c r="D127" s="220" t="s">
        <v>169</v>
      </c>
      <c r="E127" s="43"/>
      <c r="F127" s="221" t="s">
        <v>3298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169</v>
      </c>
      <c r="AU127" s="20" t="s">
        <v>80</v>
      </c>
    </row>
    <row r="128" spans="1:65" s="2" customFormat="1" ht="16.5" customHeight="1">
      <c r="A128" s="41"/>
      <c r="B128" s="42"/>
      <c r="C128" s="207" t="s">
        <v>776</v>
      </c>
      <c r="D128" s="207" t="s">
        <v>162</v>
      </c>
      <c r="E128" s="208" t="s">
        <v>3299</v>
      </c>
      <c r="F128" s="209" t="s">
        <v>3300</v>
      </c>
      <c r="G128" s="210" t="s">
        <v>721</v>
      </c>
      <c r="H128" s="211">
        <v>1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196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196</v>
      </c>
      <c r="BM128" s="218" t="s">
        <v>2771</v>
      </c>
    </row>
    <row r="129" spans="1:65" s="2" customFormat="1" ht="16.5" customHeight="1">
      <c r="A129" s="41"/>
      <c r="B129" s="42"/>
      <c r="C129" s="207" t="s">
        <v>272</v>
      </c>
      <c r="D129" s="207" t="s">
        <v>162</v>
      </c>
      <c r="E129" s="208" t="s">
        <v>3301</v>
      </c>
      <c r="F129" s="209" t="s">
        <v>3302</v>
      </c>
      <c r="G129" s="210" t="s">
        <v>165</v>
      </c>
      <c r="H129" s="211">
        <v>12</v>
      </c>
      <c r="I129" s="212"/>
      <c r="J129" s="213">
        <f>ROUND(I129*H129,2)</f>
        <v>0</v>
      </c>
      <c r="K129" s="209" t="s">
        <v>166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0.00112</v>
      </c>
      <c r="R129" s="216">
        <f>Q129*H129</f>
        <v>0.013439999999999999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196</v>
      </c>
      <c r="AT129" s="218" t="s">
        <v>162</v>
      </c>
      <c r="AU129" s="218" t="s">
        <v>80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196</v>
      </c>
      <c r="BM129" s="218" t="s">
        <v>2775</v>
      </c>
    </row>
    <row r="130" spans="1:47" s="2" customFormat="1" ht="12">
      <c r="A130" s="41"/>
      <c r="B130" s="42"/>
      <c r="C130" s="43"/>
      <c r="D130" s="220" t="s">
        <v>169</v>
      </c>
      <c r="E130" s="43"/>
      <c r="F130" s="221" t="s">
        <v>3303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169</v>
      </c>
      <c r="AU130" s="20" t="s">
        <v>80</v>
      </c>
    </row>
    <row r="131" spans="1:65" s="2" customFormat="1" ht="16.5" customHeight="1">
      <c r="A131" s="41"/>
      <c r="B131" s="42"/>
      <c r="C131" s="207" t="s">
        <v>305</v>
      </c>
      <c r="D131" s="207" t="s">
        <v>162</v>
      </c>
      <c r="E131" s="208" t="s">
        <v>3304</v>
      </c>
      <c r="F131" s="209" t="s">
        <v>3305</v>
      </c>
      <c r="G131" s="210" t="s">
        <v>165</v>
      </c>
      <c r="H131" s="211">
        <v>2</v>
      </c>
      <c r="I131" s="212"/>
      <c r="J131" s="213">
        <f>ROUND(I131*H131,2)</f>
        <v>0</v>
      </c>
      <c r="K131" s="209" t="s">
        <v>166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0.01023</v>
      </c>
      <c r="R131" s="216">
        <f>Q131*H131</f>
        <v>0.02046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196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196</v>
      </c>
      <c r="BM131" s="218" t="s">
        <v>2779</v>
      </c>
    </row>
    <row r="132" spans="1:47" s="2" customFormat="1" ht="12">
      <c r="A132" s="41"/>
      <c r="B132" s="42"/>
      <c r="C132" s="43"/>
      <c r="D132" s="220" t="s">
        <v>169</v>
      </c>
      <c r="E132" s="43"/>
      <c r="F132" s="221" t="s">
        <v>3306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169</v>
      </c>
      <c r="AU132" s="20" t="s">
        <v>80</v>
      </c>
    </row>
    <row r="133" spans="1:65" s="2" customFormat="1" ht="24.15" customHeight="1">
      <c r="A133" s="41"/>
      <c r="B133" s="42"/>
      <c r="C133" s="207" t="s">
        <v>331</v>
      </c>
      <c r="D133" s="207" t="s">
        <v>162</v>
      </c>
      <c r="E133" s="208" t="s">
        <v>3307</v>
      </c>
      <c r="F133" s="209" t="s">
        <v>3308</v>
      </c>
      <c r="G133" s="210" t="s">
        <v>165</v>
      </c>
      <c r="H133" s="211">
        <v>1</v>
      </c>
      <c r="I133" s="212"/>
      <c r="J133" s="213">
        <f>ROUND(I133*H133,2)</f>
        <v>0</v>
      </c>
      <c r="K133" s="209" t="s">
        <v>166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0.00413</v>
      </c>
      <c r="R133" s="216">
        <f>Q133*H133</f>
        <v>0.00413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196</v>
      </c>
      <c r="AT133" s="218" t="s">
        <v>162</v>
      </c>
      <c r="AU133" s="218" t="s">
        <v>80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196</v>
      </c>
      <c r="BM133" s="218" t="s">
        <v>2783</v>
      </c>
    </row>
    <row r="134" spans="1:47" s="2" customFormat="1" ht="12">
      <c r="A134" s="41"/>
      <c r="B134" s="42"/>
      <c r="C134" s="43"/>
      <c r="D134" s="220" t="s">
        <v>169</v>
      </c>
      <c r="E134" s="43"/>
      <c r="F134" s="221" t="s">
        <v>3309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169</v>
      </c>
      <c r="AU134" s="20" t="s">
        <v>80</v>
      </c>
    </row>
    <row r="135" spans="1:65" s="2" customFormat="1" ht="24.15" customHeight="1">
      <c r="A135" s="41"/>
      <c r="B135" s="42"/>
      <c r="C135" s="207" t="s">
        <v>336</v>
      </c>
      <c r="D135" s="207" t="s">
        <v>162</v>
      </c>
      <c r="E135" s="208" t="s">
        <v>3310</v>
      </c>
      <c r="F135" s="209" t="s">
        <v>3311</v>
      </c>
      <c r="G135" s="210" t="s">
        <v>165</v>
      </c>
      <c r="H135" s="211">
        <v>1</v>
      </c>
      <c r="I135" s="212"/>
      <c r="J135" s="213">
        <f>ROUND(I135*H135,2)</f>
        <v>0</v>
      </c>
      <c r="K135" s="209" t="s">
        <v>166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0.00683</v>
      </c>
      <c r="R135" s="216">
        <f>Q135*H135</f>
        <v>0.00683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196</v>
      </c>
      <c r="AT135" s="218" t="s">
        <v>162</v>
      </c>
      <c r="AU135" s="218" t="s">
        <v>80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196</v>
      </c>
      <c r="BM135" s="218" t="s">
        <v>2787</v>
      </c>
    </row>
    <row r="136" spans="1:47" s="2" customFormat="1" ht="12">
      <c r="A136" s="41"/>
      <c r="B136" s="42"/>
      <c r="C136" s="43"/>
      <c r="D136" s="220" t="s">
        <v>169</v>
      </c>
      <c r="E136" s="43"/>
      <c r="F136" s="221" t="s">
        <v>3312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169</v>
      </c>
      <c r="AU136" s="20" t="s">
        <v>80</v>
      </c>
    </row>
    <row r="137" spans="1:65" s="2" customFormat="1" ht="16.5" customHeight="1">
      <c r="A137" s="41"/>
      <c r="B137" s="42"/>
      <c r="C137" s="207" t="s">
        <v>341</v>
      </c>
      <c r="D137" s="207" t="s">
        <v>162</v>
      </c>
      <c r="E137" s="208" t="s">
        <v>3313</v>
      </c>
      <c r="F137" s="209" t="s">
        <v>3314</v>
      </c>
      <c r="G137" s="210" t="s">
        <v>165</v>
      </c>
      <c r="H137" s="211">
        <v>1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196</v>
      </c>
      <c r="AT137" s="218" t="s">
        <v>162</v>
      </c>
      <c r="AU137" s="218" t="s">
        <v>80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196</v>
      </c>
      <c r="BM137" s="218" t="s">
        <v>1432</v>
      </c>
    </row>
    <row r="138" spans="1:65" s="2" customFormat="1" ht="16.5" customHeight="1">
      <c r="A138" s="41"/>
      <c r="B138" s="42"/>
      <c r="C138" s="207" t="s">
        <v>161</v>
      </c>
      <c r="D138" s="207" t="s">
        <v>162</v>
      </c>
      <c r="E138" s="208" t="s">
        <v>3315</v>
      </c>
      <c r="F138" s="209" t="s">
        <v>3316</v>
      </c>
      <c r="G138" s="210" t="s">
        <v>165</v>
      </c>
      <c r="H138" s="211">
        <v>1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196</v>
      </c>
      <c r="AT138" s="218" t="s">
        <v>162</v>
      </c>
      <c r="AU138" s="218" t="s">
        <v>80</v>
      </c>
      <c r="AY138" s="20" t="s">
        <v>155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196</v>
      </c>
      <c r="BM138" s="218" t="s">
        <v>890</v>
      </c>
    </row>
    <row r="139" spans="1:65" s="2" customFormat="1" ht="16.5" customHeight="1">
      <c r="A139" s="41"/>
      <c r="B139" s="42"/>
      <c r="C139" s="207" t="s">
        <v>171</v>
      </c>
      <c r="D139" s="207" t="s">
        <v>162</v>
      </c>
      <c r="E139" s="208" t="s">
        <v>3317</v>
      </c>
      <c r="F139" s="209" t="s">
        <v>3318</v>
      </c>
      <c r="G139" s="210" t="s">
        <v>165</v>
      </c>
      <c r="H139" s="211">
        <v>1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196</v>
      </c>
      <c r="AT139" s="218" t="s">
        <v>162</v>
      </c>
      <c r="AU139" s="218" t="s">
        <v>80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196</v>
      </c>
      <c r="BM139" s="218" t="s">
        <v>1899</v>
      </c>
    </row>
    <row r="140" spans="1:65" s="2" customFormat="1" ht="33" customHeight="1">
      <c r="A140" s="41"/>
      <c r="B140" s="42"/>
      <c r="C140" s="207" t="s">
        <v>178</v>
      </c>
      <c r="D140" s="207" t="s">
        <v>162</v>
      </c>
      <c r="E140" s="208" t="s">
        <v>3319</v>
      </c>
      <c r="F140" s="209" t="s">
        <v>3320</v>
      </c>
      <c r="G140" s="210" t="s">
        <v>165</v>
      </c>
      <c r="H140" s="211">
        <v>1</v>
      </c>
      <c r="I140" s="212"/>
      <c r="J140" s="213">
        <f>ROUND(I140*H140,2)</f>
        <v>0</v>
      </c>
      <c r="K140" s="209" t="s">
        <v>166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0.00549</v>
      </c>
      <c r="R140" s="216">
        <f>Q140*H140</f>
        <v>0.00549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196</v>
      </c>
      <c r="AT140" s="218" t="s">
        <v>162</v>
      </c>
      <c r="AU140" s="218" t="s">
        <v>80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196</v>
      </c>
      <c r="BM140" s="218" t="s">
        <v>2047</v>
      </c>
    </row>
    <row r="141" spans="1:47" s="2" customFormat="1" ht="12">
      <c r="A141" s="41"/>
      <c r="B141" s="42"/>
      <c r="C141" s="43"/>
      <c r="D141" s="220" t="s">
        <v>169</v>
      </c>
      <c r="E141" s="43"/>
      <c r="F141" s="221" t="s">
        <v>3321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169</v>
      </c>
      <c r="AU141" s="20" t="s">
        <v>80</v>
      </c>
    </row>
    <row r="142" spans="1:65" s="2" customFormat="1" ht="16.5" customHeight="1">
      <c r="A142" s="41"/>
      <c r="B142" s="42"/>
      <c r="C142" s="207" t="s">
        <v>182</v>
      </c>
      <c r="D142" s="207" t="s">
        <v>162</v>
      </c>
      <c r="E142" s="208" t="s">
        <v>3322</v>
      </c>
      <c r="F142" s="209" t="s">
        <v>3323</v>
      </c>
      <c r="G142" s="210" t="s">
        <v>165</v>
      </c>
      <c r="H142" s="211">
        <v>2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196</v>
      </c>
      <c r="AT142" s="218" t="s">
        <v>162</v>
      </c>
      <c r="AU142" s="218" t="s">
        <v>80</v>
      </c>
      <c r="AY142" s="20" t="s">
        <v>155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196</v>
      </c>
      <c r="BM142" s="218" t="s">
        <v>2052</v>
      </c>
    </row>
    <row r="143" spans="1:65" s="2" customFormat="1" ht="16.5" customHeight="1">
      <c r="A143" s="41"/>
      <c r="B143" s="42"/>
      <c r="C143" s="207" t="s">
        <v>237</v>
      </c>
      <c r="D143" s="207" t="s">
        <v>162</v>
      </c>
      <c r="E143" s="208" t="s">
        <v>3324</v>
      </c>
      <c r="F143" s="209" t="s">
        <v>3325</v>
      </c>
      <c r="G143" s="210" t="s">
        <v>721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196</v>
      </c>
      <c r="AT143" s="218" t="s">
        <v>162</v>
      </c>
      <c r="AU143" s="218" t="s">
        <v>80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196</v>
      </c>
      <c r="BM143" s="218" t="s">
        <v>2802</v>
      </c>
    </row>
    <row r="144" spans="1:65" s="2" customFormat="1" ht="16.5" customHeight="1">
      <c r="A144" s="41"/>
      <c r="B144" s="42"/>
      <c r="C144" s="207" t="s">
        <v>242</v>
      </c>
      <c r="D144" s="207" t="s">
        <v>162</v>
      </c>
      <c r="E144" s="208" t="s">
        <v>3326</v>
      </c>
      <c r="F144" s="209" t="s">
        <v>3327</v>
      </c>
      <c r="G144" s="210" t="s">
        <v>721</v>
      </c>
      <c r="H144" s="211">
        <v>1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196</v>
      </c>
      <c r="AT144" s="218" t="s">
        <v>162</v>
      </c>
      <c r="AU144" s="218" t="s">
        <v>80</v>
      </c>
      <c r="AY144" s="20" t="s">
        <v>155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196</v>
      </c>
      <c r="BM144" s="218" t="s">
        <v>2106</v>
      </c>
    </row>
    <row r="145" spans="1:65" s="2" customFormat="1" ht="24.15" customHeight="1">
      <c r="A145" s="41"/>
      <c r="B145" s="42"/>
      <c r="C145" s="207" t="s">
        <v>247</v>
      </c>
      <c r="D145" s="207" t="s">
        <v>162</v>
      </c>
      <c r="E145" s="208" t="s">
        <v>3328</v>
      </c>
      <c r="F145" s="209" t="s">
        <v>3329</v>
      </c>
      <c r="G145" s="210" t="s">
        <v>3253</v>
      </c>
      <c r="H145" s="297"/>
      <c r="I145" s="212"/>
      <c r="J145" s="213">
        <f>ROUND(I145*H145,2)</f>
        <v>0</v>
      </c>
      <c r="K145" s="209" t="s">
        <v>166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196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196</v>
      </c>
      <c r="BM145" s="218" t="s">
        <v>2117</v>
      </c>
    </row>
    <row r="146" spans="1:47" s="2" customFormat="1" ht="12">
      <c r="A146" s="41"/>
      <c r="B146" s="42"/>
      <c r="C146" s="43"/>
      <c r="D146" s="220" t="s">
        <v>169</v>
      </c>
      <c r="E146" s="43"/>
      <c r="F146" s="221" t="s">
        <v>3330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169</v>
      </c>
      <c r="AU146" s="20" t="s">
        <v>80</v>
      </c>
    </row>
    <row r="147" spans="1:63" s="12" customFormat="1" ht="25.9" customHeight="1">
      <c r="A147" s="12"/>
      <c r="B147" s="191"/>
      <c r="C147" s="192"/>
      <c r="D147" s="193" t="s">
        <v>71</v>
      </c>
      <c r="E147" s="194" t="s">
        <v>3331</v>
      </c>
      <c r="F147" s="194" t="s">
        <v>3332</v>
      </c>
      <c r="G147" s="192"/>
      <c r="H147" s="192"/>
      <c r="I147" s="195"/>
      <c r="J147" s="196">
        <f>BK147</f>
        <v>0</v>
      </c>
      <c r="K147" s="192"/>
      <c r="L147" s="197"/>
      <c r="M147" s="198"/>
      <c r="N147" s="199"/>
      <c r="O147" s="199"/>
      <c r="P147" s="200">
        <f>SUM(P148:P162)</f>
        <v>0</v>
      </c>
      <c r="Q147" s="199"/>
      <c r="R147" s="200">
        <f>SUM(R148:R162)</f>
        <v>0</v>
      </c>
      <c r="S147" s="199"/>
      <c r="T147" s="201">
        <f>SUM(T148:T162)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2" t="s">
        <v>82</v>
      </c>
      <c r="AT147" s="203" t="s">
        <v>71</v>
      </c>
      <c r="AU147" s="203" t="s">
        <v>72</v>
      </c>
      <c r="AY147" s="202" t="s">
        <v>155</v>
      </c>
      <c r="BK147" s="204">
        <f>SUM(BK148:BK162)</f>
        <v>0</v>
      </c>
    </row>
    <row r="148" spans="1:65" s="2" customFormat="1" ht="16.5" customHeight="1">
      <c r="A148" s="41"/>
      <c r="B148" s="42"/>
      <c r="C148" s="207" t="s">
        <v>231</v>
      </c>
      <c r="D148" s="207" t="s">
        <v>162</v>
      </c>
      <c r="E148" s="208" t="s">
        <v>3333</v>
      </c>
      <c r="F148" s="209" t="s">
        <v>3334</v>
      </c>
      <c r="G148" s="210" t="s">
        <v>653</v>
      </c>
      <c r="H148" s="211">
        <v>51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196</v>
      </c>
      <c r="AT148" s="218" t="s">
        <v>162</v>
      </c>
      <c r="AU148" s="218" t="s">
        <v>80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196</v>
      </c>
      <c r="BM148" s="218" t="s">
        <v>2136</v>
      </c>
    </row>
    <row r="149" spans="1:65" s="2" customFormat="1" ht="16.5" customHeight="1">
      <c r="A149" s="41"/>
      <c r="B149" s="42"/>
      <c r="C149" s="207" t="s">
        <v>1039</v>
      </c>
      <c r="D149" s="207" t="s">
        <v>162</v>
      </c>
      <c r="E149" s="208" t="s">
        <v>3335</v>
      </c>
      <c r="F149" s="209" t="s">
        <v>3336</v>
      </c>
      <c r="G149" s="210" t="s">
        <v>653</v>
      </c>
      <c r="H149" s="211">
        <v>54</v>
      </c>
      <c r="I149" s="212"/>
      <c r="J149" s="213">
        <f>ROUND(I149*H149,2)</f>
        <v>0</v>
      </c>
      <c r="K149" s="209" t="s">
        <v>19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196</v>
      </c>
      <c r="AT149" s="218" t="s">
        <v>162</v>
      </c>
      <c r="AU149" s="218" t="s">
        <v>80</v>
      </c>
      <c r="AY149" s="20" t="s">
        <v>155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196</v>
      </c>
      <c r="BM149" s="218" t="s">
        <v>2151</v>
      </c>
    </row>
    <row r="150" spans="1:65" s="2" customFormat="1" ht="16.5" customHeight="1">
      <c r="A150" s="41"/>
      <c r="B150" s="42"/>
      <c r="C150" s="207" t="s">
        <v>1044</v>
      </c>
      <c r="D150" s="207" t="s">
        <v>162</v>
      </c>
      <c r="E150" s="208" t="s">
        <v>3337</v>
      </c>
      <c r="F150" s="209" t="s">
        <v>3338</v>
      </c>
      <c r="G150" s="210" t="s">
        <v>653</v>
      </c>
      <c r="H150" s="211">
        <v>52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196</v>
      </c>
      <c r="AT150" s="218" t="s">
        <v>162</v>
      </c>
      <c r="AU150" s="218" t="s">
        <v>80</v>
      </c>
      <c r="AY150" s="20" t="s">
        <v>155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196</v>
      </c>
      <c r="BM150" s="218" t="s">
        <v>2161</v>
      </c>
    </row>
    <row r="151" spans="1:65" s="2" customFormat="1" ht="16.5" customHeight="1">
      <c r="A151" s="41"/>
      <c r="B151" s="42"/>
      <c r="C151" s="207" t="s">
        <v>1082</v>
      </c>
      <c r="D151" s="207" t="s">
        <v>162</v>
      </c>
      <c r="E151" s="208" t="s">
        <v>3339</v>
      </c>
      <c r="F151" s="209" t="s">
        <v>3340</v>
      </c>
      <c r="G151" s="210" t="s">
        <v>653</v>
      </c>
      <c r="H151" s="211">
        <v>112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196</v>
      </c>
      <c r="AT151" s="218" t="s">
        <v>162</v>
      </c>
      <c r="AU151" s="218" t="s">
        <v>80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196</v>
      </c>
      <c r="BM151" s="218" t="s">
        <v>2177</v>
      </c>
    </row>
    <row r="152" spans="1:65" s="2" customFormat="1" ht="16.5" customHeight="1">
      <c r="A152" s="41"/>
      <c r="B152" s="42"/>
      <c r="C152" s="207" t="s">
        <v>1075</v>
      </c>
      <c r="D152" s="207" t="s">
        <v>162</v>
      </c>
      <c r="E152" s="208" t="s">
        <v>3341</v>
      </c>
      <c r="F152" s="209" t="s">
        <v>3342</v>
      </c>
      <c r="G152" s="210" t="s">
        <v>653</v>
      </c>
      <c r="H152" s="211">
        <v>51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196</v>
      </c>
      <c r="AT152" s="218" t="s">
        <v>162</v>
      </c>
      <c r="AU152" s="218" t="s">
        <v>80</v>
      </c>
      <c r="AY152" s="20" t="s">
        <v>155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196</v>
      </c>
      <c r="BM152" s="218" t="s">
        <v>2091</v>
      </c>
    </row>
    <row r="153" spans="1:65" s="2" customFormat="1" ht="16.5" customHeight="1">
      <c r="A153" s="41"/>
      <c r="B153" s="42"/>
      <c r="C153" s="207" t="s">
        <v>1083</v>
      </c>
      <c r="D153" s="207" t="s">
        <v>162</v>
      </c>
      <c r="E153" s="208" t="s">
        <v>3343</v>
      </c>
      <c r="F153" s="209" t="s">
        <v>3344</v>
      </c>
      <c r="G153" s="210" t="s">
        <v>653</v>
      </c>
      <c r="H153" s="211">
        <v>54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196</v>
      </c>
      <c r="AT153" s="218" t="s">
        <v>162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196</v>
      </c>
      <c r="BM153" s="218" t="s">
        <v>2516</v>
      </c>
    </row>
    <row r="154" spans="1:65" s="2" customFormat="1" ht="16.5" customHeight="1">
      <c r="A154" s="41"/>
      <c r="B154" s="42"/>
      <c r="C154" s="207" t="s">
        <v>710</v>
      </c>
      <c r="D154" s="207" t="s">
        <v>162</v>
      </c>
      <c r="E154" s="208" t="s">
        <v>3345</v>
      </c>
      <c r="F154" s="209" t="s">
        <v>3346</v>
      </c>
      <c r="G154" s="210" t="s">
        <v>653</v>
      </c>
      <c r="H154" s="211">
        <v>52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196</v>
      </c>
      <c r="AT154" s="218" t="s">
        <v>162</v>
      </c>
      <c r="AU154" s="218" t="s">
        <v>80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196</v>
      </c>
      <c r="BM154" s="218" t="s">
        <v>391</v>
      </c>
    </row>
    <row r="155" spans="1:65" s="2" customFormat="1" ht="16.5" customHeight="1">
      <c r="A155" s="41"/>
      <c r="B155" s="42"/>
      <c r="C155" s="207" t="s">
        <v>1211</v>
      </c>
      <c r="D155" s="207" t="s">
        <v>162</v>
      </c>
      <c r="E155" s="208" t="s">
        <v>3347</v>
      </c>
      <c r="F155" s="209" t="s">
        <v>3348</v>
      </c>
      <c r="G155" s="210" t="s">
        <v>653</v>
      </c>
      <c r="H155" s="211">
        <v>112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196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196</v>
      </c>
      <c r="BM155" s="218" t="s">
        <v>1416</v>
      </c>
    </row>
    <row r="156" spans="1:65" s="2" customFormat="1" ht="16.5" customHeight="1">
      <c r="A156" s="41"/>
      <c r="B156" s="42"/>
      <c r="C156" s="207" t="s">
        <v>1052</v>
      </c>
      <c r="D156" s="207" t="s">
        <v>162</v>
      </c>
      <c r="E156" s="208" t="s">
        <v>3349</v>
      </c>
      <c r="F156" s="209" t="s">
        <v>3350</v>
      </c>
      <c r="G156" s="210" t="s">
        <v>653</v>
      </c>
      <c r="H156" s="211">
        <v>157</v>
      </c>
      <c r="I156" s="212"/>
      <c r="J156" s="213">
        <f>ROUND(I156*H156,2)</f>
        <v>0</v>
      </c>
      <c r="K156" s="209" t="s">
        <v>166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196</v>
      </c>
      <c r="AT156" s="218" t="s">
        <v>162</v>
      </c>
      <c r="AU156" s="218" t="s">
        <v>80</v>
      </c>
      <c r="AY156" s="20" t="s">
        <v>155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196</v>
      </c>
      <c r="BM156" s="218" t="s">
        <v>1018</v>
      </c>
    </row>
    <row r="157" spans="1:47" s="2" customFormat="1" ht="12">
      <c r="A157" s="41"/>
      <c r="B157" s="42"/>
      <c r="C157" s="43"/>
      <c r="D157" s="220" t="s">
        <v>169</v>
      </c>
      <c r="E157" s="43"/>
      <c r="F157" s="221" t="s">
        <v>3351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169</v>
      </c>
      <c r="AU157" s="20" t="s">
        <v>80</v>
      </c>
    </row>
    <row r="158" spans="1:65" s="2" customFormat="1" ht="16.5" customHeight="1">
      <c r="A158" s="41"/>
      <c r="B158" s="42"/>
      <c r="C158" s="207" t="s">
        <v>1092</v>
      </c>
      <c r="D158" s="207" t="s">
        <v>162</v>
      </c>
      <c r="E158" s="208" t="s">
        <v>3352</v>
      </c>
      <c r="F158" s="209" t="s">
        <v>3353</v>
      </c>
      <c r="G158" s="210" t="s">
        <v>653</v>
      </c>
      <c r="H158" s="211">
        <v>112</v>
      </c>
      <c r="I158" s="212"/>
      <c r="J158" s="213">
        <f>ROUND(I158*H158,2)</f>
        <v>0</v>
      </c>
      <c r="K158" s="209" t="s">
        <v>166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196</v>
      </c>
      <c r="AT158" s="218" t="s">
        <v>162</v>
      </c>
      <c r="AU158" s="218" t="s">
        <v>80</v>
      </c>
      <c r="AY158" s="20" t="s">
        <v>155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80</v>
      </c>
      <c r="BK158" s="219">
        <f>ROUND(I158*H158,2)</f>
        <v>0</v>
      </c>
      <c r="BL158" s="20" t="s">
        <v>196</v>
      </c>
      <c r="BM158" s="218" t="s">
        <v>1004</v>
      </c>
    </row>
    <row r="159" spans="1:47" s="2" customFormat="1" ht="12">
      <c r="A159" s="41"/>
      <c r="B159" s="42"/>
      <c r="C159" s="43"/>
      <c r="D159" s="220" t="s">
        <v>169</v>
      </c>
      <c r="E159" s="43"/>
      <c r="F159" s="221" t="s">
        <v>3354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169</v>
      </c>
      <c r="AU159" s="20" t="s">
        <v>80</v>
      </c>
    </row>
    <row r="160" spans="1:65" s="2" customFormat="1" ht="24.15" customHeight="1">
      <c r="A160" s="41"/>
      <c r="B160" s="42"/>
      <c r="C160" s="207" t="s">
        <v>1097</v>
      </c>
      <c r="D160" s="207" t="s">
        <v>162</v>
      </c>
      <c r="E160" s="208" t="s">
        <v>3355</v>
      </c>
      <c r="F160" s="209" t="s">
        <v>3356</v>
      </c>
      <c r="G160" s="210" t="s">
        <v>3253</v>
      </c>
      <c r="H160" s="297"/>
      <c r="I160" s="212"/>
      <c r="J160" s="213">
        <f>ROUND(I160*H160,2)</f>
        <v>0</v>
      </c>
      <c r="K160" s="209" t="s">
        <v>166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196</v>
      </c>
      <c r="AT160" s="218" t="s">
        <v>162</v>
      </c>
      <c r="AU160" s="218" t="s">
        <v>80</v>
      </c>
      <c r="AY160" s="20" t="s">
        <v>155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196</v>
      </c>
      <c r="BM160" s="218" t="s">
        <v>917</v>
      </c>
    </row>
    <row r="161" spans="1:47" s="2" customFormat="1" ht="12">
      <c r="A161" s="41"/>
      <c r="B161" s="42"/>
      <c r="C161" s="43"/>
      <c r="D161" s="220" t="s">
        <v>169</v>
      </c>
      <c r="E161" s="43"/>
      <c r="F161" s="221" t="s">
        <v>3357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169</v>
      </c>
      <c r="AU161" s="20" t="s">
        <v>80</v>
      </c>
    </row>
    <row r="162" spans="1:65" s="2" customFormat="1" ht="16.5" customHeight="1">
      <c r="A162" s="41"/>
      <c r="B162" s="42"/>
      <c r="C162" s="207" t="s">
        <v>2382</v>
      </c>
      <c r="D162" s="207" t="s">
        <v>162</v>
      </c>
      <c r="E162" s="208" t="s">
        <v>3358</v>
      </c>
      <c r="F162" s="209" t="s">
        <v>3359</v>
      </c>
      <c r="G162" s="210" t="s">
        <v>3286</v>
      </c>
      <c r="H162" s="211">
        <v>40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196</v>
      </c>
      <c r="AT162" s="218" t="s">
        <v>162</v>
      </c>
      <c r="AU162" s="218" t="s">
        <v>80</v>
      </c>
      <c r="AY162" s="20" t="s">
        <v>155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196</v>
      </c>
      <c r="BM162" s="218" t="s">
        <v>797</v>
      </c>
    </row>
    <row r="163" spans="1:63" s="12" customFormat="1" ht="25.9" customHeight="1">
      <c r="A163" s="12"/>
      <c r="B163" s="191"/>
      <c r="C163" s="192"/>
      <c r="D163" s="193" t="s">
        <v>71</v>
      </c>
      <c r="E163" s="194" t="s">
        <v>3204</v>
      </c>
      <c r="F163" s="194" t="s">
        <v>3360</v>
      </c>
      <c r="G163" s="192"/>
      <c r="H163" s="192"/>
      <c r="I163" s="195"/>
      <c r="J163" s="196">
        <f>BK163</f>
        <v>0</v>
      </c>
      <c r="K163" s="192"/>
      <c r="L163" s="197"/>
      <c r="M163" s="198"/>
      <c r="N163" s="199"/>
      <c r="O163" s="199"/>
      <c r="P163" s="200">
        <f>SUM(P164:P210)</f>
        <v>0</v>
      </c>
      <c r="Q163" s="199"/>
      <c r="R163" s="200">
        <f>SUM(R164:R210)</f>
        <v>0.00999</v>
      </c>
      <c r="S163" s="199"/>
      <c r="T163" s="201">
        <f>SUM(T164:T210)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82</v>
      </c>
      <c r="AT163" s="203" t="s">
        <v>71</v>
      </c>
      <c r="AU163" s="203" t="s">
        <v>72</v>
      </c>
      <c r="AY163" s="202" t="s">
        <v>155</v>
      </c>
      <c r="BK163" s="204">
        <f>SUM(BK164:BK210)</f>
        <v>0</v>
      </c>
    </row>
    <row r="164" spans="1:65" s="2" customFormat="1" ht="24.15" customHeight="1">
      <c r="A164" s="41"/>
      <c r="B164" s="42"/>
      <c r="C164" s="207" t="s">
        <v>1114</v>
      </c>
      <c r="D164" s="207" t="s">
        <v>162</v>
      </c>
      <c r="E164" s="208" t="s">
        <v>3361</v>
      </c>
      <c r="F164" s="209" t="s">
        <v>3362</v>
      </c>
      <c r="G164" s="210" t="s">
        <v>721</v>
      </c>
      <c r="H164" s="211">
        <v>16</v>
      </c>
      <c r="I164" s="212"/>
      <c r="J164" s="213">
        <f>ROUND(I164*H164,2)</f>
        <v>0</v>
      </c>
      <c r="K164" s="209" t="s">
        <v>166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196</v>
      </c>
      <c r="AT164" s="218" t="s">
        <v>162</v>
      </c>
      <c r="AU164" s="218" t="s">
        <v>80</v>
      </c>
      <c r="AY164" s="20" t="s">
        <v>155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196</v>
      </c>
      <c r="BM164" s="218" t="s">
        <v>2842</v>
      </c>
    </row>
    <row r="165" spans="1:47" s="2" customFormat="1" ht="12">
      <c r="A165" s="41"/>
      <c r="B165" s="42"/>
      <c r="C165" s="43"/>
      <c r="D165" s="220" t="s">
        <v>169</v>
      </c>
      <c r="E165" s="43"/>
      <c r="F165" s="221" t="s">
        <v>3363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169</v>
      </c>
      <c r="AU165" s="20" t="s">
        <v>80</v>
      </c>
    </row>
    <row r="166" spans="1:65" s="2" customFormat="1" ht="24.15" customHeight="1">
      <c r="A166" s="41"/>
      <c r="B166" s="42"/>
      <c r="C166" s="207" t="s">
        <v>1109</v>
      </c>
      <c r="D166" s="207" t="s">
        <v>162</v>
      </c>
      <c r="E166" s="208" t="s">
        <v>3364</v>
      </c>
      <c r="F166" s="209" t="s">
        <v>3365</v>
      </c>
      <c r="G166" s="210" t="s">
        <v>721</v>
      </c>
      <c r="H166" s="211">
        <v>2</v>
      </c>
      <c r="I166" s="212"/>
      <c r="J166" s="213">
        <f>ROUND(I166*H166,2)</f>
        <v>0</v>
      </c>
      <c r="K166" s="209" t="s">
        <v>166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196</v>
      </c>
      <c r="AT166" s="218" t="s">
        <v>162</v>
      </c>
      <c r="AU166" s="218" t="s">
        <v>80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196</v>
      </c>
      <c r="BM166" s="218" t="s">
        <v>849</v>
      </c>
    </row>
    <row r="167" spans="1:47" s="2" customFormat="1" ht="12">
      <c r="A167" s="41"/>
      <c r="B167" s="42"/>
      <c r="C167" s="43"/>
      <c r="D167" s="220" t="s">
        <v>169</v>
      </c>
      <c r="E167" s="43"/>
      <c r="F167" s="221" t="s">
        <v>3366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169</v>
      </c>
      <c r="AU167" s="20" t="s">
        <v>80</v>
      </c>
    </row>
    <row r="168" spans="1:65" s="2" customFormat="1" ht="16.5" customHeight="1">
      <c r="A168" s="41"/>
      <c r="B168" s="42"/>
      <c r="C168" s="207" t="s">
        <v>1104</v>
      </c>
      <c r="D168" s="207" t="s">
        <v>162</v>
      </c>
      <c r="E168" s="208" t="s">
        <v>3367</v>
      </c>
      <c r="F168" s="209" t="s">
        <v>3368</v>
      </c>
      <c r="G168" s="210" t="s">
        <v>721</v>
      </c>
      <c r="H168" s="211">
        <v>10</v>
      </c>
      <c r="I168" s="212"/>
      <c r="J168" s="213">
        <f>ROUND(I168*H168,2)</f>
        <v>0</v>
      </c>
      <c r="K168" s="209" t="s">
        <v>166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9E-05</v>
      </c>
      <c r="R168" s="216">
        <f>Q168*H168</f>
        <v>0.0009000000000000001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196</v>
      </c>
      <c r="AT168" s="218" t="s">
        <v>162</v>
      </c>
      <c r="AU168" s="218" t="s">
        <v>80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196</v>
      </c>
      <c r="BM168" s="218" t="s">
        <v>2848</v>
      </c>
    </row>
    <row r="169" spans="1:47" s="2" customFormat="1" ht="12">
      <c r="A169" s="41"/>
      <c r="B169" s="42"/>
      <c r="C169" s="43"/>
      <c r="D169" s="220" t="s">
        <v>169</v>
      </c>
      <c r="E169" s="43"/>
      <c r="F169" s="221" t="s">
        <v>3369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169</v>
      </c>
      <c r="AU169" s="20" t="s">
        <v>80</v>
      </c>
    </row>
    <row r="170" spans="1:65" s="2" customFormat="1" ht="16.5" customHeight="1">
      <c r="A170" s="41"/>
      <c r="B170" s="42"/>
      <c r="C170" s="207" t="s">
        <v>1119</v>
      </c>
      <c r="D170" s="207" t="s">
        <v>162</v>
      </c>
      <c r="E170" s="208" t="s">
        <v>3370</v>
      </c>
      <c r="F170" s="209" t="s">
        <v>3371</v>
      </c>
      <c r="G170" s="210" t="s">
        <v>721</v>
      </c>
      <c r="H170" s="211">
        <v>2</v>
      </c>
      <c r="I170" s="212"/>
      <c r="J170" s="213">
        <f>ROUND(I170*H170,2)</f>
        <v>0</v>
      </c>
      <c r="K170" s="209" t="s">
        <v>166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9E-05</v>
      </c>
      <c r="R170" s="216">
        <f>Q170*H170</f>
        <v>0.00018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196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196</v>
      </c>
      <c r="BM170" s="218" t="s">
        <v>922</v>
      </c>
    </row>
    <row r="171" spans="1:47" s="2" customFormat="1" ht="12">
      <c r="A171" s="41"/>
      <c r="B171" s="42"/>
      <c r="C171" s="43"/>
      <c r="D171" s="220" t="s">
        <v>169</v>
      </c>
      <c r="E171" s="43"/>
      <c r="F171" s="221" t="s">
        <v>3372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169</v>
      </c>
      <c r="AU171" s="20" t="s">
        <v>80</v>
      </c>
    </row>
    <row r="172" spans="1:65" s="2" customFormat="1" ht="16.5" customHeight="1">
      <c r="A172" s="41"/>
      <c r="B172" s="42"/>
      <c r="C172" s="207" t="s">
        <v>1125</v>
      </c>
      <c r="D172" s="207" t="s">
        <v>162</v>
      </c>
      <c r="E172" s="208" t="s">
        <v>3373</v>
      </c>
      <c r="F172" s="209" t="s">
        <v>3374</v>
      </c>
      <c r="G172" s="210" t="s">
        <v>721</v>
      </c>
      <c r="H172" s="211">
        <v>3</v>
      </c>
      <c r="I172" s="212"/>
      <c r="J172" s="213">
        <f>ROUND(I172*H172,2)</f>
        <v>0</v>
      </c>
      <c r="K172" s="209" t="s">
        <v>166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8E-05</v>
      </c>
      <c r="R172" s="216">
        <f>Q172*H172</f>
        <v>0.00024000000000000003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196</v>
      </c>
      <c r="AT172" s="218" t="s">
        <v>162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196</v>
      </c>
      <c r="BM172" s="218" t="s">
        <v>833</v>
      </c>
    </row>
    <row r="173" spans="1:47" s="2" customFormat="1" ht="12">
      <c r="A173" s="41"/>
      <c r="B173" s="42"/>
      <c r="C173" s="43"/>
      <c r="D173" s="220" t="s">
        <v>169</v>
      </c>
      <c r="E173" s="43"/>
      <c r="F173" s="221" t="s">
        <v>3375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169</v>
      </c>
      <c r="AU173" s="20" t="s">
        <v>80</v>
      </c>
    </row>
    <row r="174" spans="1:65" s="2" customFormat="1" ht="16.5" customHeight="1">
      <c r="A174" s="41"/>
      <c r="B174" s="42"/>
      <c r="C174" s="207" t="s">
        <v>1070</v>
      </c>
      <c r="D174" s="207" t="s">
        <v>162</v>
      </c>
      <c r="E174" s="208" t="s">
        <v>3376</v>
      </c>
      <c r="F174" s="209" t="s">
        <v>3377</v>
      </c>
      <c r="G174" s="210" t="s">
        <v>721</v>
      </c>
      <c r="H174" s="211">
        <v>16</v>
      </c>
      <c r="I174" s="212"/>
      <c r="J174" s="213">
        <f>ROUND(I174*H174,2)</f>
        <v>0</v>
      </c>
      <c r="K174" s="209" t="s">
        <v>166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0.0001</v>
      </c>
      <c r="R174" s="216">
        <f>Q174*H174</f>
        <v>0.0016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196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196</v>
      </c>
      <c r="BM174" s="218" t="s">
        <v>1034</v>
      </c>
    </row>
    <row r="175" spans="1:47" s="2" customFormat="1" ht="12">
      <c r="A175" s="41"/>
      <c r="B175" s="42"/>
      <c r="C175" s="43"/>
      <c r="D175" s="220" t="s">
        <v>169</v>
      </c>
      <c r="E175" s="43"/>
      <c r="F175" s="221" t="s">
        <v>3378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169</v>
      </c>
      <c r="AU175" s="20" t="s">
        <v>80</v>
      </c>
    </row>
    <row r="176" spans="1:65" s="2" customFormat="1" ht="16.5" customHeight="1">
      <c r="A176" s="41"/>
      <c r="B176" s="42"/>
      <c r="C176" s="207" t="s">
        <v>2443</v>
      </c>
      <c r="D176" s="207" t="s">
        <v>162</v>
      </c>
      <c r="E176" s="208" t="s">
        <v>3379</v>
      </c>
      <c r="F176" s="209" t="s">
        <v>3380</v>
      </c>
      <c r="G176" s="210" t="s">
        <v>721</v>
      </c>
      <c r="H176" s="211">
        <v>1</v>
      </c>
      <c r="I176" s="212"/>
      <c r="J176" s="213">
        <f>ROUND(I176*H176,2)</f>
        <v>0</v>
      </c>
      <c r="K176" s="209" t="s">
        <v>166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0.00021</v>
      </c>
      <c r="R176" s="216">
        <f>Q176*H176</f>
        <v>0.00021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196</v>
      </c>
      <c r="AT176" s="218" t="s">
        <v>162</v>
      </c>
      <c r="AU176" s="218" t="s">
        <v>80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196</v>
      </c>
      <c r="BM176" s="218" t="s">
        <v>2860</v>
      </c>
    </row>
    <row r="177" spans="1:47" s="2" customFormat="1" ht="12">
      <c r="A177" s="41"/>
      <c r="B177" s="42"/>
      <c r="C177" s="43"/>
      <c r="D177" s="220" t="s">
        <v>169</v>
      </c>
      <c r="E177" s="43"/>
      <c r="F177" s="221" t="s">
        <v>3381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169</v>
      </c>
      <c r="AU177" s="20" t="s">
        <v>80</v>
      </c>
    </row>
    <row r="178" spans="1:65" s="2" customFormat="1" ht="16.5" customHeight="1">
      <c r="A178" s="41"/>
      <c r="B178" s="42"/>
      <c r="C178" s="207" t="s">
        <v>2771</v>
      </c>
      <c r="D178" s="207" t="s">
        <v>162</v>
      </c>
      <c r="E178" s="208" t="s">
        <v>3382</v>
      </c>
      <c r="F178" s="209" t="s">
        <v>3383</v>
      </c>
      <c r="G178" s="210" t="s">
        <v>721</v>
      </c>
      <c r="H178" s="211">
        <v>21</v>
      </c>
      <c r="I178" s="212"/>
      <c r="J178" s="213">
        <f>ROUND(I178*H178,2)</f>
        <v>0</v>
      </c>
      <c r="K178" s="209" t="s">
        <v>166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0.00024</v>
      </c>
      <c r="R178" s="216">
        <f>Q178*H178</f>
        <v>0.00504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196</v>
      </c>
      <c r="AT178" s="218" t="s">
        <v>162</v>
      </c>
      <c r="AU178" s="218" t="s">
        <v>80</v>
      </c>
      <c r="AY178" s="20" t="s">
        <v>155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196</v>
      </c>
      <c r="BM178" s="218" t="s">
        <v>898</v>
      </c>
    </row>
    <row r="179" spans="1:47" s="2" customFormat="1" ht="12">
      <c r="A179" s="41"/>
      <c r="B179" s="42"/>
      <c r="C179" s="43"/>
      <c r="D179" s="220" t="s">
        <v>169</v>
      </c>
      <c r="E179" s="43"/>
      <c r="F179" s="221" t="s">
        <v>3384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169</v>
      </c>
      <c r="AU179" s="20" t="s">
        <v>80</v>
      </c>
    </row>
    <row r="180" spans="1:65" s="2" customFormat="1" ht="16.5" customHeight="1">
      <c r="A180" s="41"/>
      <c r="B180" s="42"/>
      <c r="C180" s="207" t="s">
        <v>2865</v>
      </c>
      <c r="D180" s="207" t="s">
        <v>162</v>
      </c>
      <c r="E180" s="208" t="s">
        <v>3385</v>
      </c>
      <c r="F180" s="209" t="s">
        <v>3386</v>
      </c>
      <c r="G180" s="210" t="s">
        <v>721</v>
      </c>
      <c r="H180" s="211">
        <v>1</v>
      </c>
      <c r="I180" s="212"/>
      <c r="J180" s="213">
        <f>ROUND(I180*H180,2)</f>
        <v>0</v>
      </c>
      <c r="K180" s="209" t="s">
        <v>166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0.00012</v>
      </c>
      <c r="R180" s="216">
        <f>Q180*H180</f>
        <v>0.00012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196</v>
      </c>
      <c r="AT180" s="218" t="s">
        <v>162</v>
      </c>
      <c r="AU180" s="218" t="s">
        <v>80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196</v>
      </c>
      <c r="BM180" s="218" t="s">
        <v>1384</v>
      </c>
    </row>
    <row r="181" spans="1:47" s="2" customFormat="1" ht="12">
      <c r="A181" s="41"/>
      <c r="B181" s="42"/>
      <c r="C181" s="43"/>
      <c r="D181" s="220" t="s">
        <v>169</v>
      </c>
      <c r="E181" s="43"/>
      <c r="F181" s="221" t="s">
        <v>3387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169</v>
      </c>
      <c r="AU181" s="20" t="s">
        <v>80</v>
      </c>
    </row>
    <row r="182" spans="1:65" s="2" customFormat="1" ht="16.5" customHeight="1">
      <c r="A182" s="41"/>
      <c r="B182" s="42"/>
      <c r="C182" s="207" t="s">
        <v>2775</v>
      </c>
      <c r="D182" s="207" t="s">
        <v>162</v>
      </c>
      <c r="E182" s="208" t="s">
        <v>3388</v>
      </c>
      <c r="F182" s="209" t="s">
        <v>3389</v>
      </c>
      <c r="G182" s="210" t="s">
        <v>721</v>
      </c>
      <c r="H182" s="211">
        <v>1</v>
      </c>
      <c r="I182" s="212"/>
      <c r="J182" s="213">
        <f>ROUND(I182*H182,2)</f>
        <v>0</v>
      </c>
      <c r="K182" s="209" t="s">
        <v>166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0.00022</v>
      </c>
      <c r="R182" s="216">
        <f>Q182*H182</f>
        <v>0.00022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196</v>
      </c>
      <c r="AT182" s="218" t="s">
        <v>162</v>
      </c>
      <c r="AU182" s="218" t="s">
        <v>80</v>
      </c>
      <c r="AY182" s="20" t="s">
        <v>155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196</v>
      </c>
      <c r="BM182" s="218" t="s">
        <v>2868</v>
      </c>
    </row>
    <row r="183" spans="1:47" s="2" customFormat="1" ht="12">
      <c r="A183" s="41"/>
      <c r="B183" s="42"/>
      <c r="C183" s="43"/>
      <c r="D183" s="220" t="s">
        <v>169</v>
      </c>
      <c r="E183" s="43"/>
      <c r="F183" s="221" t="s">
        <v>3390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169</v>
      </c>
      <c r="AU183" s="20" t="s">
        <v>80</v>
      </c>
    </row>
    <row r="184" spans="1:65" s="2" customFormat="1" ht="16.5" customHeight="1">
      <c r="A184" s="41"/>
      <c r="B184" s="42"/>
      <c r="C184" s="207" t="s">
        <v>2871</v>
      </c>
      <c r="D184" s="207" t="s">
        <v>162</v>
      </c>
      <c r="E184" s="208" t="s">
        <v>3391</v>
      </c>
      <c r="F184" s="209" t="s">
        <v>3392</v>
      </c>
      <c r="G184" s="210" t="s">
        <v>721</v>
      </c>
      <c r="H184" s="211">
        <v>5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196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196</v>
      </c>
      <c r="BM184" s="218" t="s">
        <v>1058</v>
      </c>
    </row>
    <row r="185" spans="1:65" s="2" customFormat="1" ht="16.5" customHeight="1">
      <c r="A185" s="41"/>
      <c r="B185" s="42"/>
      <c r="C185" s="207" t="s">
        <v>2779</v>
      </c>
      <c r="D185" s="207" t="s">
        <v>162</v>
      </c>
      <c r="E185" s="208" t="s">
        <v>3393</v>
      </c>
      <c r="F185" s="209" t="s">
        <v>3394</v>
      </c>
      <c r="G185" s="210" t="s">
        <v>721</v>
      </c>
      <c r="H185" s="211">
        <v>14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196</v>
      </c>
      <c r="AT185" s="218" t="s">
        <v>162</v>
      </c>
      <c r="AU185" s="218" t="s">
        <v>80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196</v>
      </c>
      <c r="BM185" s="218" t="s">
        <v>1600</v>
      </c>
    </row>
    <row r="186" spans="1:65" s="2" customFormat="1" ht="16.5" customHeight="1">
      <c r="A186" s="41"/>
      <c r="B186" s="42"/>
      <c r="C186" s="207" t="s">
        <v>2876</v>
      </c>
      <c r="D186" s="207" t="s">
        <v>162</v>
      </c>
      <c r="E186" s="208" t="s">
        <v>3395</v>
      </c>
      <c r="F186" s="209" t="s">
        <v>3396</v>
      </c>
      <c r="G186" s="210" t="s">
        <v>721</v>
      </c>
      <c r="H186" s="211">
        <v>1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196</v>
      </c>
      <c r="AT186" s="218" t="s">
        <v>162</v>
      </c>
      <c r="AU186" s="218" t="s">
        <v>80</v>
      </c>
      <c r="AY186" s="20" t="s">
        <v>155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80</v>
      </c>
      <c r="BK186" s="219">
        <f>ROUND(I186*H186,2)</f>
        <v>0</v>
      </c>
      <c r="BL186" s="20" t="s">
        <v>196</v>
      </c>
      <c r="BM186" s="218" t="s">
        <v>1543</v>
      </c>
    </row>
    <row r="187" spans="1:65" s="2" customFormat="1" ht="16.5" customHeight="1">
      <c r="A187" s="41"/>
      <c r="B187" s="42"/>
      <c r="C187" s="207" t="s">
        <v>2783</v>
      </c>
      <c r="D187" s="207" t="s">
        <v>162</v>
      </c>
      <c r="E187" s="208" t="s">
        <v>3397</v>
      </c>
      <c r="F187" s="209" t="s">
        <v>3398</v>
      </c>
      <c r="G187" s="210" t="s">
        <v>721</v>
      </c>
      <c r="H187" s="211">
        <v>3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196</v>
      </c>
      <c r="AT187" s="218" t="s">
        <v>162</v>
      </c>
      <c r="AU187" s="218" t="s">
        <v>80</v>
      </c>
      <c r="AY187" s="20" t="s">
        <v>155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196</v>
      </c>
      <c r="BM187" s="218" t="s">
        <v>1677</v>
      </c>
    </row>
    <row r="188" spans="1:65" s="2" customFormat="1" ht="16.5" customHeight="1">
      <c r="A188" s="41"/>
      <c r="B188" s="42"/>
      <c r="C188" s="207" t="s">
        <v>2455</v>
      </c>
      <c r="D188" s="207" t="s">
        <v>162</v>
      </c>
      <c r="E188" s="208" t="s">
        <v>3399</v>
      </c>
      <c r="F188" s="209" t="s">
        <v>3400</v>
      </c>
      <c r="G188" s="210" t="s">
        <v>721</v>
      </c>
      <c r="H188" s="211">
        <v>2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196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196</v>
      </c>
      <c r="BM188" s="218" t="s">
        <v>1709</v>
      </c>
    </row>
    <row r="189" spans="1:65" s="2" customFormat="1" ht="16.5" customHeight="1">
      <c r="A189" s="41"/>
      <c r="B189" s="42"/>
      <c r="C189" s="207" t="s">
        <v>2787</v>
      </c>
      <c r="D189" s="207" t="s">
        <v>162</v>
      </c>
      <c r="E189" s="208" t="s">
        <v>3401</v>
      </c>
      <c r="F189" s="209" t="s">
        <v>3402</v>
      </c>
      <c r="G189" s="210" t="s">
        <v>721</v>
      </c>
      <c r="H189" s="211">
        <v>10</v>
      </c>
      <c r="I189" s="212"/>
      <c r="J189" s="213">
        <f>ROUND(I189*H189,2)</f>
        <v>0</v>
      </c>
      <c r="K189" s="209" t="s">
        <v>19</v>
      </c>
      <c r="L189" s="47"/>
      <c r="M189" s="214" t="s">
        <v>19</v>
      </c>
      <c r="N189" s="215" t="s">
        <v>43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196</v>
      </c>
      <c r="AT189" s="218" t="s">
        <v>162</v>
      </c>
      <c r="AU189" s="218" t="s">
        <v>80</v>
      </c>
      <c r="AY189" s="20" t="s">
        <v>155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80</v>
      </c>
      <c r="BK189" s="219">
        <f>ROUND(I189*H189,2)</f>
        <v>0</v>
      </c>
      <c r="BL189" s="20" t="s">
        <v>196</v>
      </c>
      <c r="BM189" s="218" t="s">
        <v>1609</v>
      </c>
    </row>
    <row r="190" spans="1:65" s="2" customFormat="1" ht="16.5" customHeight="1">
      <c r="A190" s="41"/>
      <c r="B190" s="42"/>
      <c r="C190" s="207" t="s">
        <v>2890</v>
      </c>
      <c r="D190" s="207" t="s">
        <v>162</v>
      </c>
      <c r="E190" s="208" t="s">
        <v>3403</v>
      </c>
      <c r="F190" s="209" t="s">
        <v>3404</v>
      </c>
      <c r="G190" s="210" t="s">
        <v>721</v>
      </c>
      <c r="H190" s="211">
        <v>2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196</v>
      </c>
      <c r="AT190" s="218" t="s">
        <v>162</v>
      </c>
      <c r="AU190" s="218" t="s">
        <v>80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196</v>
      </c>
      <c r="BM190" s="218" t="s">
        <v>1555</v>
      </c>
    </row>
    <row r="191" spans="1:65" s="2" customFormat="1" ht="16.5" customHeight="1">
      <c r="A191" s="41"/>
      <c r="B191" s="42"/>
      <c r="C191" s="207" t="s">
        <v>1432</v>
      </c>
      <c r="D191" s="207" t="s">
        <v>162</v>
      </c>
      <c r="E191" s="208" t="s">
        <v>3405</v>
      </c>
      <c r="F191" s="209" t="s">
        <v>3406</v>
      </c>
      <c r="G191" s="210" t="s">
        <v>721</v>
      </c>
      <c r="H191" s="211">
        <v>3</v>
      </c>
      <c r="I191" s="212"/>
      <c r="J191" s="213">
        <f>ROUND(I191*H191,2)</f>
        <v>0</v>
      </c>
      <c r="K191" s="209" t="s">
        <v>19</v>
      </c>
      <c r="L191" s="47"/>
      <c r="M191" s="214" t="s">
        <v>19</v>
      </c>
      <c r="N191" s="215" t="s">
        <v>43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196</v>
      </c>
      <c r="AT191" s="218" t="s">
        <v>162</v>
      </c>
      <c r="AU191" s="218" t="s">
        <v>80</v>
      </c>
      <c r="AY191" s="20" t="s">
        <v>155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80</v>
      </c>
      <c r="BK191" s="219">
        <f>ROUND(I191*H191,2)</f>
        <v>0</v>
      </c>
      <c r="BL191" s="20" t="s">
        <v>196</v>
      </c>
      <c r="BM191" s="218" t="s">
        <v>1617</v>
      </c>
    </row>
    <row r="192" spans="1:65" s="2" customFormat="1" ht="16.5" customHeight="1">
      <c r="A192" s="41"/>
      <c r="B192" s="42"/>
      <c r="C192" s="207" t="s">
        <v>1437</v>
      </c>
      <c r="D192" s="207" t="s">
        <v>162</v>
      </c>
      <c r="E192" s="208" t="s">
        <v>3407</v>
      </c>
      <c r="F192" s="209" t="s">
        <v>3408</v>
      </c>
      <c r="G192" s="210" t="s">
        <v>721</v>
      </c>
      <c r="H192" s="211">
        <v>4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196</v>
      </c>
      <c r="AT192" s="218" t="s">
        <v>162</v>
      </c>
      <c r="AU192" s="218" t="s">
        <v>80</v>
      </c>
      <c r="AY192" s="20" t="s">
        <v>155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196</v>
      </c>
      <c r="BM192" s="218" t="s">
        <v>1566</v>
      </c>
    </row>
    <row r="193" spans="1:65" s="2" customFormat="1" ht="21.75" customHeight="1">
      <c r="A193" s="41"/>
      <c r="B193" s="42"/>
      <c r="C193" s="207" t="s">
        <v>890</v>
      </c>
      <c r="D193" s="207" t="s">
        <v>162</v>
      </c>
      <c r="E193" s="208" t="s">
        <v>3409</v>
      </c>
      <c r="F193" s="209" t="s">
        <v>3410</v>
      </c>
      <c r="G193" s="210" t="s">
        <v>721</v>
      </c>
      <c r="H193" s="211">
        <v>4</v>
      </c>
      <c r="I193" s="212"/>
      <c r="J193" s="213">
        <f>ROUND(I193*H193,2)</f>
        <v>0</v>
      </c>
      <c r="K193" s="209" t="s">
        <v>166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0.00027</v>
      </c>
      <c r="R193" s="216">
        <f>Q193*H193</f>
        <v>0.00108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196</v>
      </c>
      <c r="AT193" s="218" t="s">
        <v>162</v>
      </c>
      <c r="AU193" s="218" t="s">
        <v>80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196</v>
      </c>
      <c r="BM193" s="218" t="s">
        <v>1700</v>
      </c>
    </row>
    <row r="194" spans="1:47" s="2" customFormat="1" ht="12">
      <c r="A194" s="41"/>
      <c r="B194" s="42"/>
      <c r="C194" s="43"/>
      <c r="D194" s="220" t="s">
        <v>169</v>
      </c>
      <c r="E194" s="43"/>
      <c r="F194" s="221" t="s">
        <v>3411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169</v>
      </c>
      <c r="AU194" s="20" t="s">
        <v>80</v>
      </c>
    </row>
    <row r="195" spans="1:65" s="2" customFormat="1" ht="16.5" customHeight="1">
      <c r="A195" s="41"/>
      <c r="B195" s="42"/>
      <c r="C195" s="207" t="s">
        <v>902</v>
      </c>
      <c r="D195" s="207" t="s">
        <v>162</v>
      </c>
      <c r="E195" s="208" t="s">
        <v>3412</v>
      </c>
      <c r="F195" s="209" t="s">
        <v>3413</v>
      </c>
      <c r="G195" s="210" t="s">
        <v>721</v>
      </c>
      <c r="H195" s="211">
        <v>2</v>
      </c>
      <c r="I195" s="212"/>
      <c r="J195" s="213">
        <f>ROUND(I195*H195,2)</f>
        <v>0</v>
      </c>
      <c r="K195" s="209" t="s">
        <v>19</v>
      </c>
      <c r="L195" s="47"/>
      <c r="M195" s="214" t="s">
        <v>19</v>
      </c>
      <c r="N195" s="215" t="s">
        <v>43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196</v>
      </c>
      <c r="AT195" s="218" t="s">
        <v>162</v>
      </c>
      <c r="AU195" s="218" t="s">
        <v>80</v>
      </c>
      <c r="AY195" s="20" t="s">
        <v>155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80</v>
      </c>
      <c r="BK195" s="219">
        <f>ROUND(I195*H195,2)</f>
        <v>0</v>
      </c>
      <c r="BL195" s="20" t="s">
        <v>196</v>
      </c>
      <c r="BM195" s="218" t="s">
        <v>1686</v>
      </c>
    </row>
    <row r="196" spans="1:65" s="2" customFormat="1" ht="16.5" customHeight="1">
      <c r="A196" s="41"/>
      <c r="B196" s="42"/>
      <c r="C196" s="207" t="s">
        <v>1899</v>
      </c>
      <c r="D196" s="207" t="s">
        <v>162</v>
      </c>
      <c r="E196" s="208" t="s">
        <v>3414</v>
      </c>
      <c r="F196" s="209" t="s">
        <v>3415</v>
      </c>
      <c r="G196" s="210" t="s">
        <v>721</v>
      </c>
      <c r="H196" s="211">
        <v>2</v>
      </c>
      <c r="I196" s="212"/>
      <c r="J196" s="213">
        <f>ROUND(I196*H196,2)</f>
        <v>0</v>
      </c>
      <c r="K196" s="209" t="s">
        <v>166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0.0002</v>
      </c>
      <c r="R196" s="216">
        <f>Q196*H196</f>
        <v>0.0004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196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196</v>
      </c>
      <c r="BM196" s="218" t="s">
        <v>1696</v>
      </c>
    </row>
    <row r="197" spans="1:47" s="2" customFormat="1" ht="12">
      <c r="A197" s="41"/>
      <c r="B197" s="42"/>
      <c r="C197" s="43"/>
      <c r="D197" s="220" t="s">
        <v>169</v>
      </c>
      <c r="E197" s="43"/>
      <c r="F197" s="221" t="s">
        <v>3416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169</v>
      </c>
      <c r="AU197" s="20" t="s">
        <v>80</v>
      </c>
    </row>
    <row r="198" spans="1:65" s="2" customFormat="1" ht="16.5" customHeight="1">
      <c r="A198" s="41"/>
      <c r="B198" s="42"/>
      <c r="C198" s="207" t="s">
        <v>1081</v>
      </c>
      <c r="D198" s="207" t="s">
        <v>162</v>
      </c>
      <c r="E198" s="208" t="s">
        <v>3417</v>
      </c>
      <c r="F198" s="209" t="s">
        <v>3418</v>
      </c>
      <c r="G198" s="210" t="s">
        <v>721</v>
      </c>
      <c r="H198" s="211">
        <v>2</v>
      </c>
      <c r="I198" s="212"/>
      <c r="J198" s="213">
        <f>ROUND(I198*H198,2)</f>
        <v>0</v>
      </c>
      <c r="K198" s="209" t="s">
        <v>19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196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196</v>
      </c>
      <c r="BM198" s="218" t="s">
        <v>2904</v>
      </c>
    </row>
    <row r="199" spans="1:65" s="2" customFormat="1" ht="16.5" customHeight="1">
      <c r="A199" s="41"/>
      <c r="B199" s="42"/>
      <c r="C199" s="207" t="s">
        <v>2047</v>
      </c>
      <c r="D199" s="207" t="s">
        <v>162</v>
      </c>
      <c r="E199" s="208" t="s">
        <v>3419</v>
      </c>
      <c r="F199" s="209" t="s">
        <v>3420</v>
      </c>
      <c r="G199" s="210" t="s">
        <v>721</v>
      </c>
      <c r="H199" s="211">
        <v>1</v>
      </c>
      <c r="I199" s="212"/>
      <c r="J199" s="213">
        <f>ROUND(I199*H199,2)</f>
        <v>0</v>
      </c>
      <c r="K199" s="209" t="s">
        <v>19</v>
      </c>
      <c r="L199" s="47"/>
      <c r="M199" s="214" t="s">
        <v>19</v>
      </c>
      <c r="N199" s="215" t="s">
        <v>43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196</v>
      </c>
      <c r="AT199" s="218" t="s">
        <v>162</v>
      </c>
      <c r="AU199" s="218" t="s">
        <v>80</v>
      </c>
      <c r="AY199" s="20" t="s">
        <v>155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196</v>
      </c>
      <c r="BM199" s="218" t="s">
        <v>2188</v>
      </c>
    </row>
    <row r="200" spans="1:65" s="2" customFormat="1" ht="16.5" customHeight="1">
      <c r="A200" s="41"/>
      <c r="B200" s="42"/>
      <c r="C200" s="207" t="s">
        <v>2062</v>
      </c>
      <c r="D200" s="207" t="s">
        <v>162</v>
      </c>
      <c r="E200" s="208" t="s">
        <v>3421</v>
      </c>
      <c r="F200" s="209" t="s">
        <v>3422</v>
      </c>
      <c r="G200" s="210" t="s">
        <v>721</v>
      </c>
      <c r="H200" s="211">
        <v>1</v>
      </c>
      <c r="I200" s="212"/>
      <c r="J200" s="213">
        <f>ROUND(I200*H200,2)</f>
        <v>0</v>
      </c>
      <c r="K200" s="209" t="s">
        <v>19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196</v>
      </c>
      <c r="AT200" s="218" t="s">
        <v>162</v>
      </c>
      <c r="AU200" s="218" t="s">
        <v>80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196</v>
      </c>
      <c r="BM200" s="218" t="s">
        <v>1593</v>
      </c>
    </row>
    <row r="201" spans="1:65" s="2" customFormat="1" ht="16.5" customHeight="1">
      <c r="A201" s="41"/>
      <c r="B201" s="42"/>
      <c r="C201" s="207" t="s">
        <v>2052</v>
      </c>
      <c r="D201" s="207" t="s">
        <v>162</v>
      </c>
      <c r="E201" s="208" t="s">
        <v>3423</v>
      </c>
      <c r="F201" s="209" t="s">
        <v>3424</v>
      </c>
      <c r="G201" s="210" t="s">
        <v>721</v>
      </c>
      <c r="H201" s="211">
        <v>1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43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196</v>
      </c>
      <c r="AT201" s="218" t="s">
        <v>162</v>
      </c>
      <c r="AU201" s="218" t="s">
        <v>80</v>
      </c>
      <c r="AY201" s="20" t="s">
        <v>155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80</v>
      </c>
      <c r="BK201" s="219">
        <f>ROUND(I201*H201,2)</f>
        <v>0</v>
      </c>
      <c r="BL201" s="20" t="s">
        <v>196</v>
      </c>
      <c r="BM201" s="218" t="s">
        <v>1580</v>
      </c>
    </row>
    <row r="202" spans="1:65" s="2" customFormat="1" ht="16.5" customHeight="1">
      <c r="A202" s="41"/>
      <c r="B202" s="42"/>
      <c r="C202" s="207" t="s">
        <v>2057</v>
      </c>
      <c r="D202" s="207" t="s">
        <v>162</v>
      </c>
      <c r="E202" s="208" t="s">
        <v>3425</v>
      </c>
      <c r="F202" s="209" t="s">
        <v>3426</v>
      </c>
      <c r="G202" s="210" t="s">
        <v>721</v>
      </c>
      <c r="H202" s="211">
        <v>3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196</v>
      </c>
      <c r="AT202" s="218" t="s">
        <v>162</v>
      </c>
      <c r="AU202" s="218" t="s">
        <v>80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196</v>
      </c>
      <c r="BM202" s="218" t="s">
        <v>1632</v>
      </c>
    </row>
    <row r="203" spans="1:65" s="2" customFormat="1" ht="16.5" customHeight="1">
      <c r="A203" s="41"/>
      <c r="B203" s="42"/>
      <c r="C203" s="207" t="s">
        <v>2802</v>
      </c>
      <c r="D203" s="207" t="s">
        <v>162</v>
      </c>
      <c r="E203" s="208" t="s">
        <v>3427</v>
      </c>
      <c r="F203" s="209" t="s">
        <v>3428</v>
      </c>
      <c r="G203" s="210" t="s">
        <v>721</v>
      </c>
      <c r="H203" s="211">
        <v>3</v>
      </c>
      <c r="I203" s="212"/>
      <c r="J203" s="213">
        <f>ROUND(I203*H203,2)</f>
        <v>0</v>
      </c>
      <c r="K203" s="209" t="s">
        <v>19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196</v>
      </c>
      <c r="AT203" s="218" t="s">
        <v>162</v>
      </c>
      <c r="AU203" s="218" t="s">
        <v>80</v>
      </c>
      <c r="AY203" s="20" t="s">
        <v>155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196</v>
      </c>
      <c r="BM203" s="218" t="s">
        <v>1643</v>
      </c>
    </row>
    <row r="204" spans="1:65" s="2" customFormat="1" ht="16.5" customHeight="1">
      <c r="A204" s="41"/>
      <c r="B204" s="42"/>
      <c r="C204" s="207" t="s">
        <v>2926</v>
      </c>
      <c r="D204" s="207" t="s">
        <v>162</v>
      </c>
      <c r="E204" s="208" t="s">
        <v>3429</v>
      </c>
      <c r="F204" s="209" t="s">
        <v>3430</v>
      </c>
      <c r="G204" s="210" t="s">
        <v>721</v>
      </c>
      <c r="H204" s="211">
        <v>1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196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196</v>
      </c>
      <c r="BM204" s="218" t="s">
        <v>1653</v>
      </c>
    </row>
    <row r="205" spans="1:65" s="2" customFormat="1" ht="16.5" customHeight="1">
      <c r="A205" s="41"/>
      <c r="B205" s="42"/>
      <c r="C205" s="207" t="s">
        <v>2106</v>
      </c>
      <c r="D205" s="207" t="s">
        <v>162</v>
      </c>
      <c r="E205" s="208" t="s">
        <v>3431</v>
      </c>
      <c r="F205" s="209" t="s">
        <v>3432</v>
      </c>
      <c r="G205" s="210" t="s">
        <v>721</v>
      </c>
      <c r="H205" s="211">
        <v>1</v>
      </c>
      <c r="I205" s="212"/>
      <c r="J205" s="213">
        <f>ROUND(I205*H205,2)</f>
        <v>0</v>
      </c>
      <c r="K205" s="209" t="s">
        <v>19</v>
      </c>
      <c r="L205" s="47"/>
      <c r="M205" s="214" t="s">
        <v>19</v>
      </c>
      <c r="N205" s="215" t="s">
        <v>43</v>
      </c>
      <c r="O205" s="87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196</v>
      </c>
      <c r="AT205" s="218" t="s">
        <v>162</v>
      </c>
      <c r="AU205" s="218" t="s">
        <v>80</v>
      </c>
      <c r="AY205" s="20" t="s">
        <v>155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80</v>
      </c>
      <c r="BK205" s="219">
        <f>ROUND(I205*H205,2)</f>
        <v>0</v>
      </c>
      <c r="BL205" s="20" t="s">
        <v>196</v>
      </c>
      <c r="BM205" s="218" t="s">
        <v>1663</v>
      </c>
    </row>
    <row r="206" spans="1:65" s="2" customFormat="1" ht="16.5" customHeight="1">
      <c r="A206" s="41"/>
      <c r="B206" s="42"/>
      <c r="C206" s="207" t="s">
        <v>2112</v>
      </c>
      <c r="D206" s="207" t="s">
        <v>162</v>
      </c>
      <c r="E206" s="208" t="s">
        <v>3433</v>
      </c>
      <c r="F206" s="209" t="s">
        <v>3434</v>
      </c>
      <c r="G206" s="210" t="s">
        <v>721</v>
      </c>
      <c r="H206" s="211">
        <v>2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196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196</v>
      </c>
      <c r="BM206" s="218" t="s">
        <v>1673</v>
      </c>
    </row>
    <row r="207" spans="1:65" s="2" customFormat="1" ht="16.5" customHeight="1">
      <c r="A207" s="41"/>
      <c r="B207" s="42"/>
      <c r="C207" s="207" t="s">
        <v>2117</v>
      </c>
      <c r="D207" s="207" t="s">
        <v>162</v>
      </c>
      <c r="E207" s="208" t="s">
        <v>3435</v>
      </c>
      <c r="F207" s="209" t="s">
        <v>3436</v>
      </c>
      <c r="G207" s="210" t="s">
        <v>721</v>
      </c>
      <c r="H207" s="211">
        <v>2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196</v>
      </c>
      <c r="AT207" s="218" t="s">
        <v>162</v>
      </c>
      <c r="AU207" s="218" t="s">
        <v>80</v>
      </c>
      <c r="AY207" s="20" t="s">
        <v>155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196</v>
      </c>
      <c r="BM207" s="218" t="s">
        <v>1802</v>
      </c>
    </row>
    <row r="208" spans="1:65" s="2" customFormat="1" ht="16.5" customHeight="1">
      <c r="A208" s="41"/>
      <c r="B208" s="42"/>
      <c r="C208" s="207" t="s">
        <v>2124</v>
      </c>
      <c r="D208" s="207" t="s">
        <v>162</v>
      </c>
      <c r="E208" s="208" t="s">
        <v>3437</v>
      </c>
      <c r="F208" s="209" t="s">
        <v>3438</v>
      </c>
      <c r="G208" s="210" t="s">
        <v>721</v>
      </c>
      <c r="H208" s="211">
        <v>1</v>
      </c>
      <c r="I208" s="212"/>
      <c r="J208" s="213">
        <f>ROUND(I208*H208,2)</f>
        <v>0</v>
      </c>
      <c r="K208" s="209" t="s">
        <v>19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196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196</v>
      </c>
      <c r="BM208" s="218" t="s">
        <v>1812</v>
      </c>
    </row>
    <row r="209" spans="1:65" s="2" customFormat="1" ht="24.15" customHeight="1">
      <c r="A209" s="41"/>
      <c r="B209" s="42"/>
      <c r="C209" s="207" t="s">
        <v>2136</v>
      </c>
      <c r="D209" s="207" t="s">
        <v>162</v>
      </c>
      <c r="E209" s="208" t="s">
        <v>3439</v>
      </c>
      <c r="F209" s="209" t="s">
        <v>3440</v>
      </c>
      <c r="G209" s="210" t="s">
        <v>3253</v>
      </c>
      <c r="H209" s="297"/>
      <c r="I209" s="212"/>
      <c r="J209" s="213">
        <f>ROUND(I209*H209,2)</f>
        <v>0</v>
      </c>
      <c r="K209" s="209" t="s">
        <v>166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196</v>
      </c>
      <c r="AT209" s="218" t="s">
        <v>162</v>
      </c>
      <c r="AU209" s="218" t="s">
        <v>80</v>
      </c>
      <c r="AY209" s="20" t="s">
        <v>155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196</v>
      </c>
      <c r="BM209" s="218" t="s">
        <v>1822</v>
      </c>
    </row>
    <row r="210" spans="1:47" s="2" customFormat="1" ht="12">
      <c r="A210" s="41"/>
      <c r="B210" s="42"/>
      <c r="C210" s="43"/>
      <c r="D210" s="220" t="s">
        <v>169</v>
      </c>
      <c r="E210" s="43"/>
      <c r="F210" s="221" t="s">
        <v>3441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169</v>
      </c>
      <c r="AU210" s="20" t="s">
        <v>80</v>
      </c>
    </row>
    <row r="211" spans="1:63" s="12" customFormat="1" ht="25.9" customHeight="1">
      <c r="A211" s="12"/>
      <c r="B211" s="191"/>
      <c r="C211" s="192"/>
      <c r="D211" s="193" t="s">
        <v>71</v>
      </c>
      <c r="E211" s="194" t="s">
        <v>3442</v>
      </c>
      <c r="F211" s="194" t="s">
        <v>3443</v>
      </c>
      <c r="G211" s="192"/>
      <c r="H211" s="192"/>
      <c r="I211" s="195"/>
      <c r="J211" s="196">
        <f>BK211</f>
        <v>0</v>
      </c>
      <c r="K211" s="192"/>
      <c r="L211" s="197"/>
      <c r="M211" s="198"/>
      <c r="N211" s="199"/>
      <c r="O211" s="199"/>
      <c r="P211" s="200">
        <f>SUM(P212:P229)</f>
        <v>0</v>
      </c>
      <c r="Q211" s="199"/>
      <c r="R211" s="200">
        <f>SUM(R212:R229)</f>
        <v>0</v>
      </c>
      <c r="S211" s="199"/>
      <c r="T211" s="201">
        <f>SUM(T212:T229)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80</v>
      </c>
      <c r="AT211" s="203" t="s">
        <v>71</v>
      </c>
      <c r="AU211" s="203" t="s">
        <v>72</v>
      </c>
      <c r="AY211" s="202" t="s">
        <v>155</v>
      </c>
      <c r="BK211" s="204">
        <f>SUM(BK212:BK229)</f>
        <v>0</v>
      </c>
    </row>
    <row r="212" spans="1:65" s="2" customFormat="1" ht="16.5" customHeight="1">
      <c r="A212" s="41"/>
      <c r="B212" s="42"/>
      <c r="C212" s="207" t="s">
        <v>2142</v>
      </c>
      <c r="D212" s="207" t="s">
        <v>162</v>
      </c>
      <c r="E212" s="208" t="s">
        <v>3444</v>
      </c>
      <c r="F212" s="209" t="s">
        <v>3445</v>
      </c>
      <c r="G212" s="210" t="s">
        <v>653</v>
      </c>
      <c r="H212" s="211">
        <v>3500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252</v>
      </c>
      <c r="AT212" s="218" t="s">
        <v>162</v>
      </c>
      <c r="AU212" s="218" t="s">
        <v>80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252</v>
      </c>
      <c r="BM212" s="218" t="s">
        <v>1832</v>
      </c>
    </row>
    <row r="213" spans="1:65" s="2" customFormat="1" ht="16.5" customHeight="1">
      <c r="A213" s="41"/>
      <c r="B213" s="42"/>
      <c r="C213" s="207" t="s">
        <v>2151</v>
      </c>
      <c r="D213" s="207" t="s">
        <v>162</v>
      </c>
      <c r="E213" s="208" t="s">
        <v>3446</v>
      </c>
      <c r="F213" s="209" t="s">
        <v>3447</v>
      </c>
      <c r="G213" s="210" t="s">
        <v>721</v>
      </c>
      <c r="H213" s="211">
        <v>9</v>
      </c>
      <c r="I213" s="212"/>
      <c r="J213" s="213">
        <f>ROUND(I213*H213,2)</f>
        <v>0</v>
      </c>
      <c r="K213" s="209" t="s">
        <v>19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252</v>
      </c>
      <c r="AT213" s="218" t="s">
        <v>162</v>
      </c>
      <c r="AU213" s="218" t="s">
        <v>80</v>
      </c>
      <c r="AY213" s="20" t="s">
        <v>155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252</v>
      </c>
      <c r="BM213" s="218" t="s">
        <v>1842</v>
      </c>
    </row>
    <row r="214" spans="1:65" s="2" customFormat="1" ht="16.5" customHeight="1">
      <c r="A214" s="41"/>
      <c r="B214" s="42"/>
      <c r="C214" s="207" t="s">
        <v>2156</v>
      </c>
      <c r="D214" s="207" t="s">
        <v>162</v>
      </c>
      <c r="E214" s="208" t="s">
        <v>3448</v>
      </c>
      <c r="F214" s="209" t="s">
        <v>3449</v>
      </c>
      <c r="G214" s="210" t="s">
        <v>356</v>
      </c>
      <c r="H214" s="211">
        <v>640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252</v>
      </c>
      <c r="AT214" s="218" t="s">
        <v>162</v>
      </c>
      <c r="AU214" s="218" t="s">
        <v>80</v>
      </c>
      <c r="AY214" s="20" t="s">
        <v>155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252</v>
      </c>
      <c r="BM214" s="218" t="s">
        <v>1851</v>
      </c>
    </row>
    <row r="215" spans="1:65" s="2" customFormat="1" ht="16.5" customHeight="1">
      <c r="A215" s="41"/>
      <c r="B215" s="42"/>
      <c r="C215" s="207" t="s">
        <v>2161</v>
      </c>
      <c r="D215" s="207" t="s">
        <v>162</v>
      </c>
      <c r="E215" s="208" t="s">
        <v>3450</v>
      </c>
      <c r="F215" s="209" t="s">
        <v>3451</v>
      </c>
      <c r="G215" s="210" t="s">
        <v>721</v>
      </c>
      <c r="H215" s="211">
        <v>2816</v>
      </c>
      <c r="I215" s="212"/>
      <c r="J215" s="213">
        <f>ROUND(I215*H215,2)</f>
        <v>0</v>
      </c>
      <c r="K215" s="209" t="s">
        <v>19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252</v>
      </c>
      <c r="AT215" s="218" t="s">
        <v>162</v>
      </c>
      <c r="AU215" s="218" t="s">
        <v>80</v>
      </c>
      <c r="AY215" s="20" t="s">
        <v>155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252</v>
      </c>
      <c r="BM215" s="218" t="s">
        <v>1860</v>
      </c>
    </row>
    <row r="216" spans="1:65" s="2" customFormat="1" ht="16.5" customHeight="1">
      <c r="A216" s="41"/>
      <c r="B216" s="42"/>
      <c r="C216" s="207" t="s">
        <v>2166</v>
      </c>
      <c r="D216" s="207" t="s">
        <v>162</v>
      </c>
      <c r="E216" s="208" t="s">
        <v>3452</v>
      </c>
      <c r="F216" s="209" t="s">
        <v>3453</v>
      </c>
      <c r="G216" s="210" t="s">
        <v>721</v>
      </c>
      <c r="H216" s="211">
        <v>90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43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252</v>
      </c>
      <c r="AT216" s="218" t="s">
        <v>162</v>
      </c>
      <c r="AU216" s="218" t="s">
        <v>80</v>
      </c>
      <c r="AY216" s="20" t="s">
        <v>155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252</v>
      </c>
      <c r="BM216" s="218" t="s">
        <v>1870</v>
      </c>
    </row>
    <row r="217" spans="1:65" s="2" customFormat="1" ht="16.5" customHeight="1">
      <c r="A217" s="41"/>
      <c r="B217" s="42"/>
      <c r="C217" s="207" t="s">
        <v>2177</v>
      </c>
      <c r="D217" s="207" t="s">
        <v>162</v>
      </c>
      <c r="E217" s="208" t="s">
        <v>3454</v>
      </c>
      <c r="F217" s="209" t="s">
        <v>3455</v>
      </c>
      <c r="G217" s="210" t="s">
        <v>653</v>
      </c>
      <c r="H217" s="211">
        <v>3500</v>
      </c>
      <c r="I217" s="212"/>
      <c r="J217" s="213">
        <f>ROUND(I217*H217,2)</f>
        <v>0</v>
      </c>
      <c r="K217" s="209" t="s">
        <v>19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252</v>
      </c>
      <c r="AT217" s="218" t="s">
        <v>162</v>
      </c>
      <c r="AU217" s="218" t="s">
        <v>80</v>
      </c>
      <c r="AY217" s="20" t="s">
        <v>155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80</v>
      </c>
      <c r="BK217" s="219">
        <f>ROUND(I217*H217,2)</f>
        <v>0</v>
      </c>
      <c r="BL217" s="20" t="s">
        <v>252</v>
      </c>
      <c r="BM217" s="218" t="s">
        <v>2224</v>
      </c>
    </row>
    <row r="218" spans="1:65" s="2" customFormat="1" ht="16.5" customHeight="1">
      <c r="A218" s="41"/>
      <c r="B218" s="42"/>
      <c r="C218" s="207" t="s">
        <v>2085</v>
      </c>
      <c r="D218" s="207" t="s">
        <v>162</v>
      </c>
      <c r="E218" s="208" t="s">
        <v>3456</v>
      </c>
      <c r="F218" s="209" t="s">
        <v>3457</v>
      </c>
      <c r="G218" s="210" t="s">
        <v>653</v>
      </c>
      <c r="H218" s="211">
        <v>350</v>
      </c>
      <c r="I218" s="212"/>
      <c r="J218" s="213">
        <f>ROUND(I218*H218,2)</f>
        <v>0</v>
      </c>
      <c r="K218" s="209" t="s">
        <v>19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252</v>
      </c>
      <c r="AT218" s="218" t="s">
        <v>162</v>
      </c>
      <c r="AU218" s="218" t="s">
        <v>80</v>
      </c>
      <c r="AY218" s="20" t="s">
        <v>155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252</v>
      </c>
      <c r="BM218" s="218" t="s">
        <v>2242</v>
      </c>
    </row>
    <row r="219" spans="1:65" s="2" customFormat="1" ht="16.5" customHeight="1">
      <c r="A219" s="41"/>
      <c r="B219" s="42"/>
      <c r="C219" s="207" t="s">
        <v>2091</v>
      </c>
      <c r="D219" s="207" t="s">
        <v>162</v>
      </c>
      <c r="E219" s="208" t="s">
        <v>3458</v>
      </c>
      <c r="F219" s="209" t="s">
        <v>3459</v>
      </c>
      <c r="G219" s="210" t="s">
        <v>653</v>
      </c>
      <c r="H219" s="211">
        <v>640</v>
      </c>
      <c r="I219" s="212"/>
      <c r="J219" s="213">
        <f>ROUND(I219*H219,2)</f>
        <v>0</v>
      </c>
      <c r="K219" s="209" t="s">
        <v>19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252</v>
      </c>
      <c r="AT219" s="218" t="s">
        <v>162</v>
      </c>
      <c r="AU219" s="218" t="s">
        <v>80</v>
      </c>
      <c r="AY219" s="20" t="s">
        <v>155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252</v>
      </c>
      <c r="BM219" s="218" t="s">
        <v>2247</v>
      </c>
    </row>
    <row r="220" spans="1:65" s="2" customFormat="1" ht="16.5" customHeight="1">
      <c r="A220" s="41"/>
      <c r="B220" s="42"/>
      <c r="C220" s="207" t="s">
        <v>1389</v>
      </c>
      <c r="D220" s="207" t="s">
        <v>162</v>
      </c>
      <c r="E220" s="208" t="s">
        <v>3460</v>
      </c>
      <c r="F220" s="209" t="s">
        <v>3461</v>
      </c>
      <c r="G220" s="210" t="s">
        <v>165</v>
      </c>
      <c r="H220" s="211">
        <v>2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252</v>
      </c>
      <c r="AT220" s="218" t="s">
        <v>162</v>
      </c>
      <c r="AU220" s="218" t="s">
        <v>80</v>
      </c>
      <c r="AY220" s="20" t="s">
        <v>155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252</v>
      </c>
      <c r="BM220" s="218" t="s">
        <v>2272</v>
      </c>
    </row>
    <row r="221" spans="1:65" s="2" customFormat="1" ht="16.5" customHeight="1">
      <c r="A221" s="41"/>
      <c r="B221" s="42"/>
      <c r="C221" s="207" t="s">
        <v>2516</v>
      </c>
      <c r="D221" s="207" t="s">
        <v>162</v>
      </c>
      <c r="E221" s="208" t="s">
        <v>3462</v>
      </c>
      <c r="F221" s="209" t="s">
        <v>3463</v>
      </c>
      <c r="G221" s="210" t="s">
        <v>165</v>
      </c>
      <c r="H221" s="211">
        <v>1</v>
      </c>
      <c r="I221" s="212"/>
      <c r="J221" s="213">
        <f>ROUND(I221*H221,2)</f>
        <v>0</v>
      </c>
      <c r="K221" s="209" t="s">
        <v>19</v>
      </c>
      <c r="L221" s="47"/>
      <c r="M221" s="214" t="s">
        <v>19</v>
      </c>
      <c r="N221" s="215" t="s">
        <v>43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252</v>
      </c>
      <c r="AT221" s="218" t="s">
        <v>162</v>
      </c>
      <c r="AU221" s="218" t="s">
        <v>80</v>
      </c>
      <c r="AY221" s="20" t="s">
        <v>155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252</v>
      </c>
      <c r="BM221" s="218" t="s">
        <v>2277</v>
      </c>
    </row>
    <row r="222" spans="1:65" s="2" customFormat="1" ht="16.5" customHeight="1">
      <c r="A222" s="41"/>
      <c r="B222" s="42"/>
      <c r="C222" s="207" t="s">
        <v>2964</v>
      </c>
      <c r="D222" s="207" t="s">
        <v>162</v>
      </c>
      <c r="E222" s="208" t="s">
        <v>3464</v>
      </c>
      <c r="F222" s="209" t="s">
        <v>3465</v>
      </c>
      <c r="G222" s="210" t="s">
        <v>165</v>
      </c>
      <c r="H222" s="211">
        <v>3</v>
      </c>
      <c r="I222" s="212"/>
      <c r="J222" s="213">
        <f>ROUND(I222*H222,2)</f>
        <v>0</v>
      </c>
      <c r="K222" s="209" t="s">
        <v>19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252</v>
      </c>
      <c r="AT222" s="218" t="s">
        <v>162</v>
      </c>
      <c r="AU222" s="218" t="s">
        <v>80</v>
      </c>
      <c r="AY222" s="20" t="s">
        <v>155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252</v>
      </c>
      <c r="BM222" s="218" t="s">
        <v>1281</v>
      </c>
    </row>
    <row r="223" spans="1:65" s="2" customFormat="1" ht="16.5" customHeight="1">
      <c r="A223" s="41"/>
      <c r="B223" s="42"/>
      <c r="C223" s="207" t="s">
        <v>391</v>
      </c>
      <c r="D223" s="207" t="s">
        <v>162</v>
      </c>
      <c r="E223" s="208" t="s">
        <v>3466</v>
      </c>
      <c r="F223" s="209" t="s">
        <v>3467</v>
      </c>
      <c r="G223" s="210" t="s">
        <v>165</v>
      </c>
      <c r="H223" s="211">
        <v>2</v>
      </c>
      <c r="I223" s="212"/>
      <c r="J223" s="213">
        <f>ROUND(I223*H223,2)</f>
        <v>0</v>
      </c>
      <c r="K223" s="209" t="s">
        <v>19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252</v>
      </c>
      <c r="AT223" s="218" t="s">
        <v>162</v>
      </c>
      <c r="AU223" s="218" t="s">
        <v>80</v>
      </c>
      <c r="AY223" s="20" t="s">
        <v>155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252</v>
      </c>
      <c r="BM223" s="218" t="s">
        <v>1290</v>
      </c>
    </row>
    <row r="224" spans="1:65" s="2" customFormat="1" ht="16.5" customHeight="1">
      <c r="A224" s="41"/>
      <c r="B224" s="42"/>
      <c r="C224" s="207" t="s">
        <v>2970</v>
      </c>
      <c r="D224" s="207" t="s">
        <v>162</v>
      </c>
      <c r="E224" s="208" t="s">
        <v>3468</v>
      </c>
      <c r="F224" s="209" t="s">
        <v>3469</v>
      </c>
      <c r="G224" s="210" t="s">
        <v>165</v>
      </c>
      <c r="H224" s="211">
        <v>1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43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252</v>
      </c>
      <c r="AT224" s="218" t="s">
        <v>162</v>
      </c>
      <c r="AU224" s="218" t="s">
        <v>80</v>
      </c>
      <c r="AY224" s="20" t="s">
        <v>155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252</v>
      </c>
      <c r="BM224" s="218" t="s">
        <v>1306</v>
      </c>
    </row>
    <row r="225" spans="1:65" s="2" customFormat="1" ht="16.5" customHeight="1">
      <c r="A225" s="41"/>
      <c r="B225" s="42"/>
      <c r="C225" s="207" t="s">
        <v>1416</v>
      </c>
      <c r="D225" s="207" t="s">
        <v>162</v>
      </c>
      <c r="E225" s="208" t="s">
        <v>3470</v>
      </c>
      <c r="F225" s="209" t="s">
        <v>3471</v>
      </c>
      <c r="G225" s="210" t="s">
        <v>721</v>
      </c>
      <c r="H225" s="211">
        <v>7</v>
      </c>
      <c r="I225" s="212"/>
      <c r="J225" s="213">
        <f>ROUND(I225*H225,2)</f>
        <v>0</v>
      </c>
      <c r="K225" s="209" t="s">
        <v>19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252</v>
      </c>
      <c r="AT225" s="218" t="s">
        <v>162</v>
      </c>
      <c r="AU225" s="218" t="s">
        <v>80</v>
      </c>
      <c r="AY225" s="20" t="s">
        <v>155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252</v>
      </c>
      <c r="BM225" s="218" t="s">
        <v>1334</v>
      </c>
    </row>
    <row r="226" spans="1:65" s="2" customFormat="1" ht="16.5" customHeight="1">
      <c r="A226" s="41"/>
      <c r="B226" s="42"/>
      <c r="C226" s="207" t="s">
        <v>1421</v>
      </c>
      <c r="D226" s="207" t="s">
        <v>162</v>
      </c>
      <c r="E226" s="208" t="s">
        <v>3472</v>
      </c>
      <c r="F226" s="209" t="s">
        <v>3473</v>
      </c>
      <c r="G226" s="210" t="s">
        <v>721</v>
      </c>
      <c r="H226" s="211">
        <v>14</v>
      </c>
      <c r="I226" s="212"/>
      <c r="J226" s="213">
        <f>ROUND(I226*H226,2)</f>
        <v>0</v>
      </c>
      <c r="K226" s="209" t="s">
        <v>19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252</v>
      </c>
      <c r="AT226" s="218" t="s">
        <v>162</v>
      </c>
      <c r="AU226" s="218" t="s">
        <v>80</v>
      </c>
      <c r="AY226" s="20" t="s">
        <v>155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252</v>
      </c>
      <c r="BM226" s="218" t="s">
        <v>1348</v>
      </c>
    </row>
    <row r="227" spans="1:65" s="2" customFormat="1" ht="16.5" customHeight="1">
      <c r="A227" s="41"/>
      <c r="B227" s="42"/>
      <c r="C227" s="207" t="s">
        <v>1018</v>
      </c>
      <c r="D227" s="207" t="s">
        <v>162</v>
      </c>
      <c r="E227" s="208" t="s">
        <v>3474</v>
      </c>
      <c r="F227" s="209" t="s">
        <v>3475</v>
      </c>
      <c r="G227" s="210" t="s">
        <v>721</v>
      </c>
      <c r="H227" s="211">
        <v>31</v>
      </c>
      <c r="I227" s="212"/>
      <c r="J227" s="213">
        <f>ROUND(I227*H227,2)</f>
        <v>0</v>
      </c>
      <c r="K227" s="209" t="s">
        <v>19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252</v>
      </c>
      <c r="AT227" s="218" t="s">
        <v>162</v>
      </c>
      <c r="AU227" s="218" t="s">
        <v>80</v>
      </c>
      <c r="AY227" s="20" t="s">
        <v>155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252</v>
      </c>
      <c r="BM227" s="218" t="s">
        <v>1366</v>
      </c>
    </row>
    <row r="228" spans="1:65" s="2" customFormat="1" ht="16.5" customHeight="1">
      <c r="A228" s="41"/>
      <c r="B228" s="42"/>
      <c r="C228" s="207" t="s">
        <v>1028</v>
      </c>
      <c r="D228" s="207" t="s">
        <v>162</v>
      </c>
      <c r="E228" s="208" t="s">
        <v>3476</v>
      </c>
      <c r="F228" s="209" t="s">
        <v>3477</v>
      </c>
      <c r="G228" s="210" t="s">
        <v>3253</v>
      </c>
      <c r="H228" s="297"/>
      <c r="I228" s="212"/>
      <c r="J228" s="213">
        <f>ROUND(I228*H228,2)</f>
        <v>0</v>
      </c>
      <c r="K228" s="209" t="s">
        <v>19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252</v>
      </c>
      <c r="AT228" s="218" t="s">
        <v>162</v>
      </c>
      <c r="AU228" s="218" t="s">
        <v>80</v>
      </c>
      <c r="AY228" s="20" t="s">
        <v>155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252</v>
      </c>
      <c r="BM228" s="218" t="s">
        <v>1130</v>
      </c>
    </row>
    <row r="229" spans="1:65" s="2" customFormat="1" ht="16.5" customHeight="1">
      <c r="A229" s="41"/>
      <c r="B229" s="42"/>
      <c r="C229" s="207" t="s">
        <v>1004</v>
      </c>
      <c r="D229" s="207" t="s">
        <v>162</v>
      </c>
      <c r="E229" s="208" t="s">
        <v>3478</v>
      </c>
      <c r="F229" s="209" t="s">
        <v>3479</v>
      </c>
      <c r="G229" s="210" t="s">
        <v>3286</v>
      </c>
      <c r="H229" s="211">
        <v>72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43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252</v>
      </c>
      <c r="AT229" s="218" t="s">
        <v>162</v>
      </c>
      <c r="AU229" s="218" t="s">
        <v>80</v>
      </c>
      <c r="AY229" s="20" t="s">
        <v>155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80</v>
      </c>
      <c r="BK229" s="219">
        <f>ROUND(I229*H229,2)</f>
        <v>0</v>
      </c>
      <c r="BL229" s="20" t="s">
        <v>252</v>
      </c>
      <c r="BM229" s="218" t="s">
        <v>1526</v>
      </c>
    </row>
    <row r="230" spans="1:63" s="12" customFormat="1" ht="25.9" customHeight="1">
      <c r="A230" s="12"/>
      <c r="B230" s="191"/>
      <c r="C230" s="192"/>
      <c r="D230" s="193" t="s">
        <v>71</v>
      </c>
      <c r="E230" s="194" t="s">
        <v>1723</v>
      </c>
      <c r="F230" s="194" t="s">
        <v>1724</v>
      </c>
      <c r="G230" s="192"/>
      <c r="H230" s="192"/>
      <c r="I230" s="195"/>
      <c r="J230" s="196">
        <f>BK230</f>
        <v>0</v>
      </c>
      <c r="K230" s="192"/>
      <c r="L230" s="197"/>
      <c r="M230" s="198"/>
      <c r="N230" s="199"/>
      <c r="O230" s="199"/>
      <c r="P230" s="200">
        <f>SUM(P231:P234)</f>
        <v>0</v>
      </c>
      <c r="Q230" s="199"/>
      <c r="R230" s="200">
        <f>SUM(R231:R234)</f>
        <v>0</v>
      </c>
      <c r="S230" s="199"/>
      <c r="T230" s="201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2" t="s">
        <v>82</v>
      </c>
      <c r="AT230" s="203" t="s">
        <v>71</v>
      </c>
      <c r="AU230" s="203" t="s">
        <v>72</v>
      </c>
      <c r="AY230" s="202" t="s">
        <v>155</v>
      </c>
      <c r="BK230" s="204">
        <f>SUM(BK231:BK234)</f>
        <v>0</v>
      </c>
    </row>
    <row r="231" spans="1:65" s="2" customFormat="1" ht="16.5" customHeight="1">
      <c r="A231" s="41"/>
      <c r="B231" s="42"/>
      <c r="C231" s="207" t="s">
        <v>927</v>
      </c>
      <c r="D231" s="207" t="s">
        <v>162</v>
      </c>
      <c r="E231" s="208" t="s">
        <v>3480</v>
      </c>
      <c r="F231" s="209" t="s">
        <v>3481</v>
      </c>
      <c r="G231" s="210" t="s">
        <v>787</v>
      </c>
      <c r="H231" s="211">
        <v>269</v>
      </c>
      <c r="I231" s="212"/>
      <c r="J231" s="213">
        <f>ROUND(I231*H231,2)</f>
        <v>0</v>
      </c>
      <c r="K231" s="209" t="s">
        <v>19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196</v>
      </c>
      <c r="AT231" s="218" t="s">
        <v>162</v>
      </c>
      <c r="AU231" s="218" t="s">
        <v>80</v>
      </c>
      <c r="AY231" s="20" t="s">
        <v>155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196</v>
      </c>
      <c r="BM231" s="218" t="s">
        <v>2040</v>
      </c>
    </row>
    <row r="232" spans="1:65" s="2" customFormat="1" ht="16.5" customHeight="1">
      <c r="A232" s="41"/>
      <c r="B232" s="42"/>
      <c r="C232" s="207" t="s">
        <v>917</v>
      </c>
      <c r="D232" s="207" t="s">
        <v>162</v>
      </c>
      <c r="E232" s="208" t="s">
        <v>3482</v>
      </c>
      <c r="F232" s="209" t="s">
        <v>3483</v>
      </c>
      <c r="G232" s="210" t="s">
        <v>787</v>
      </c>
      <c r="H232" s="211">
        <v>269</v>
      </c>
      <c r="I232" s="212"/>
      <c r="J232" s="213">
        <f>ROUND(I232*H232,2)</f>
        <v>0</v>
      </c>
      <c r="K232" s="209" t="s">
        <v>19</v>
      </c>
      <c r="L232" s="47"/>
      <c r="M232" s="214" t="s">
        <v>19</v>
      </c>
      <c r="N232" s="215" t="s">
        <v>43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196</v>
      </c>
      <c r="AT232" s="218" t="s">
        <v>162</v>
      </c>
      <c r="AU232" s="218" t="s">
        <v>80</v>
      </c>
      <c r="AY232" s="20" t="s">
        <v>155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196</v>
      </c>
      <c r="BM232" s="218" t="s">
        <v>2193</v>
      </c>
    </row>
    <row r="233" spans="1:65" s="2" customFormat="1" ht="24.15" customHeight="1">
      <c r="A233" s="41"/>
      <c r="B233" s="42"/>
      <c r="C233" s="207" t="s">
        <v>2995</v>
      </c>
      <c r="D233" s="207" t="s">
        <v>162</v>
      </c>
      <c r="E233" s="208" t="s">
        <v>3484</v>
      </c>
      <c r="F233" s="209" t="s">
        <v>3485</v>
      </c>
      <c r="G233" s="210" t="s">
        <v>3253</v>
      </c>
      <c r="H233" s="297"/>
      <c r="I233" s="212"/>
      <c r="J233" s="213">
        <f>ROUND(I233*H233,2)</f>
        <v>0</v>
      </c>
      <c r="K233" s="209" t="s">
        <v>166</v>
      </c>
      <c r="L233" s="47"/>
      <c r="M233" s="214" t="s">
        <v>19</v>
      </c>
      <c r="N233" s="215" t="s">
        <v>43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196</v>
      </c>
      <c r="AT233" s="218" t="s">
        <v>162</v>
      </c>
      <c r="AU233" s="218" t="s">
        <v>80</v>
      </c>
      <c r="AY233" s="20" t="s">
        <v>155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196</v>
      </c>
      <c r="BM233" s="218" t="s">
        <v>524</v>
      </c>
    </row>
    <row r="234" spans="1:47" s="2" customFormat="1" ht="12">
      <c r="A234" s="41"/>
      <c r="B234" s="42"/>
      <c r="C234" s="43"/>
      <c r="D234" s="220" t="s">
        <v>169</v>
      </c>
      <c r="E234" s="43"/>
      <c r="F234" s="221" t="s">
        <v>3486</v>
      </c>
      <c r="G234" s="43"/>
      <c r="H234" s="43"/>
      <c r="I234" s="222"/>
      <c r="J234" s="43"/>
      <c r="K234" s="43"/>
      <c r="L234" s="47"/>
      <c r="M234" s="223"/>
      <c r="N234" s="22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169</v>
      </c>
      <c r="AU234" s="20" t="s">
        <v>80</v>
      </c>
    </row>
    <row r="235" spans="1:63" s="12" customFormat="1" ht="25.9" customHeight="1">
      <c r="A235" s="12"/>
      <c r="B235" s="191"/>
      <c r="C235" s="192"/>
      <c r="D235" s="193" t="s">
        <v>71</v>
      </c>
      <c r="E235" s="194" t="s">
        <v>2448</v>
      </c>
      <c r="F235" s="194" t="s">
        <v>3487</v>
      </c>
      <c r="G235" s="192"/>
      <c r="H235" s="192"/>
      <c r="I235" s="195"/>
      <c r="J235" s="196">
        <f>BK235</f>
        <v>0</v>
      </c>
      <c r="K235" s="192"/>
      <c r="L235" s="197"/>
      <c r="M235" s="198"/>
      <c r="N235" s="199"/>
      <c r="O235" s="199"/>
      <c r="P235" s="200">
        <f>P236</f>
        <v>0</v>
      </c>
      <c r="Q235" s="199"/>
      <c r="R235" s="200">
        <f>R236</f>
        <v>0</v>
      </c>
      <c r="S235" s="199"/>
      <c r="T235" s="201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2" t="s">
        <v>82</v>
      </c>
      <c r="AT235" s="203" t="s">
        <v>71</v>
      </c>
      <c r="AU235" s="203" t="s">
        <v>72</v>
      </c>
      <c r="AY235" s="202" t="s">
        <v>155</v>
      </c>
      <c r="BK235" s="204">
        <f>BK236</f>
        <v>0</v>
      </c>
    </row>
    <row r="236" spans="1:65" s="2" customFormat="1" ht="16.5" customHeight="1">
      <c r="A236" s="41"/>
      <c r="B236" s="42"/>
      <c r="C236" s="207" t="s">
        <v>797</v>
      </c>
      <c r="D236" s="207" t="s">
        <v>162</v>
      </c>
      <c r="E236" s="208" t="s">
        <v>3488</v>
      </c>
      <c r="F236" s="209" t="s">
        <v>3489</v>
      </c>
      <c r="G236" s="210" t="s">
        <v>356</v>
      </c>
      <c r="H236" s="211">
        <v>26.9</v>
      </c>
      <c r="I236" s="212"/>
      <c r="J236" s="213">
        <f>ROUND(I236*H236,2)</f>
        <v>0</v>
      </c>
      <c r="K236" s="209" t="s">
        <v>19</v>
      </c>
      <c r="L236" s="47"/>
      <c r="M236" s="214" t="s">
        <v>19</v>
      </c>
      <c r="N236" s="215" t="s">
        <v>43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196</v>
      </c>
      <c r="AT236" s="218" t="s">
        <v>162</v>
      </c>
      <c r="AU236" s="218" t="s">
        <v>80</v>
      </c>
      <c r="AY236" s="20" t="s">
        <v>155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196</v>
      </c>
      <c r="BM236" s="218" t="s">
        <v>559</v>
      </c>
    </row>
    <row r="237" spans="1:63" s="12" customFormat="1" ht="25.9" customHeight="1">
      <c r="A237" s="12"/>
      <c r="B237" s="191"/>
      <c r="C237" s="192"/>
      <c r="D237" s="193" t="s">
        <v>71</v>
      </c>
      <c r="E237" s="194" t="s">
        <v>3218</v>
      </c>
      <c r="F237" s="194" t="s">
        <v>3218</v>
      </c>
      <c r="G237" s="192"/>
      <c r="H237" s="192"/>
      <c r="I237" s="195"/>
      <c r="J237" s="196">
        <f>BK237</f>
        <v>0</v>
      </c>
      <c r="K237" s="192"/>
      <c r="L237" s="197"/>
      <c r="M237" s="293"/>
      <c r="N237" s="294"/>
      <c r="O237" s="294"/>
      <c r="P237" s="295">
        <v>0</v>
      </c>
      <c r="Q237" s="294"/>
      <c r="R237" s="295">
        <v>0</v>
      </c>
      <c r="S237" s="294"/>
      <c r="T237" s="296"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80</v>
      </c>
      <c r="AT237" s="203" t="s">
        <v>71</v>
      </c>
      <c r="AU237" s="203" t="s">
        <v>72</v>
      </c>
      <c r="AY237" s="202" t="s">
        <v>155</v>
      </c>
      <c r="BK237" s="204">
        <v>0</v>
      </c>
    </row>
    <row r="238" spans="1:31" s="2" customFormat="1" ht="6.95" customHeight="1">
      <c r="A238" s="41"/>
      <c r="B238" s="62"/>
      <c r="C238" s="63"/>
      <c r="D238" s="63"/>
      <c r="E238" s="63"/>
      <c r="F238" s="63"/>
      <c r="G238" s="63"/>
      <c r="H238" s="63"/>
      <c r="I238" s="63"/>
      <c r="J238" s="63"/>
      <c r="K238" s="63"/>
      <c r="L238" s="47"/>
      <c r="M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</row>
  </sheetData>
  <sheetProtection password="CC35" sheet="1" objects="1" scenarios="1" formatColumns="0" formatRows="0" autoFilter="0"/>
  <autoFilter ref="C87:K2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103" r:id="rId1" display="https://podminky.urs.cz/item/CS_URS_2024_01/998713201"/>
    <hyperlink ref="F118" r:id="rId2" display="https://podminky.urs.cz/item/CS_URS_2024_01/998731201"/>
    <hyperlink ref="F122" r:id="rId3" display="https://podminky.urs.cz/item/CS_URS_2024_01/732111128"/>
    <hyperlink ref="F124" r:id="rId4" display="https://podminky.urs.cz/item/CS_URS_2024_01/732111312"/>
    <hyperlink ref="F127" r:id="rId5" display="https://podminky.urs.cz/item/CS_URS_2024_01/732111316"/>
    <hyperlink ref="F130" r:id="rId6" display="https://podminky.urs.cz/item/CS_URS_2024_01/732199100"/>
    <hyperlink ref="F132" r:id="rId7" display="https://podminky.urs.cz/item/CS_URS_2024_01/732219315"/>
    <hyperlink ref="F134" r:id="rId8" display="https://podminky.urs.cz/item/CS_URS_2024_01/732331612"/>
    <hyperlink ref="F136" r:id="rId9" display="https://podminky.urs.cz/item/CS_URS_2024_01/732331616"/>
    <hyperlink ref="F141" r:id="rId10" display="https://podminky.urs.cz/item/CS_URS_2024_01/732421313"/>
    <hyperlink ref="F146" r:id="rId11" display="https://podminky.urs.cz/item/CS_URS_2024_01/998732201"/>
    <hyperlink ref="F157" r:id="rId12" display="https://podminky.urs.cz/item/CS_URS_2024_01/733291101"/>
    <hyperlink ref="F159" r:id="rId13" display="https://podminky.urs.cz/item/CS_URS_2024_01/733291102"/>
    <hyperlink ref="F161" r:id="rId14" display="https://podminky.urs.cz/item/CS_URS_2024_01/998733201"/>
    <hyperlink ref="F165" r:id="rId15" display="https://podminky.urs.cz/item/CS_URS_2024_01/733113114"/>
    <hyperlink ref="F167" r:id="rId16" display="https://podminky.urs.cz/item/CS_URS_2024_01/733113115"/>
    <hyperlink ref="F169" r:id="rId17" display="https://podminky.urs.cz/item/CS_URS_2024_01/734209103"/>
    <hyperlink ref="F171" r:id="rId18" display="https://podminky.urs.cz/item/CS_URS_2024_01/734209104"/>
    <hyperlink ref="F173" r:id="rId19" display="https://podminky.urs.cz/item/CS_URS_2024_01/734209113"/>
    <hyperlink ref="F175" r:id="rId20" display="https://podminky.urs.cz/item/CS_URS_2024_01/734209114"/>
    <hyperlink ref="F177" r:id="rId21" display="https://podminky.urs.cz/item/CS_URS_2024_01/734209116"/>
    <hyperlink ref="F179" r:id="rId22" display="https://podminky.urs.cz/item/CS_URS_2024_01/734209117"/>
    <hyperlink ref="F181" r:id="rId23" display="https://podminky.urs.cz/item/CS_URS_2024_01/734209123"/>
    <hyperlink ref="F183" r:id="rId24" display="https://podminky.urs.cz/item/CS_URS_2024_01/734209125"/>
    <hyperlink ref="F194" r:id="rId25" display="https://podminky.urs.cz/item/CS_URS_2024_01/734419111"/>
    <hyperlink ref="F197" r:id="rId26" display="https://podminky.urs.cz/item/CS_URS_2024_01/734424911"/>
    <hyperlink ref="F210" r:id="rId27" display="https://podminky.urs.cz/item/CS_URS_2024_01/998734201"/>
    <hyperlink ref="F234" r:id="rId28" display="https://podminky.urs.cz/item/CS_URS_2024_01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3490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ROUND((SUM(BE94:BE280)),2)</f>
        <v>0</v>
      </c>
      <c r="G33" s="41"/>
      <c r="H33" s="41"/>
      <c r="I33" s="151">
        <v>0.21</v>
      </c>
      <c r="J33" s="150">
        <f>ROUND(((SUM(BE94:BE280))*I33),2)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ROUND((SUM(BF94:BF280)),2)</f>
        <v>0</v>
      </c>
      <c r="G34" s="41"/>
      <c r="H34" s="41"/>
      <c r="I34" s="151">
        <v>0.12</v>
      </c>
      <c r="J34" s="150">
        <f>ROUND(((SUM(BF94:BF280))*I34),2)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ROUND((SUM(BG94:BG280)),2)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ROUND((SUM(BH94:BH280)),2)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ROUND((SUM(BI94:BI280)),2)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SO01-4 - VZDUCHOTECHNIKA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3491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3492</v>
      </c>
      <c r="E61" s="171"/>
      <c r="F61" s="171"/>
      <c r="G61" s="171"/>
      <c r="H61" s="171"/>
      <c r="I61" s="171"/>
      <c r="J61" s="172">
        <f>J138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3493</v>
      </c>
      <c r="E62" s="171"/>
      <c r="F62" s="171"/>
      <c r="G62" s="171"/>
      <c r="H62" s="171"/>
      <c r="I62" s="171"/>
      <c r="J62" s="172">
        <f>J149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3494</v>
      </c>
      <c r="E63" s="171"/>
      <c r="F63" s="171"/>
      <c r="G63" s="171"/>
      <c r="H63" s="171"/>
      <c r="I63" s="171"/>
      <c r="J63" s="172">
        <f>J168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3495</v>
      </c>
      <c r="E64" s="171"/>
      <c r="F64" s="171"/>
      <c r="G64" s="171"/>
      <c r="H64" s="171"/>
      <c r="I64" s="171"/>
      <c r="J64" s="172">
        <f>J178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3496</v>
      </c>
      <c r="E65" s="171"/>
      <c r="F65" s="171"/>
      <c r="G65" s="171"/>
      <c r="H65" s="171"/>
      <c r="I65" s="171"/>
      <c r="J65" s="172">
        <f>J190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3497</v>
      </c>
      <c r="E66" s="171"/>
      <c r="F66" s="171"/>
      <c r="G66" s="171"/>
      <c r="H66" s="171"/>
      <c r="I66" s="171"/>
      <c r="J66" s="172">
        <f>J199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3498</v>
      </c>
      <c r="E67" s="171"/>
      <c r="F67" s="171"/>
      <c r="G67" s="171"/>
      <c r="H67" s="171"/>
      <c r="I67" s="171"/>
      <c r="J67" s="172">
        <f>J207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3499</v>
      </c>
      <c r="E68" s="171"/>
      <c r="F68" s="171"/>
      <c r="G68" s="171"/>
      <c r="H68" s="171"/>
      <c r="I68" s="171"/>
      <c r="J68" s="172">
        <f>J215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3500</v>
      </c>
      <c r="E69" s="171"/>
      <c r="F69" s="171"/>
      <c r="G69" s="171"/>
      <c r="H69" s="171"/>
      <c r="I69" s="171"/>
      <c r="J69" s="172">
        <f>J223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3501</v>
      </c>
      <c r="E70" s="171"/>
      <c r="F70" s="171"/>
      <c r="G70" s="171"/>
      <c r="H70" s="171"/>
      <c r="I70" s="171"/>
      <c r="J70" s="172">
        <f>J237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3502</v>
      </c>
      <c r="E71" s="171"/>
      <c r="F71" s="171"/>
      <c r="G71" s="171"/>
      <c r="H71" s="171"/>
      <c r="I71" s="171"/>
      <c r="J71" s="172">
        <f>J250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8"/>
      <c r="C72" s="169"/>
      <c r="D72" s="170" t="s">
        <v>3503</v>
      </c>
      <c r="E72" s="171"/>
      <c r="F72" s="171"/>
      <c r="G72" s="171"/>
      <c r="H72" s="171"/>
      <c r="I72" s="171"/>
      <c r="J72" s="172">
        <f>J262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8"/>
      <c r="C73" s="169"/>
      <c r="D73" s="170" t="s">
        <v>3504</v>
      </c>
      <c r="E73" s="171"/>
      <c r="F73" s="171"/>
      <c r="G73" s="171"/>
      <c r="H73" s="171"/>
      <c r="I73" s="171"/>
      <c r="J73" s="172">
        <f>J270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8"/>
      <c r="C74" s="169"/>
      <c r="D74" s="170" t="s">
        <v>2678</v>
      </c>
      <c r="E74" s="171"/>
      <c r="F74" s="171"/>
      <c r="G74" s="171"/>
      <c r="H74" s="171"/>
      <c r="I74" s="171"/>
      <c r="J74" s="172">
        <f>J280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140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63" t="str">
        <f>E7</f>
        <v>Novostavba modulární Zš JINOTAJ ZLÍN</v>
      </c>
      <c r="F84" s="35"/>
      <c r="G84" s="35"/>
      <c r="H84" s="35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126</v>
      </c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E9</f>
        <v>SO01-4 - VZDUCHOTECHNIKA</v>
      </c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F12</f>
        <v xml:space="preserve">Areál filmových ateliérů Kudlov, Filmová 174, 760 </v>
      </c>
      <c r="G88" s="43"/>
      <c r="H88" s="43"/>
      <c r="I88" s="35" t="s">
        <v>23</v>
      </c>
      <c r="J88" s="75" t="str">
        <f>IF(J12="","",J12)</f>
        <v>6. 4. 2024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5.15" customHeight="1">
      <c r="A90" s="41"/>
      <c r="B90" s="42"/>
      <c r="C90" s="35" t="s">
        <v>25</v>
      </c>
      <c r="D90" s="43"/>
      <c r="E90" s="43"/>
      <c r="F90" s="30" t="str">
        <f>E15</f>
        <v>Základní škola JINOTAJ Zlín, s.r.o.</v>
      </c>
      <c r="G90" s="43"/>
      <c r="H90" s="43"/>
      <c r="I90" s="35" t="s">
        <v>32</v>
      </c>
      <c r="J90" s="39" t="str">
        <f>E21</f>
        <v xml:space="preserve"> </v>
      </c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30</v>
      </c>
      <c r="D91" s="43"/>
      <c r="E91" s="43"/>
      <c r="F91" s="30" t="str">
        <f>IF(E18="","",E18)</f>
        <v>Vyplň údaj</v>
      </c>
      <c r="G91" s="43"/>
      <c r="H91" s="43"/>
      <c r="I91" s="35" t="s">
        <v>35</v>
      </c>
      <c r="J91" s="39" t="str">
        <f>E24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180"/>
      <c r="B93" s="181"/>
      <c r="C93" s="182" t="s">
        <v>141</v>
      </c>
      <c r="D93" s="183" t="s">
        <v>57</v>
      </c>
      <c r="E93" s="183" t="s">
        <v>53</v>
      </c>
      <c r="F93" s="183" t="s">
        <v>54</v>
      </c>
      <c r="G93" s="183" t="s">
        <v>142</v>
      </c>
      <c r="H93" s="183" t="s">
        <v>143</v>
      </c>
      <c r="I93" s="183" t="s">
        <v>144</v>
      </c>
      <c r="J93" s="183" t="s">
        <v>130</v>
      </c>
      <c r="K93" s="184" t="s">
        <v>145</v>
      </c>
      <c r="L93" s="185"/>
      <c r="M93" s="95" t="s">
        <v>19</v>
      </c>
      <c r="N93" s="96" t="s">
        <v>42</v>
      </c>
      <c r="O93" s="96" t="s">
        <v>146</v>
      </c>
      <c r="P93" s="96" t="s">
        <v>147</v>
      </c>
      <c r="Q93" s="96" t="s">
        <v>148</v>
      </c>
      <c r="R93" s="96" t="s">
        <v>149</v>
      </c>
      <c r="S93" s="96" t="s">
        <v>150</v>
      </c>
      <c r="T93" s="97" t="s">
        <v>151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41"/>
      <c r="B94" s="42"/>
      <c r="C94" s="102" t="s">
        <v>152</v>
      </c>
      <c r="D94" s="43"/>
      <c r="E94" s="43"/>
      <c r="F94" s="43"/>
      <c r="G94" s="43"/>
      <c r="H94" s="43"/>
      <c r="I94" s="43"/>
      <c r="J94" s="186">
        <f>BK94</f>
        <v>0</v>
      </c>
      <c r="K94" s="43"/>
      <c r="L94" s="47"/>
      <c r="M94" s="98"/>
      <c r="N94" s="187"/>
      <c r="O94" s="99"/>
      <c r="P94" s="188">
        <f>P95+P138+P149+P168+P178+P190+P199+P207+P215+P223+P237+P250+P262+P270+P280</f>
        <v>0</v>
      </c>
      <c r="Q94" s="99"/>
      <c r="R94" s="188">
        <f>R95+R138+R149+R168+R178+R190+R199+R207+R215+R223+R237+R250+R262+R270+R280</f>
        <v>0</v>
      </c>
      <c r="S94" s="99"/>
      <c r="T94" s="189">
        <f>T95+T138+T149+T168+T178+T190+T199+T207+T215+T223+T237+T250+T262+T270+T280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71</v>
      </c>
      <c r="AU94" s="20" t="s">
        <v>131</v>
      </c>
      <c r="BK94" s="190">
        <f>BK95+BK138+BK149+BK168+BK178+BK190+BK199+BK207+BK215+BK223+BK237+BK250+BK262+BK270+BK280</f>
        <v>0</v>
      </c>
    </row>
    <row r="95" spans="1:63" s="12" customFormat="1" ht="25.9" customHeight="1">
      <c r="A95" s="12"/>
      <c r="B95" s="191"/>
      <c r="C95" s="192"/>
      <c r="D95" s="193" t="s">
        <v>71</v>
      </c>
      <c r="E95" s="194" t="s">
        <v>3505</v>
      </c>
      <c r="F95" s="194" t="s">
        <v>3506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SUM(P96:P137)</f>
        <v>0</v>
      </c>
      <c r="Q95" s="199"/>
      <c r="R95" s="200">
        <f>SUM(R96:R137)</f>
        <v>0</v>
      </c>
      <c r="S95" s="199"/>
      <c r="T95" s="201">
        <f>SUM(T96:T137)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80</v>
      </c>
      <c r="AT95" s="203" t="s">
        <v>71</v>
      </c>
      <c r="AU95" s="203" t="s">
        <v>72</v>
      </c>
      <c r="AY95" s="202" t="s">
        <v>155</v>
      </c>
      <c r="BK95" s="204">
        <f>SUM(BK96:BK137)</f>
        <v>0</v>
      </c>
    </row>
    <row r="96" spans="1:65" s="2" customFormat="1" ht="33" customHeight="1">
      <c r="A96" s="41"/>
      <c r="B96" s="42"/>
      <c r="C96" s="207" t="s">
        <v>80</v>
      </c>
      <c r="D96" s="207" t="s">
        <v>162</v>
      </c>
      <c r="E96" s="208" t="s">
        <v>3507</v>
      </c>
      <c r="F96" s="209" t="s">
        <v>3508</v>
      </c>
      <c r="G96" s="210" t="s">
        <v>721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82</v>
      </c>
    </row>
    <row r="97" spans="1:65" s="2" customFormat="1" ht="21.75" customHeight="1">
      <c r="A97" s="41"/>
      <c r="B97" s="42"/>
      <c r="C97" s="207" t="s">
        <v>82</v>
      </c>
      <c r="D97" s="207" t="s">
        <v>162</v>
      </c>
      <c r="E97" s="208" t="s">
        <v>3509</v>
      </c>
      <c r="F97" s="209" t="s">
        <v>3510</v>
      </c>
      <c r="G97" s="210" t="s">
        <v>721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252</v>
      </c>
    </row>
    <row r="98" spans="1:65" s="2" customFormat="1" ht="21.75" customHeight="1">
      <c r="A98" s="41"/>
      <c r="B98" s="42"/>
      <c r="C98" s="207" t="s">
        <v>186</v>
      </c>
      <c r="D98" s="207" t="s">
        <v>162</v>
      </c>
      <c r="E98" s="208" t="s">
        <v>3511</v>
      </c>
      <c r="F98" s="209" t="s">
        <v>3512</v>
      </c>
      <c r="G98" s="210" t="s">
        <v>721</v>
      </c>
      <c r="H98" s="211">
        <v>1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522</v>
      </c>
    </row>
    <row r="99" spans="1:65" s="2" customFormat="1" ht="21.75" customHeight="1">
      <c r="A99" s="41"/>
      <c r="B99" s="42"/>
      <c r="C99" s="207" t="s">
        <v>252</v>
      </c>
      <c r="D99" s="207" t="s">
        <v>162</v>
      </c>
      <c r="E99" s="208" t="s">
        <v>3513</v>
      </c>
      <c r="F99" s="209" t="s">
        <v>3514</v>
      </c>
      <c r="G99" s="210" t="s">
        <v>721</v>
      </c>
      <c r="H99" s="211">
        <v>1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563</v>
      </c>
    </row>
    <row r="100" spans="1:65" s="2" customFormat="1" ht="21.75" customHeight="1">
      <c r="A100" s="41"/>
      <c r="B100" s="42"/>
      <c r="C100" s="207" t="s">
        <v>158</v>
      </c>
      <c r="D100" s="207" t="s">
        <v>162</v>
      </c>
      <c r="E100" s="208" t="s">
        <v>3515</v>
      </c>
      <c r="F100" s="209" t="s">
        <v>3516</v>
      </c>
      <c r="G100" s="210" t="s">
        <v>721</v>
      </c>
      <c r="H100" s="211">
        <v>1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277</v>
      </c>
    </row>
    <row r="101" spans="1:65" s="2" customFormat="1" ht="33" customHeight="1">
      <c r="A101" s="41"/>
      <c r="B101" s="42"/>
      <c r="C101" s="207" t="s">
        <v>522</v>
      </c>
      <c r="D101" s="207" t="s">
        <v>162</v>
      </c>
      <c r="E101" s="208" t="s">
        <v>3517</v>
      </c>
      <c r="F101" s="209" t="s">
        <v>3518</v>
      </c>
      <c r="G101" s="210" t="s">
        <v>721</v>
      </c>
      <c r="H101" s="211">
        <v>2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8</v>
      </c>
    </row>
    <row r="102" spans="1:65" s="2" customFormat="1" ht="24.15" customHeight="1">
      <c r="A102" s="41"/>
      <c r="B102" s="42"/>
      <c r="C102" s="207" t="s">
        <v>1170</v>
      </c>
      <c r="D102" s="207" t="s">
        <v>162</v>
      </c>
      <c r="E102" s="208" t="s">
        <v>3519</v>
      </c>
      <c r="F102" s="209" t="s">
        <v>3520</v>
      </c>
      <c r="G102" s="210" t="s">
        <v>721</v>
      </c>
      <c r="H102" s="211">
        <v>2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292</v>
      </c>
    </row>
    <row r="103" spans="1:65" s="2" customFormat="1" ht="33" customHeight="1">
      <c r="A103" s="41"/>
      <c r="B103" s="42"/>
      <c r="C103" s="207" t="s">
        <v>563</v>
      </c>
      <c r="D103" s="207" t="s">
        <v>162</v>
      </c>
      <c r="E103" s="208" t="s">
        <v>3521</v>
      </c>
      <c r="F103" s="209" t="s">
        <v>3518</v>
      </c>
      <c r="G103" s="210" t="s">
        <v>721</v>
      </c>
      <c r="H103" s="211">
        <v>2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196</v>
      </c>
    </row>
    <row r="104" spans="1:65" s="2" customFormat="1" ht="24.15" customHeight="1">
      <c r="A104" s="41"/>
      <c r="B104" s="42"/>
      <c r="C104" s="207" t="s">
        <v>265</v>
      </c>
      <c r="D104" s="207" t="s">
        <v>162</v>
      </c>
      <c r="E104" s="208" t="s">
        <v>3522</v>
      </c>
      <c r="F104" s="209" t="s">
        <v>3520</v>
      </c>
      <c r="G104" s="210" t="s">
        <v>721</v>
      </c>
      <c r="H104" s="211">
        <v>2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208</v>
      </c>
    </row>
    <row r="105" spans="1:65" s="2" customFormat="1" ht="33" customHeight="1">
      <c r="A105" s="41"/>
      <c r="B105" s="42"/>
      <c r="C105" s="207" t="s">
        <v>277</v>
      </c>
      <c r="D105" s="207" t="s">
        <v>162</v>
      </c>
      <c r="E105" s="208" t="s">
        <v>3523</v>
      </c>
      <c r="F105" s="209" t="s">
        <v>3518</v>
      </c>
      <c r="G105" s="210" t="s">
        <v>721</v>
      </c>
      <c r="H105" s="211">
        <v>2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298</v>
      </c>
    </row>
    <row r="106" spans="1:65" s="2" customFormat="1" ht="24.15" customHeight="1">
      <c r="A106" s="41"/>
      <c r="B106" s="42"/>
      <c r="C106" s="207" t="s">
        <v>219</v>
      </c>
      <c r="D106" s="207" t="s">
        <v>162</v>
      </c>
      <c r="E106" s="208" t="s">
        <v>3524</v>
      </c>
      <c r="F106" s="209" t="s">
        <v>3520</v>
      </c>
      <c r="G106" s="210" t="s">
        <v>721</v>
      </c>
      <c r="H106" s="211">
        <v>2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252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252</v>
      </c>
      <c r="BM106" s="218" t="s">
        <v>310</v>
      </c>
    </row>
    <row r="107" spans="1:65" s="2" customFormat="1" ht="33" customHeight="1">
      <c r="A107" s="41"/>
      <c r="B107" s="42"/>
      <c r="C107" s="207" t="s">
        <v>8</v>
      </c>
      <c r="D107" s="207" t="s">
        <v>162</v>
      </c>
      <c r="E107" s="208" t="s">
        <v>3525</v>
      </c>
      <c r="F107" s="209" t="s">
        <v>3518</v>
      </c>
      <c r="G107" s="210" t="s">
        <v>721</v>
      </c>
      <c r="H107" s="211">
        <v>2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327</v>
      </c>
    </row>
    <row r="108" spans="1:65" s="2" customFormat="1" ht="24.15" customHeight="1">
      <c r="A108" s="41"/>
      <c r="B108" s="42"/>
      <c r="C108" s="207" t="s">
        <v>284</v>
      </c>
      <c r="D108" s="207" t="s">
        <v>162</v>
      </c>
      <c r="E108" s="208" t="s">
        <v>3526</v>
      </c>
      <c r="F108" s="209" t="s">
        <v>3520</v>
      </c>
      <c r="G108" s="210" t="s">
        <v>721</v>
      </c>
      <c r="H108" s="211">
        <v>2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256</v>
      </c>
    </row>
    <row r="109" spans="1:65" s="2" customFormat="1" ht="33" customHeight="1">
      <c r="A109" s="41"/>
      <c r="B109" s="42"/>
      <c r="C109" s="207" t="s">
        <v>292</v>
      </c>
      <c r="D109" s="207" t="s">
        <v>162</v>
      </c>
      <c r="E109" s="208" t="s">
        <v>3527</v>
      </c>
      <c r="F109" s="209" t="s">
        <v>3518</v>
      </c>
      <c r="G109" s="210" t="s">
        <v>721</v>
      </c>
      <c r="H109" s="211">
        <v>2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350</v>
      </c>
    </row>
    <row r="110" spans="1:65" s="2" customFormat="1" ht="24.15" customHeight="1">
      <c r="A110" s="41"/>
      <c r="B110" s="42"/>
      <c r="C110" s="207" t="s">
        <v>190</v>
      </c>
      <c r="D110" s="207" t="s">
        <v>162</v>
      </c>
      <c r="E110" s="208" t="s">
        <v>3528</v>
      </c>
      <c r="F110" s="209" t="s">
        <v>3520</v>
      </c>
      <c r="G110" s="210" t="s">
        <v>721</v>
      </c>
      <c r="H110" s="211">
        <v>2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252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1983</v>
      </c>
    </row>
    <row r="111" spans="1:65" s="2" customFormat="1" ht="33" customHeight="1">
      <c r="A111" s="41"/>
      <c r="B111" s="42"/>
      <c r="C111" s="207" t="s">
        <v>196</v>
      </c>
      <c r="D111" s="207" t="s">
        <v>162</v>
      </c>
      <c r="E111" s="208" t="s">
        <v>3529</v>
      </c>
      <c r="F111" s="209" t="s">
        <v>3518</v>
      </c>
      <c r="G111" s="210" t="s">
        <v>721</v>
      </c>
      <c r="H111" s="211">
        <v>2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776</v>
      </c>
    </row>
    <row r="112" spans="1:65" s="2" customFormat="1" ht="24.15" customHeight="1">
      <c r="A112" s="41"/>
      <c r="B112" s="42"/>
      <c r="C112" s="207" t="s">
        <v>202</v>
      </c>
      <c r="D112" s="207" t="s">
        <v>162</v>
      </c>
      <c r="E112" s="208" t="s">
        <v>3530</v>
      </c>
      <c r="F112" s="209" t="s">
        <v>3520</v>
      </c>
      <c r="G112" s="210" t="s">
        <v>721</v>
      </c>
      <c r="H112" s="211">
        <v>2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305</v>
      </c>
    </row>
    <row r="113" spans="1:65" s="2" customFormat="1" ht="33" customHeight="1">
      <c r="A113" s="41"/>
      <c r="B113" s="42"/>
      <c r="C113" s="207" t="s">
        <v>208</v>
      </c>
      <c r="D113" s="207" t="s">
        <v>162</v>
      </c>
      <c r="E113" s="208" t="s">
        <v>3531</v>
      </c>
      <c r="F113" s="209" t="s">
        <v>3518</v>
      </c>
      <c r="G113" s="210" t="s">
        <v>721</v>
      </c>
      <c r="H113" s="211">
        <v>2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336</v>
      </c>
    </row>
    <row r="114" spans="1:65" s="2" customFormat="1" ht="24.15" customHeight="1">
      <c r="A114" s="41"/>
      <c r="B114" s="42"/>
      <c r="C114" s="207" t="s">
        <v>214</v>
      </c>
      <c r="D114" s="207" t="s">
        <v>162</v>
      </c>
      <c r="E114" s="208" t="s">
        <v>3532</v>
      </c>
      <c r="F114" s="209" t="s">
        <v>3520</v>
      </c>
      <c r="G114" s="210" t="s">
        <v>721</v>
      </c>
      <c r="H114" s="211">
        <v>2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161</v>
      </c>
    </row>
    <row r="115" spans="1:65" s="2" customFormat="1" ht="33" customHeight="1">
      <c r="A115" s="41"/>
      <c r="B115" s="42"/>
      <c r="C115" s="207" t="s">
        <v>298</v>
      </c>
      <c r="D115" s="207" t="s">
        <v>162</v>
      </c>
      <c r="E115" s="208" t="s">
        <v>3533</v>
      </c>
      <c r="F115" s="209" t="s">
        <v>3518</v>
      </c>
      <c r="G115" s="210" t="s">
        <v>721</v>
      </c>
      <c r="H115" s="211">
        <v>2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178</v>
      </c>
    </row>
    <row r="116" spans="1:65" s="2" customFormat="1" ht="24.15" customHeight="1">
      <c r="A116" s="41"/>
      <c r="B116" s="42"/>
      <c r="C116" s="207" t="s">
        <v>7</v>
      </c>
      <c r="D116" s="207" t="s">
        <v>162</v>
      </c>
      <c r="E116" s="208" t="s">
        <v>3534</v>
      </c>
      <c r="F116" s="209" t="s">
        <v>3520</v>
      </c>
      <c r="G116" s="210" t="s">
        <v>721</v>
      </c>
      <c r="H116" s="211">
        <v>2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237</v>
      </c>
    </row>
    <row r="117" spans="1:65" s="2" customFormat="1" ht="24.15" customHeight="1">
      <c r="A117" s="41"/>
      <c r="B117" s="42"/>
      <c r="C117" s="207" t="s">
        <v>310</v>
      </c>
      <c r="D117" s="207" t="s">
        <v>162</v>
      </c>
      <c r="E117" s="208" t="s">
        <v>3535</v>
      </c>
      <c r="F117" s="209" t="s">
        <v>3536</v>
      </c>
      <c r="G117" s="210" t="s">
        <v>721</v>
      </c>
      <c r="H117" s="211">
        <v>4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252</v>
      </c>
      <c r="AT117" s="218" t="s">
        <v>162</v>
      </c>
      <c r="AU117" s="218" t="s">
        <v>80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252</v>
      </c>
      <c r="BM117" s="218" t="s">
        <v>247</v>
      </c>
    </row>
    <row r="118" spans="1:65" s="2" customFormat="1" ht="24.15" customHeight="1">
      <c r="A118" s="41"/>
      <c r="B118" s="42"/>
      <c r="C118" s="207" t="s">
        <v>323</v>
      </c>
      <c r="D118" s="207" t="s">
        <v>162</v>
      </c>
      <c r="E118" s="208" t="s">
        <v>3537</v>
      </c>
      <c r="F118" s="209" t="s">
        <v>3538</v>
      </c>
      <c r="G118" s="210" t="s">
        <v>721</v>
      </c>
      <c r="H118" s="211">
        <v>2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1039</v>
      </c>
    </row>
    <row r="119" spans="1:65" s="2" customFormat="1" ht="24.15" customHeight="1">
      <c r="A119" s="41"/>
      <c r="B119" s="42"/>
      <c r="C119" s="207" t="s">
        <v>327</v>
      </c>
      <c r="D119" s="207" t="s">
        <v>162</v>
      </c>
      <c r="E119" s="208" t="s">
        <v>3539</v>
      </c>
      <c r="F119" s="209" t="s">
        <v>3540</v>
      </c>
      <c r="G119" s="210" t="s">
        <v>721</v>
      </c>
      <c r="H119" s="211">
        <v>2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252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1082</v>
      </c>
    </row>
    <row r="120" spans="1:65" s="2" customFormat="1" ht="24.15" customHeight="1">
      <c r="A120" s="41"/>
      <c r="B120" s="42"/>
      <c r="C120" s="207" t="s">
        <v>1962</v>
      </c>
      <c r="D120" s="207" t="s">
        <v>162</v>
      </c>
      <c r="E120" s="208" t="s">
        <v>3541</v>
      </c>
      <c r="F120" s="209" t="s">
        <v>3542</v>
      </c>
      <c r="G120" s="210" t="s">
        <v>721</v>
      </c>
      <c r="H120" s="211">
        <v>24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1083</v>
      </c>
    </row>
    <row r="121" spans="1:65" s="2" customFormat="1" ht="16.5" customHeight="1">
      <c r="A121" s="41"/>
      <c r="B121" s="42"/>
      <c r="C121" s="207" t="s">
        <v>256</v>
      </c>
      <c r="D121" s="207" t="s">
        <v>162</v>
      </c>
      <c r="E121" s="208" t="s">
        <v>3543</v>
      </c>
      <c r="F121" s="209" t="s">
        <v>3544</v>
      </c>
      <c r="G121" s="210" t="s">
        <v>721</v>
      </c>
      <c r="H121" s="211">
        <v>4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252</v>
      </c>
      <c r="AT121" s="218" t="s">
        <v>162</v>
      </c>
      <c r="AU121" s="218" t="s">
        <v>80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252</v>
      </c>
      <c r="BM121" s="218" t="s">
        <v>1211</v>
      </c>
    </row>
    <row r="122" spans="1:65" s="2" customFormat="1" ht="16.5" customHeight="1">
      <c r="A122" s="41"/>
      <c r="B122" s="42"/>
      <c r="C122" s="207" t="s">
        <v>346</v>
      </c>
      <c r="D122" s="207" t="s">
        <v>162</v>
      </c>
      <c r="E122" s="208" t="s">
        <v>3545</v>
      </c>
      <c r="F122" s="209" t="s">
        <v>3546</v>
      </c>
      <c r="G122" s="210" t="s">
        <v>721</v>
      </c>
      <c r="H122" s="211">
        <v>4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1092</v>
      </c>
    </row>
    <row r="123" spans="1:65" s="2" customFormat="1" ht="16.5" customHeight="1">
      <c r="A123" s="41"/>
      <c r="B123" s="42"/>
      <c r="C123" s="207" t="s">
        <v>350</v>
      </c>
      <c r="D123" s="207" t="s">
        <v>162</v>
      </c>
      <c r="E123" s="208" t="s">
        <v>3547</v>
      </c>
      <c r="F123" s="209" t="s">
        <v>3548</v>
      </c>
      <c r="G123" s="210" t="s">
        <v>721</v>
      </c>
      <c r="H123" s="211">
        <v>4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252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252</v>
      </c>
      <c r="BM123" s="218" t="s">
        <v>2382</v>
      </c>
    </row>
    <row r="124" spans="1:65" s="2" customFormat="1" ht="24.15" customHeight="1">
      <c r="A124" s="41"/>
      <c r="B124" s="42"/>
      <c r="C124" s="207" t="s">
        <v>224</v>
      </c>
      <c r="D124" s="207" t="s">
        <v>162</v>
      </c>
      <c r="E124" s="208" t="s">
        <v>3549</v>
      </c>
      <c r="F124" s="209" t="s">
        <v>3550</v>
      </c>
      <c r="G124" s="210" t="s">
        <v>721</v>
      </c>
      <c r="H124" s="211">
        <v>8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252</v>
      </c>
      <c r="AT124" s="218" t="s">
        <v>162</v>
      </c>
      <c r="AU124" s="218" t="s">
        <v>80</v>
      </c>
      <c r="AY124" s="20" t="s">
        <v>155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252</v>
      </c>
      <c r="BM124" s="218" t="s">
        <v>1109</v>
      </c>
    </row>
    <row r="125" spans="1:65" s="2" customFormat="1" ht="16.5" customHeight="1">
      <c r="A125" s="41"/>
      <c r="B125" s="42"/>
      <c r="C125" s="207" t="s">
        <v>1983</v>
      </c>
      <c r="D125" s="207" t="s">
        <v>162</v>
      </c>
      <c r="E125" s="208" t="s">
        <v>3551</v>
      </c>
      <c r="F125" s="209" t="s">
        <v>3552</v>
      </c>
      <c r="G125" s="210" t="s">
        <v>721</v>
      </c>
      <c r="H125" s="211">
        <v>1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252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252</v>
      </c>
      <c r="BM125" s="218" t="s">
        <v>1119</v>
      </c>
    </row>
    <row r="126" spans="1:65" s="2" customFormat="1" ht="16.5" customHeight="1">
      <c r="A126" s="41"/>
      <c r="B126" s="42"/>
      <c r="C126" s="207" t="s">
        <v>1988</v>
      </c>
      <c r="D126" s="207" t="s">
        <v>162</v>
      </c>
      <c r="E126" s="208" t="s">
        <v>3553</v>
      </c>
      <c r="F126" s="209" t="s">
        <v>3554</v>
      </c>
      <c r="G126" s="210" t="s">
        <v>721</v>
      </c>
      <c r="H126" s="211">
        <v>1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252</v>
      </c>
      <c r="AT126" s="218" t="s">
        <v>162</v>
      </c>
      <c r="AU126" s="218" t="s">
        <v>80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252</v>
      </c>
      <c r="BM126" s="218" t="s">
        <v>1070</v>
      </c>
    </row>
    <row r="127" spans="1:65" s="2" customFormat="1" ht="16.5" customHeight="1">
      <c r="A127" s="41"/>
      <c r="B127" s="42"/>
      <c r="C127" s="207" t="s">
        <v>776</v>
      </c>
      <c r="D127" s="207" t="s">
        <v>162</v>
      </c>
      <c r="E127" s="208" t="s">
        <v>3555</v>
      </c>
      <c r="F127" s="209" t="s">
        <v>3556</v>
      </c>
      <c r="G127" s="210" t="s">
        <v>653</v>
      </c>
      <c r="H127" s="211">
        <v>36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252</v>
      </c>
      <c r="AT127" s="218" t="s">
        <v>162</v>
      </c>
      <c r="AU127" s="218" t="s">
        <v>80</v>
      </c>
      <c r="AY127" s="20" t="s">
        <v>155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252</v>
      </c>
      <c r="BM127" s="218" t="s">
        <v>2771</v>
      </c>
    </row>
    <row r="128" spans="1:65" s="2" customFormat="1" ht="24.15" customHeight="1">
      <c r="A128" s="41"/>
      <c r="B128" s="42"/>
      <c r="C128" s="207" t="s">
        <v>272</v>
      </c>
      <c r="D128" s="207" t="s">
        <v>162</v>
      </c>
      <c r="E128" s="208" t="s">
        <v>3557</v>
      </c>
      <c r="F128" s="209" t="s">
        <v>3558</v>
      </c>
      <c r="G128" s="210" t="s">
        <v>653</v>
      </c>
      <c r="H128" s="211">
        <v>124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2775</v>
      </c>
    </row>
    <row r="129" spans="1:65" s="2" customFormat="1" ht="24.15" customHeight="1">
      <c r="A129" s="41"/>
      <c r="B129" s="42"/>
      <c r="C129" s="207" t="s">
        <v>305</v>
      </c>
      <c r="D129" s="207" t="s">
        <v>162</v>
      </c>
      <c r="E129" s="208" t="s">
        <v>3559</v>
      </c>
      <c r="F129" s="209" t="s">
        <v>3560</v>
      </c>
      <c r="G129" s="210" t="s">
        <v>653</v>
      </c>
      <c r="H129" s="211">
        <v>16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252</v>
      </c>
      <c r="AT129" s="218" t="s">
        <v>162</v>
      </c>
      <c r="AU129" s="218" t="s">
        <v>80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252</v>
      </c>
      <c r="BM129" s="218" t="s">
        <v>2779</v>
      </c>
    </row>
    <row r="130" spans="1:65" s="2" customFormat="1" ht="21.75" customHeight="1">
      <c r="A130" s="41"/>
      <c r="B130" s="42"/>
      <c r="C130" s="207" t="s">
        <v>331</v>
      </c>
      <c r="D130" s="207" t="s">
        <v>162</v>
      </c>
      <c r="E130" s="208" t="s">
        <v>3561</v>
      </c>
      <c r="F130" s="209" t="s">
        <v>3562</v>
      </c>
      <c r="G130" s="210" t="s">
        <v>356</v>
      </c>
      <c r="H130" s="211">
        <v>101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80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2783</v>
      </c>
    </row>
    <row r="131" spans="1:65" s="2" customFormat="1" ht="24.15" customHeight="1">
      <c r="A131" s="41"/>
      <c r="B131" s="42"/>
      <c r="C131" s="207" t="s">
        <v>336</v>
      </c>
      <c r="D131" s="207" t="s">
        <v>162</v>
      </c>
      <c r="E131" s="208" t="s">
        <v>3563</v>
      </c>
      <c r="F131" s="209" t="s">
        <v>3564</v>
      </c>
      <c r="G131" s="210" t="s">
        <v>356</v>
      </c>
      <c r="H131" s="211">
        <v>31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252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252</v>
      </c>
      <c r="BM131" s="218" t="s">
        <v>2787</v>
      </c>
    </row>
    <row r="132" spans="1:65" s="2" customFormat="1" ht="16.5" customHeight="1">
      <c r="A132" s="41"/>
      <c r="B132" s="42"/>
      <c r="C132" s="207" t="s">
        <v>341</v>
      </c>
      <c r="D132" s="207" t="s">
        <v>162</v>
      </c>
      <c r="E132" s="208" t="s">
        <v>3565</v>
      </c>
      <c r="F132" s="209" t="s">
        <v>3566</v>
      </c>
      <c r="G132" s="210" t="s">
        <v>356</v>
      </c>
      <c r="H132" s="211">
        <v>41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252</v>
      </c>
      <c r="AT132" s="218" t="s">
        <v>162</v>
      </c>
      <c r="AU132" s="218" t="s">
        <v>80</v>
      </c>
      <c r="AY132" s="20" t="s">
        <v>155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252</v>
      </c>
      <c r="BM132" s="218" t="s">
        <v>1432</v>
      </c>
    </row>
    <row r="133" spans="1:65" s="2" customFormat="1" ht="24.15" customHeight="1">
      <c r="A133" s="41"/>
      <c r="B133" s="42"/>
      <c r="C133" s="207" t="s">
        <v>161</v>
      </c>
      <c r="D133" s="207" t="s">
        <v>162</v>
      </c>
      <c r="E133" s="208" t="s">
        <v>3567</v>
      </c>
      <c r="F133" s="209" t="s">
        <v>3568</v>
      </c>
      <c r="G133" s="210" t="s">
        <v>356</v>
      </c>
      <c r="H133" s="211">
        <v>64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252</v>
      </c>
      <c r="AT133" s="218" t="s">
        <v>162</v>
      </c>
      <c r="AU133" s="218" t="s">
        <v>80</v>
      </c>
      <c r="AY133" s="20" t="s">
        <v>155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80</v>
      </c>
      <c r="BK133" s="219">
        <f>ROUND(I133*H133,2)</f>
        <v>0</v>
      </c>
      <c r="BL133" s="20" t="s">
        <v>252</v>
      </c>
      <c r="BM133" s="218" t="s">
        <v>890</v>
      </c>
    </row>
    <row r="134" spans="1:65" s="2" customFormat="1" ht="16.5" customHeight="1">
      <c r="A134" s="41"/>
      <c r="B134" s="42"/>
      <c r="C134" s="207" t="s">
        <v>171</v>
      </c>
      <c r="D134" s="207" t="s">
        <v>162</v>
      </c>
      <c r="E134" s="208" t="s">
        <v>3569</v>
      </c>
      <c r="F134" s="209" t="s">
        <v>3570</v>
      </c>
      <c r="G134" s="210" t="s">
        <v>356</v>
      </c>
      <c r="H134" s="211">
        <v>2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252</v>
      </c>
      <c r="AT134" s="218" t="s">
        <v>162</v>
      </c>
      <c r="AU134" s="218" t="s">
        <v>80</v>
      </c>
      <c r="AY134" s="20" t="s">
        <v>155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252</v>
      </c>
      <c r="BM134" s="218" t="s">
        <v>1899</v>
      </c>
    </row>
    <row r="135" spans="1:65" s="2" customFormat="1" ht="16.5" customHeight="1">
      <c r="A135" s="41"/>
      <c r="B135" s="42"/>
      <c r="C135" s="207" t="s">
        <v>178</v>
      </c>
      <c r="D135" s="207" t="s">
        <v>162</v>
      </c>
      <c r="E135" s="208" t="s">
        <v>3571</v>
      </c>
      <c r="F135" s="209" t="s">
        <v>3572</v>
      </c>
      <c r="G135" s="210" t="s">
        <v>165</v>
      </c>
      <c r="H135" s="211">
        <v>1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252</v>
      </c>
      <c r="AT135" s="218" t="s">
        <v>162</v>
      </c>
      <c r="AU135" s="218" t="s">
        <v>80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252</v>
      </c>
      <c r="BM135" s="218" t="s">
        <v>2047</v>
      </c>
    </row>
    <row r="136" spans="1:65" s="2" customFormat="1" ht="24.15" customHeight="1">
      <c r="A136" s="41"/>
      <c r="B136" s="42"/>
      <c r="C136" s="207" t="s">
        <v>182</v>
      </c>
      <c r="D136" s="207" t="s">
        <v>162</v>
      </c>
      <c r="E136" s="208" t="s">
        <v>3573</v>
      </c>
      <c r="F136" s="209" t="s">
        <v>3574</v>
      </c>
      <c r="G136" s="210" t="s">
        <v>3286</v>
      </c>
      <c r="H136" s="211">
        <v>12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252</v>
      </c>
      <c r="AT136" s="218" t="s">
        <v>162</v>
      </c>
      <c r="AU136" s="218" t="s">
        <v>80</v>
      </c>
      <c r="AY136" s="20" t="s">
        <v>155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252</v>
      </c>
      <c r="BM136" s="218" t="s">
        <v>2052</v>
      </c>
    </row>
    <row r="137" spans="1:65" s="2" customFormat="1" ht="16.5" customHeight="1">
      <c r="A137" s="41"/>
      <c r="B137" s="42"/>
      <c r="C137" s="207" t="s">
        <v>237</v>
      </c>
      <c r="D137" s="207" t="s">
        <v>162</v>
      </c>
      <c r="E137" s="208" t="s">
        <v>3575</v>
      </c>
      <c r="F137" s="209" t="s">
        <v>3576</v>
      </c>
      <c r="G137" s="210" t="s">
        <v>518</v>
      </c>
      <c r="H137" s="211">
        <v>2.1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252</v>
      </c>
      <c r="AT137" s="218" t="s">
        <v>162</v>
      </c>
      <c r="AU137" s="218" t="s">
        <v>80</v>
      </c>
      <c r="AY137" s="20" t="s">
        <v>155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80</v>
      </c>
      <c r="BK137" s="219">
        <f>ROUND(I137*H137,2)</f>
        <v>0</v>
      </c>
      <c r="BL137" s="20" t="s">
        <v>252</v>
      </c>
      <c r="BM137" s="218" t="s">
        <v>2802</v>
      </c>
    </row>
    <row r="138" spans="1:63" s="12" customFormat="1" ht="25.9" customHeight="1">
      <c r="A138" s="12"/>
      <c r="B138" s="191"/>
      <c r="C138" s="192"/>
      <c r="D138" s="193" t="s">
        <v>71</v>
      </c>
      <c r="E138" s="194" t="s">
        <v>3577</v>
      </c>
      <c r="F138" s="194" t="s">
        <v>3578</v>
      </c>
      <c r="G138" s="192"/>
      <c r="H138" s="192"/>
      <c r="I138" s="195"/>
      <c r="J138" s="196">
        <f>BK138</f>
        <v>0</v>
      </c>
      <c r="K138" s="192"/>
      <c r="L138" s="197"/>
      <c r="M138" s="198"/>
      <c r="N138" s="199"/>
      <c r="O138" s="199"/>
      <c r="P138" s="200">
        <f>SUM(P139:P148)</f>
        <v>0</v>
      </c>
      <c r="Q138" s="199"/>
      <c r="R138" s="200">
        <f>SUM(R139:R148)</f>
        <v>0</v>
      </c>
      <c r="S138" s="199"/>
      <c r="T138" s="201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2" t="s">
        <v>80</v>
      </c>
      <c r="AT138" s="203" t="s">
        <v>71</v>
      </c>
      <c r="AU138" s="203" t="s">
        <v>72</v>
      </c>
      <c r="AY138" s="202" t="s">
        <v>155</v>
      </c>
      <c r="BK138" s="204">
        <f>SUM(BK139:BK148)</f>
        <v>0</v>
      </c>
    </row>
    <row r="139" spans="1:65" s="2" customFormat="1" ht="33" customHeight="1">
      <c r="A139" s="41"/>
      <c r="B139" s="42"/>
      <c r="C139" s="207" t="s">
        <v>242</v>
      </c>
      <c r="D139" s="207" t="s">
        <v>162</v>
      </c>
      <c r="E139" s="208" t="s">
        <v>3579</v>
      </c>
      <c r="F139" s="209" t="s">
        <v>3580</v>
      </c>
      <c r="G139" s="210" t="s">
        <v>721</v>
      </c>
      <c r="H139" s="211">
        <v>2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252</v>
      </c>
      <c r="AT139" s="218" t="s">
        <v>162</v>
      </c>
      <c r="AU139" s="218" t="s">
        <v>80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252</v>
      </c>
      <c r="BM139" s="218" t="s">
        <v>2106</v>
      </c>
    </row>
    <row r="140" spans="1:65" s="2" customFormat="1" ht="24.15" customHeight="1">
      <c r="A140" s="41"/>
      <c r="B140" s="42"/>
      <c r="C140" s="207" t="s">
        <v>247</v>
      </c>
      <c r="D140" s="207" t="s">
        <v>162</v>
      </c>
      <c r="E140" s="208" t="s">
        <v>3581</v>
      </c>
      <c r="F140" s="209" t="s">
        <v>3582</v>
      </c>
      <c r="G140" s="210" t="s">
        <v>721</v>
      </c>
      <c r="H140" s="211">
        <v>2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252</v>
      </c>
      <c r="AT140" s="218" t="s">
        <v>162</v>
      </c>
      <c r="AU140" s="218" t="s">
        <v>80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252</v>
      </c>
      <c r="BM140" s="218" t="s">
        <v>2117</v>
      </c>
    </row>
    <row r="141" spans="1:65" s="2" customFormat="1" ht="16.5" customHeight="1">
      <c r="A141" s="41"/>
      <c r="B141" s="42"/>
      <c r="C141" s="207" t="s">
        <v>231</v>
      </c>
      <c r="D141" s="207" t="s">
        <v>162</v>
      </c>
      <c r="E141" s="208" t="s">
        <v>3583</v>
      </c>
      <c r="F141" s="209" t="s">
        <v>3584</v>
      </c>
      <c r="G141" s="210" t="s">
        <v>721</v>
      </c>
      <c r="H141" s="211">
        <v>2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252</v>
      </c>
      <c r="AT141" s="218" t="s">
        <v>162</v>
      </c>
      <c r="AU141" s="218" t="s">
        <v>80</v>
      </c>
      <c r="AY141" s="20" t="s">
        <v>155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252</v>
      </c>
      <c r="BM141" s="218" t="s">
        <v>2136</v>
      </c>
    </row>
    <row r="142" spans="1:65" s="2" customFormat="1" ht="16.5" customHeight="1">
      <c r="A142" s="41"/>
      <c r="B142" s="42"/>
      <c r="C142" s="207" t="s">
        <v>1039</v>
      </c>
      <c r="D142" s="207" t="s">
        <v>162</v>
      </c>
      <c r="E142" s="208" t="s">
        <v>3585</v>
      </c>
      <c r="F142" s="209" t="s">
        <v>3586</v>
      </c>
      <c r="G142" s="210" t="s">
        <v>653</v>
      </c>
      <c r="H142" s="211">
        <v>9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252</v>
      </c>
      <c r="AT142" s="218" t="s">
        <v>162</v>
      </c>
      <c r="AU142" s="218" t="s">
        <v>80</v>
      </c>
      <c r="AY142" s="20" t="s">
        <v>155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252</v>
      </c>
      <c r="BM142" s="218" t="s">
        <v>2151</v>
      </c>
    </row>
    <row r="143" spans="1:65" s="2" customFormat="1" ht="16.5" customHeight="1">
      <c r="A143" s="41"/>
      <c r="B143" s="42"/>
      <c r="C143" s="207" t="s">
        <v>1044</v>
      </c>
      <c r="D143" s="207" t="s">
        <v>162</v>
      </c>
      <c r="E143" s="208" t="s">
        <v>3587</v>
      </c>
      <c r="F143" s="209" t="s">
        <v>3588</v>
      </c>
      <c r="G143" s="210" t="s">
        <v>653</v>
      </c>
      <c r="H143" s="211">
        <v>12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252</v>
      </c>
      <c r="AT143" s="218" t="s">
        <v>162</v>
      </c>
      <c r="AU143" s="218" t="s">
        <v>80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252</v>
      </c>
      <c r="BM143" s="218" t="s">
        <v>2161</v>
      </c>
    </row>
    <row r="144" spans="1:65" s="2" customFormat="1" ht="16.5" customHeight="1">
      <c r="A144" s="41"/>
      <c r="B144" s="42"/>
      <c r="C144" s="207" t="s">
        <v>1082</v>
      </c>
      <c r="D144" s="207" t="s">
        <v>162</v>
      </c>
      <c r="E144" s="208" t="s">
        <v>3589</v>
      </c>
      <c r="F144" s="209" t="s">
        <v>3590</v>
      </c>
      <c r="G144" s="210" t="s">
        <v>653</v>
      </c>
      <c r="H144" s="211">
        <v>12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252</v>
      </c>
      <c r="AT144" s="218" t="s">
        <v>162</v>
      </c>
      <c r="AU144" s="218" t="s">
        <v>80</v>
      </c>
      <c r="AY144" s="20" t="s">
        <v>155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252</v>
      </c>
      <c r="BM144" s="218" t="s">
        <v>2177</v>
      </c>
    </row>
    <row r="145" spans="1:65" s="2" customFormat="1" ht="16.5" customHeight="1">
      <c r="A145" s="41"/>
      <c r="B145" s="42"/>
      <c r="C145" s="207" t="s">
        <v>1075</v>
      </c>
      <c r="D145" s="207" t="s">
        <v>162</v>
      </c>
      <c r="E145" s="208" t="s">
        <v>3591</v>
      </c>
      <c r="F145" s="209" t="s">
        <v>3592</v>
      </c>
      <c r="G145" s="210" t="s">
        <v>653</v>
      </c>
      <c r="H145" s="211">
        <v>12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2091</v>
      </c>
    </row>
    <row r="146" spans="1:65" s="2" customFormat="1" ht="16.5" customHeight="1">
      <c r="A146" s="41"/>
      <c r="B146" s="42"/>
      <c r="C146" s="207" t="s">
        <v>1083</v>
      </c>
      <c r="D146" s="207" t="s">
        <v>162</v>
      </c>
      <c r="E146" s="208" t="s">
        <v>3593</v>
      </c>
      <c r="F146" s="209" t="s">
        <v>3594</v>
      </c>
      <c r="G146" s="210" t="s">
        <v>165</v>
      </c>
      <c r="H146" s="211">
        <v>1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252</v>
      </c>
      <c r="AT146" s="218" t="s">
        <v>162</v>
      </c>
      <c r="AU146" s="218" t="s">
        <v>80</v>
      </c>
      <c r="AY146" s="20" t="s">
        <v>155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252</v>
      </c>
      <c r="BM146" s="218" t="s">
        <v>2516</v>
      </c>
    </row>
    <row r="147" spans="1:65" s="2" customFormat="1" ht="33" customHeight="1">
      <c r="A147" s="41"/>
      <c r="B147" s="42"/>
      <c r="C147" s="207" t="s">
        <v>710</v>
      </c>
      <c r="D147" s="207" t="s">
        <v>162</v>
      </c>
      <c r="E147" s="208" t="s">
        <v>3595</v>
      </c>
      <c r="F147" s="209" t="s">
        <v>3596</v>
      </c>
      <c r="G147" s="210" t="s">
        <v>3286</v>
      </c>
      <c r="H147" s="211">
        <v>2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252</v>
      </c>
      <c r="AT147" s="218" t="s">
        <v>162</v>
      </c>
      <c r="AU147" s="218" t="s">
        <v>80</v>
      </c>
      <c r="AY147" s="20" t="s">
        <v>155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252</v>
      </c>
      <c r="BM147" s="218" t="s">
        <v>391</v>
      </c>
    </row>
    <row r="148" spans="1:65" s="2" customFormat="1" ht="16.5" customHeight="1">
      <c r="A148" s="41"/>
      <c r="B148" s="42"/>
      <c r="C148" s="207" t="s">
        <v>1211</v>
      </c>
      <c r="D148" s="207" t="s">
        <v>162</v>
      </c>
      <c r="E148" s="208" t="s">
        <v>3575</v>
      </c>
      <c r="F148" s="209" t="s">
        <v>3576</v>
      </c>
      <c r="G148" s="210" t="s">
        <v>518</v>
      </c>
      <c r="H148" s="211">
        <v>0.3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252</v>
      </c>
      <c r="AT148" s="218" t="s">
        <v>162</v>
      </c>
      <c r="AU148" s="218" t="s">
        <v>80</v>
      </c>
      <c r="AY148" s="20" t="s">
        <v>155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252</v>
      </c>
      <c r="BM148" s="218" t="s">
        <v>1416</v>
      </c>
    </row>
    <row r="149" spans="1:63" s="12" customFormat="1" ht="25.9" customHeight="1">
      <c r="A149" s="12"/>
      <c r="B149" s="191"/>
      <c r="C149" s="192"/>
      <c r="D149" s="193" t="s">
        <v>71</v>
      </c>
      <c r="E149" s="194" t="s">
        <v>3597</v>
      </c>
      <c r="F149" s="194" t="s">
        <v>3598</v>
      </c>
      <c r="G149" s="192"/>
      <c r="H149" s="192"/>
      <c r="I149" s="195"/>
      <c r="J149" s="196">
        <f>BK149</f>
        <v>0</v>
      </c>
      <c r="K149" s="192"/>
      <c r="L149" s="197"/>
      <c r="M149" s="198"/>
      <c r="N149" s="199"/>
      <c r="O149" s="199"/>
      <c r="P149" s="200">
        <f>SUM(P150:P167)</f>
        <v>0</v>
      </c>
      <c r="Q149" s="199"/>
      <c r="R149" s="200">
        <f>SUM(R150:R167)</f>
        <v>0</v>
      </c>
      <c r="S149" s="199"/>
      <c r="T149" s="201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2" t="s">
        <v>80</v>
      </c>
      <c r="AT149" s="203" t="s">
        <v>71</v>
      </c>
      <c r="AU149" s="203" t="s">
        <v>72</v>
      </c>
      <c r="AY149" s="202" t="s">
        <v>155</v>
      </c>
      <c r="BK149" s="204">
        <f>SUM(BK150:BK167)</f>
        <v>0</v>
      </c>
    </row>
    <row r="150" spans="1:65" s="2" customFormat="1" ht="24.15" customHeight="1">
      <c r="A150" s="41"/>
      <c r="B150" s="42"/>
      <c r="C150" s="207" t="s">
        <v>1052</v>
      </c>
      <c r="D150" s="207" t="s">
        <v>162</v>
      </c>
      <c r="E150" s="208" t="s">
        <v>3599</v>
      </c>
      <c r="F150" s="209" t="s">
        <v>3600</v>
      </c>
      <c r="G150" s="210" t="s">
        <v>721</v>
      </c>
      <c r="H150" s="211">
        <v>1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252</v>
      </c>
      <c r="AT150" s="218" t="s">
        <v>162</v>
      </c>
      <c r="AU150" s="218" t="s">
        <v>80</v>
      </c>
      <c r="AY150" s="20" t="s">
        <v>155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252</v>
      </c>
      <c r="BM150" s="218" t="s">
        <v>1018</v>
      </c>
    </row>
    <row r="151" spans="1:65" s="2" customFormat="1" ht="16.5" customHeight="1">
      <c r="A151" s="41"/>
      <c r="B151" s="42"/>
      <c r="C151" s="207" t="s">
        <v>1092</v>
      </c>
      <c r="D151" s="207" t="s">
        <v>162</v>
      </c>
      <c r="E151" s="208" t="s">
        <v>3601</v>
      </c>
      <c r="F151" s="209" t="s">
        <v>3602</v>
      </c>
      <c r="G151" s="210" t="s">
        <v>721</v>
      </c>
      <c r="H151" s="211">
        <v>1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252</v>
      </c>
      <c r="AT151" s="218" t="s">
        <v>162</v>
      </c>
      <c r="AU151" s="218" t="s">
        <v>80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252</v>
      </c>
      <c r="BM151" s="218" t="s">
        <v>1004</v>
      </c>
    </row>
    <row r="152" spans="1:65" s="2" customFormat="1" ht="16.5" customHeight="1">
      <c r="A152" s="41"/>
      <c r="B152" s="42"/>
      <c r="C152" s="207" t="s">
        <v>1097</v>
      </c>
      <c r="D152" s="207" t="s">
        <v>162</v>
      </c>
      <c r="E152" s="208" t="s">
        <v>3603</v>
      </c>
      <c r="F152" s="209" t="s">
        <v>3604</v>
      </c>
      <c r="G152" s="210" t="s">
        <v>721</v>
      </c>
      <c r="H152" s="211">
        <v>1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252</v>
      </c>
      <c r="AT152" s="218" t="s">
        <v>162</v>
      </c>
      <c r="AU152" s="218" t="s">
        <v>80</v>
      </c>
      <c r="AY152" s="20" t="s">
        <v>155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252</v>
      </c>
      <c r="BM152" s="218" t="s">
        <v>917</v>
      </c>
    </row>
    <row r="153" spans="1:65" s="2" customFormat="1" ht="24.15" customHeight="1">
      <c r="A153" s="41"/>
      <c r="B153" s="42"/>
      <c r="C153" s="207" t="s">
        <v>2382</v>
      </c>
      <c r="D153" s="207" t="s">
        <v>162</v>
      </c>
      <c r="E153" s="208" t="s">
        <v>3605</v>
      </c>
      <c r="F153" s="209" t="s">
        <v>3606</v>
      </c>
      <c r="G153" s="210" t="s">
        <v>721</v>
      </c>
      <c r="H153" s="211">
        <v>1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252</v>
      </c>
      <c r="AT153" s="218" t="s">
        <v>162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797</v>
      </c>
    </row>
    <row r="154" spans="1:65" s="2" customFormat="1" ht="24.15" customHeight="1">
      <c r="A154" s="41"/>
      <c r="B154" s="42"/>
      <c r="C154" s="207" t="s">
        <v>1114</v>
      </c>
      <c r="D154" s="207" t="s">
        <v>162</v>
      </c>
      <c r="E154" s="208" t="s">
        <v>3607</v>
      </c>
      <c r="F154" s="209" t="s">
        <v>3608</v>
      </c>
      <c r="G154" s="210" t="s">
        <v>721</v>
      </c>
      <c r="H154" s="211">
        <v>1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252</v>
      </c>
      <c r="AT154" s="218" t="s">
        <v>162</v>
      </c>
      <c r="AU154" s="218" t="s">
        <v>80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252</v>
      </c>
      <c r="BM154" s="218" t="s">
        <v>2842</v>
      </c>
    </row>
    <row r="155" spans="1:65" s="2" customFormat="1" ht="24.15" customHeight="1">
      <c r="A155" s="41"/>
      <c r="B155" s="42"/>
      <c r="C155" s="207" t="s">
        <v>1109</v>
      </c>
      <c r="D155" s="207" t="s">
        <v>162</v>
      </c>
      <c r="E155" s="208" t="s">
        <v>3609</v>
      </c>
      <c r="F155" s="209" t="s">
        <v>3610</v>
      </c>
      <c r="G155" s="210" t="s">
        <v>721</v>
      </c>
      <c r="H155" s="211">
        <v>1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252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252</v>
      </c>
      <c r="BM155" s="218" t="s">
        <v>849</v>
      </c>
    </row>
    <row r="156" spans="1:65" s="2" customFormat="1" ht="24.15" customHeight="1">
      <c r="A156" s="41"/>
      <c r="B156" s="42"/>
      <c r="C156" s="207" t="s">
        <v>1104</v>
      </c>
      <c r="D156" s="207" t="s">
        <v>162</v>
      </c>
      <c r="E156" s="208" t="s">
        <v>3611</v>
      </c>
      <c r="F156" s="209" t="s">
        <v>3612</v>
      </c>
      <c r="G156" s="210" t="s">
        <v>653</v>
      </c>
      <c r="H156" s="211">
        <v>0.5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252</v>
      </c>
      <c r="AT156" s="218" t="s">
        <v>162</v>
      </c>
      <c r="AU156" s="218" t="s">
        <v>80</v>
      </c>
      <c r="AY156" s="20" t="s">
        <v>155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252</v>
      </c>
      <c r="BM156" s="218" t="s">
        <v>2848</v>
      </c>
    </row>
    <row r="157" spans="1:65" s="2" customFormat="1" ht="24.15" customHeight="1">
      <c r="A157" s="41"/>
      <c r="B157" s="42"/>
      <c r="C157" s="207" t="s">
        <v>1119</v>
      </c>
      <c r="D157" s="207" t="s">
        <v>162</v>
      </c>
      <c r="E157" s="208" t="s">
        <v>3613</v>
      </c>
      <c r="F157" s="209" t="s">
        <v>3614</v>
      </c>
      <c r="G157" s="210" t="s">
        <v>653</v>
      </c>
      <c r="H157" s="211">
        <v>2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252</v>
      </c>
      <c r="AT157" s="218" t="s">
        <v>162</v>
      </c>
      <c r="AU157" s="218" t="s">
        <v>80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252</v>
      </c>
      <c r="BM157" s="218" t="s">
        <v>922</v>
      </c>
    </row>
    <row r="158" spans="1:65" s="2" customFormat="1" ht="24.15" customHeight="1">
      <c r="A158" s="41"/>
      <c r="B158" s="42"/>
      <c r="C158" s="207" t="s">
        <v>1125</v>
      </c>
      <c r="D158" s="207" t="s">
        <v>162</v>
      </c>
      <c r="E158" s="208" t="s">
        <v>3615</v>
      </c>
      <c r="F158" s="209" t="s">
        <v>3616</v>
      </c>
      <c r="G158" s="210" t="s">
        <v>653</v>
      </c>
      <c r="H158" s="211">
        <v>1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252</v>
      </c>
      <c r="AT158" s="218" t="s">
        <v>162</v>
      </c>
      <c r="AU158" s="218" t="s">
        <v>80</v>
      </c>
      <c r="AY158" s="20" t="s">
        <v>155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80</v>
      </c>
      <c r="BK158" s="219">
        <f>ROUND(I158*H158,2)</f>
        <v>0</v>
      </c>
      <c r="BL158" s="20" t="s">
        <v>252</v>
      </c>
      <c r="BM158" s="218" t="s">
        <v>833</v>
      </c>
    </row>
    <row r="159" spans="1:65" s="2" customFormat="1" ht="21.75" customHeight="1">
      <c r="A159" s="41"/>
      <c r="B159" s="42"/>
      <c r="C159" s="207" t="s">
        <v>1070</v>
      </c>
      <c r="D159" s="207" t="s">
        <v>162</v>
      </c>
      <c r="E159" s="208" t="s">
        <v>3617</v>
      </c>
      <c r="F159" s="209" t="s">
        <v>3562</v>
      </c>
      <c r="G159" s="210" t="s">
        <v>356</v>
      </c>
      <c r="H159" s="211">
        <v>11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252</v>
      </c>
      <c r="AT159" s="218" t="s">
        <v>162</v>
      </c>
      <c r="AU159" s="218" t="s">
        <v>80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252</v>
      </c>
      <c r="BM159" s="218" t="s">
        <v>1034</v>
      </c>
    </row>
    <row r="160" spans="1:65" s="2" customFormat="1" ht="24.15" customHeight="1">
      <c r="A160" s="41"/>
      <c r="B160" s="42"/>
      <c r="C160" s="207" t="s">
        <v>2443</v>
      </c>
      <c r="D160" s="207" t="s">
        <v>162</v>
      </c>
      <c r="E160" s="208" t="s">
        <v>3618</v>
      </c>
      <c r="F160" s="209" t="s">
        <v>3564</v>
      </c>
      <c r="G160" s="210" t="s">
        <v>356</v>
      </c>
      <c r="H160" s="211">
        <v>3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252</v>
      </c>
      <c r="AT160" s="218" t="s">
        <v>162</v>
      </c>
      <c r="AU160" s="218" t="s">
        <v>80</v>
      </c>
      <c r="AY160" s="20" t="s">
        <v>155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252</v>
      </c>
      <c r="BM160" s="218" t="s">
        <v>2860</v>
      </c>
    </row>
    <row r="161" spans="1:65" s="2" customFormat="1" ht="16.5" customHeight="1">
      <c r="A161" s="41"/>
      <c r="B161" s="42"/>
      <c r="C161" s="207" t="s">
        <v>2771</v>
      </c>
      <c r="D161" s="207" t="s">
        <v>162</v>
      </c>
      <c r="E161" s="208" t="s">
        <v>3619</v>
      </c>
      <c r="F161" s="209" t="s">
        <v>3620</v>
      </c>
      <c r="G161" s="210" t="s">
        <v>356</v>
      </c>
      <c r="H161" s="211">
        <v>5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252</v>
      </c>
      <c r="AT161" s="218" t="s">
        <v>162</v>
      </c>
      <c r="AU161" s="218" t="s">
        <v>80</v>
      </c>
      <c r="AY161" s="20" t="s">
        <v>155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252</v>
      </c>
      <c r="BM161" s="218" t="s">
        <v>898</v>
      </c>
    </row>
    <row r="162" spans="1:65" s="2" customFormat="1" ht="16.5" customHeight="1">
      <c r="A162" s="41"/>
      <c r="B162" s="42"/>
      <c r="C162" s="207" t="s">
        <v>2865</v>
      </c>
      <c r="D162" s="207" t="s">
        <v>162</v>
      </c>
      <c r="E162" s="208" t="s">
        <v>3621</v>
      </c>
      <c r="F162" s="209" t="s">
        <v>3622</v>
      </c>
      <c r="G162" s="210" t="s">
        <v>356</v>
      </c>
      <c r="H162" s="211">
        <v>5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252</v>
      </c>
      <c r="AT162" s="218" t="s">
        <v>162</v>
      </c>
      <c r="AU162" s="218" t="s">
        <v>80</v>
      </c>
      <c r="AY162" s="20" t="s">
        <v>155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252</v>
      </c>
      <c r="BM162" s="218" t="s">
        <v>1384</v>
      </c>
    </row>
    <row r="163" spans="1:65" s="2" customFormat="1" ht="24.15" customHeight="1">
      <c r="A163" s="41"/>
      <c r="B163" s="42"/>
      <c r="C163" s="207" t="s">
        <v>2775</v>
      </c>
      <c r="D163" s="207" t="s">
        <v>162</v>
      </c>
      <c r="E163" s="208" t="s">
        <v>3623</v>
      </c>
      <c r="F163" s="209" t="s">
        <v>3568</v>
      </c>
      <c r="G163" s="210" t="s">
        <v>356</v>
      </c>
      <c r="H163" s="211">
        <v>2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252</v>
      </c>
      <c r="AT163" s="218" t="s">
        <v>162</v>
      </c>
      <c r="AU163" s="218" t="s">
        <v>80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2868</v>
      </c>
    </row>
    <row r="164" spans="1:65" s="2" customFormat="1" ht="16.5" customHeight="1">
      <c r="A164" s="41"/>
      <c r="B164" s="42"/>
      <c r="C164" s="207" t="s">
        <v>2871</v>
      </c>
      <c r="D164" s="207" t="s">
        <v>162</v>
      </c>
      <c r="E164" s="208" t="s">
        <v>3624</v>
      </c>
      <c r="F164" s="209" t="s">
        <v>3570</v>
      </c>
      <c r="G164" s="210" t="s">
        <v>356</v>
      </c>
      <c r="H164" s="211">
        <v>2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252</v>
      </c>
      <c r="AT164" s="218" t="s">
        <v>162</v>
      </c>
      <c r="AU164" s="218" t="s">
        <v>80</v>
      </c>
      <c r="AY164" s="20" t="s">
        <v>155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252</v>
      </c>
      <c r="BM164" s="218" t="s">
        <v>1058</v>
      </c>
    </row>
    <row r="165" spans="1:65" s="2" customFormat="1" ht="16.5" customHeight="1">
      <c r="A165" s="41"/>
      <c r="B165" s="42"/>
      <c r="C165" s="207" t="s">
        <v>2779</v>
      </c>
      <c r="D165" s="207" t="s">
        <v>162</v>
      </c>
      <c r="E165" s="208" t="s">
        <v>3625</v>
      </c>
      <c r="F165" s="209" t="s">
        <v>3626</v>
      </c>
      <c r="G165" s="210" t="s">
        <v>165</v>
      </c>
      <c r="H165" s="211">
        <v>1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80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1600</v>
      </c>
    </row>
    <row r="166" spans="1:65" s="2" customFormat="1" ht="24.15" customHeight="1">
      <c r="A166" s="41"/>
      <c r="B166" s="42"/>
      <c r="C166" s="207" t="s">
        <v>2876</v>
      </c>
      <c r="D166" s="207" t="s">
        <v>162</v>
      </c>
      <c r="E166" s="208" t="s">
        <v>3627</v>
      </c>
      <c r="F166" s="209" t="s">
        <v>3628</v>
      </c>
      <c r="G166" s="210" t="s">
        <v>3286</v>
      </c>
      <c r="H166" s="211">
        <v>4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252</v>
      </c>
      <c r="AT166" s="218" t="s">
        <v>162</v>
      </c>
      <c r="AU166" s="218" t="s">
        <v>80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252</v>
      </c>
      <c r="BM166" s="218" t="s">
        <v>1543</v>
      </c>
    </row>
    <row r="167" spans="1:65" s="2" customFormat="1" ht="16.5" customHeight="1">
      <c r="A167" s="41"/>
      <c r="B167" s="42"/>
      <c r="C167" s="207" t="s">
        <v>2783</v>
      </c>
      <c r="D167" s="207" t="s">
        <v>162</v>
      </c>
      <c r="E167" s="208" t="s">
        <v>3575</v>
      </c>
      <c r="F167" s="209" t="s">
        <v>3576</v>
      </c>
      <c r="G167" s="210" t="s">
        <v>518</v>
      </c>
      <c r="H167" s="211">
        <v>0.9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43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252</v>
      </c>
      <c r="AT167" s="218" t="s">
        <v>162</v>
      </c>
      <c r="AU167" s="218" t="s">
        <v>80</v>
      </c>
      <c r="AY167" s="20" t="s">
        <v>155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80</v>
      </c>
      <c r="BK167" s="219">
        <f>ROUND(I167*H167,2)</f>
        <v>0</v>
      </c>
      <c r="BL167" s="20" t="s">
        <v>252</v>
      </c>
      <c r="BM167" s="218" t="s">
        <v>1677</v>
      </c>
    </row>
    <row r="168" spans="1:63" s="12" customFormat="1" ht="25.9" customHeight="1">
      <c r="A168" s="12"/>
      <c r="B168" s="191"/>
      <c r="C168" s="192"/>
      <c r="D168" s="193" t="s">
        <v>71</v>
      </c>
      <c r="E168" s="194" t="s">
        <v>3629</v>
      </c>
      <c r="F168" s="194" t="s">
        <v>3630</v>
      </c>
      <c r="G168" s="192"/>
      <c r="H168" s="192"/>
      <c r="I168" s="195"/>
      <c r="J168" s="196">
        <f>BK168</f>
        <v>0</v>
      </c>
      <c r="K168" s="192"/>
      <c r="L168" s="197"/>
      <c r="M168" s="198"/>
      <c r="N168" s="199"/>
      <c r="O168" s="199"/>
      <c r="P168" s="200">
        <f>SUM(P169:P177)</f>
        <v>0</v>
      </c>
      <c r="Q168" s="199"/>
      <c r="R168" s="200">
        <f>SUM(R169:R177)</f>
        <v>0</v>
      </c>
      <c r="S168" s="199"/>
      <c r="T168" s="201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80</v>
      </c>
      <c r="AT168" s="203" t="s">
        <v>71</v>
      </c>
      <c r="AU168" s="203" t="s">
        <v>72</v>
      </c>
      <c r="AY168" s="202" t="s">
        <v>155</v>
      </c>
      <c r="BK168" s="204">
        <f>SUM(BK169:BK177)</f>
        <v>0</v>
      </c>
    </row>
    <row r="169" spans="1:65" s="2" customFormat="1" ht="16.5" customHeight="1">
      <c r="A169" s="41"/>
      <c r="B169" s="42"/>
      <c r="C169" s="207" t="s">
        <v>2455</v>
      </c>
      <c r="D169" s="207" t="s">
        <v>162</v>
      </c>
      <c r="E169" s="208" t="s">
        <v>3631</v>
      </c>
      <c r="F169" s="209" t="s">
        <v>3632</v>
      </c>
      <c r="G169" s="210" t="s">
        <v>721</v>
      </c>
      <c r="H169" s="211">
        <v>2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252</v>
      </c>
      <c r="AT169" s="218" t="s">
        <v>162</v>
      </c>
      <c r="AU169" s="218" t="s">
        <v>80</v>
      </c>
      <c r="AY169" s="20" t="s">
        <v>155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252</v>
      </c>
      <c r="BM169" s="218" t="s">
        <v>1709</v>
      </c>
    </row>
    <row r="170" spans="1:65" s="2" customFormat="1" ht="16.5" customHeight="1">
      <c r="A170" s="41"/>
      <c r="B170" s="42"/>
      <c r="C170" s="207" t="s">
        <v>2787</v>
      </c>
      <c r="D170" s="207" t="s">
        <v>162</v>
      </c>
      <c r="E170" s="208" t="s">
        <v>3633</v>
      </c>
      <c r="F170" s="209" t="s">
        <v>3634</v>
      </c>
      <c r="G170" s="210" t="s">
        <v>721</v>
      </c>
      <c r="H170" s="211">
        <v>2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252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1609</v>
      </c>
    </row>
    <row r="171" spans="1:65" s="2" customFormat="1" ht="24.15" customHeight="1">
      <c r="A171" s="41"/>
      <c r="B171" s="42"/>
      <c r="C171" s="207" t="s">
        <v>2890</v>
      </c>
      <c r="D171" s="207" t="s">
        <v>162</v>
      </c>
      <c r="E171" s="208" t="s">
        <v>3635</v>
      </c>
      <c r="F171" s="209" t="s">
        <v>3636</v>
      </c>
      <c r="G171" s="210" t="s">
        <v>653</v>
      </c>
      <c r="H171" s="211">
        <v>2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252</v>
      </c>
      <c r="AT171" s="218" t="s">
        <v>162</v>
      </c>
      <c r="AU171" s="218" t="s">
        <v>80</v>
      </c>
      <c r="AY171" s="20" t="s">
        <v>155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252</v>
      </c>
      <c r="BM171" s="218" t="s">
        <v>1555</v>
      </c>
    </row>
    <row r="172" spans="1:65" s="2" customFormat="1" ht="24.15" customHeight="1">
      <c r="A172" s="41"/>
      <c r="B172" s="42"/>
      <c r="C172" s="207" t="s">
        <v>1432</v>
      </c>
      <c r="D172" s="207" t="s">
        <v>162</v>
      </c>
      <c r="E172" s="208" t="s">
        <v>3637</v>
      </c>
      <c r="F172" s="209" t="s">
        <v>3638</v>
      </c>
      <c r="G172" s="210" t="s">
        <v>653</v>
      </c>
      <c r="H172" s="211">
        <v>6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252</v>
      </c>
      <c r="AT172" s="218" t="s">
        <v>162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1617</v>
      </c>
    </row>
    <row r="173" spans="1:65" s="2" customFormat="1" ht="16.5" customHeight="1">
      <c r="A173" s="41"/>
      <c r="B173" s="42"/>
      <c r="C173" s="207" t="s">
        <v>1437</v>
      </c>
      <c r="D173" s="207" t="s">
        <v>162</v>
      </c>
      <c r="E173" s="208" t="s">
        <v>3639</v>
      </c>
      <c r="F173" s="209" t="s">
        <v>3640</v>
      </c>
      <c r="G173" s="210" t="s">
        <v>356</v>
      </c>
      <c r="H173" s="211">
        <v>2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252</v>
      </c>
      <c r="AT173" s="218" t="s">
        <v>162</v>
      </c>
      <c r="AU173" s="218" t="s">
        <v>80</v>
      </c>
      <c r="AY173" s="20" t="s">
        <v>155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252</v>
      </c>
      <c r="BM173" s="218" t="s">
        <v>1566</v>
      </c>
    </row>
    <row r="174" spans="1:65" s="2" customFormat="1" ht="24.15" customHeight="1">
      <c r="A174" s="41"/>
      <c r="B174" s="42"/>
      <c r="C174" s="207" t="s">
        <v>890</v>
      </c>
      <c r="D174" s="207" t="s">
        <v>162</v>
      </c>
      <c r="E174" s="208" t="s">
        <v>3641</v>
      </c>
      <c r="F174" s="209" t="s">
        <v>3568</v>
      </c>
      <c r="G174" s="210" t="s">
        <v>356</v>
      </c>
      <c r="H174" s="211">
        <v>3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252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252</v>
      </c>
      <c r="BM174" s="218" t="s">
        <v>1700</v>
      </c>
    </row>
    <row r="175" spans="1:65" s="2" customFormat="1" ht="16.5" customHeight="1">
      <c r="A175" s="41"/>
      <c r="B175" s="42"/>
      <c r="C175" s="207" t="s">
        <v>902</v>
      </c>
      <c r="D175" s="207" t="s">
        <v>162</v>
      </c>
      <c r="E175" s="208" t="s">
        <v>3642</v>
      </c>
      <c r="F175" s="209" t="s">
        <v>3643</v>
      </c>
      <c r="G175" s="210" t="s">
        <v>165</v>
      </c>
      <c r="H175" s="211">
        <v>1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252</v>
      </c>
      <c r="AT175" s="218" t="s">
        <v>162</v>
      </c>
      <c r="AU175" s="218" t="s">
        <v>80</v>
      </c>
      <c r="AY175" s="20" t="s">
        <v>155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252</v>
      </c>
      <c r="BM175" s="218" t="s">
        <v>1686</v>
      </c>
    </row>
    <row r="176" spans="1:65" s="2" customFormat="1" ht="24.15" customHeight="1">
      <c r="A176" s="41"/>
      <c r="B176" s="42"/>
      <c r="C176" s="207" t="s">
        <v>1899</v>
      </c>
      <c r="D176" s="207" t="s">
        <v>162</v>
      </c>
      <c r="E176" s="208" t="s">
        <v>3644</v>
      </c>
      <c r="F176" s="209" t="s">
        <v>3645</v>
      </c>
      <c r="G176" s="210" t="s">
        <v>3286</v>
      </c>
      <c r="H176" s="211">
        <v>2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252</v>
      </c>
      <c r="AT176" s="218" t="s">
        <v>162</v>
      </c>
      <c r="AU176" s="218" t="s">
        <v>80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252</v>
      </c>
      <c r="BM176" s="218" t="s">
        <v>1696</v>
      </c>
    </row>
    <row r="177" spans="1:65" s="2" customFormat="1" ht="16.5" customHeight="1">
      <c r="A177" s="41"/>
      <c r="B177" s="42"/>
      <c r="C177" s="207" t="s">
        <v>1081</v>
      </c>
      <c r="D177" s="207" t="s">
        <v>162</v>
      </c>
      <c r="E177" s="208" t="s">
        <v>3575</v>
      </c>
      <c r="F177" s="209" t="s">
        <v>3576</v>
      </c>
      <c r="G177" s="210" t="s">
        <v>518</v>
      </c>
      <c r="H177" s="211">
        <v>0.2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252</v>
      </c>
      <c r="AT177" s="218" t="s">
        <v>162</v>
      </c>
      <c r="AU177" s="218" t="s">
        <v>80</v>
      </c>
      <c r="AY177" s="20" t="s">
        <v>155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252</v>
      </c>
      <c r="BM177" s="218" t="s">
        <v>2904</v>
      </c>
    </row>
    <row r="178" spans="1:63" s="12" customFormat="1" ht="25.9" customHeight="1">
      <c r="A178" s="12"/>
      <c r="B178" s="191"/>
      <c r="C178" s="192"/>
      <c r="D178" s="193" t="s">
        <v>71</v>
      </c>
      <c r="E178" s="194" t="s">
        <v>3646</v>
      </c>
      <c r="F178" s="194" t="s">
        <v>3647</v>
      </c>
      <c r="G178" s="192"/>
      <c r="H178" s="192"/>
      <c r="I178" s="195"/>
      <c r="J178" s="196">
        <f>BK178</f>
        <v>0</v>
      </c>
      <c r="K178" s="192"/>
      <c r="L178" s="197"/>
      <c r="M178" s="198"/>
      <c r="N178" s="199"/>
      <c r="O178" s="199"/>
      <c r="P178" s="200">
        <f>SUM(P179:P189)</f>
        <v>0</v>
      </c>
      <c r="Q178" s="199"/>
      <c r="R178" s="200">
        <f>SUM(R179:R189)</f>
        <v>0</v>
      </c>
      <c r="S178" s="199"/>
      <c r="T178" s="201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80</v>
      </c>
      <c r="AT178" s="203" t="s">
        <v>71</v>
      </c>
      <c r="AU178" s="203" t="s">
        <v>72</v>
      </c>
      <c r="AY178" s="202" t="s">
        <v>155</v>
      </c>
      <c r="BK178" s="204">
        <f>SUM(BK179:BK189)</f>
        <v>0</v>
      </c>
    </row>
    <row r="179" spans="1:65" s="2" customFormat="1" ht="24.15" customHeight="1">
      <c r="A179" s="41"/>
      <c r="B179" s="42"/>
      <c r="C179" s="207" t="s">
        <v>2047</v>
      </c>
      <c r="D179" s="207" t="s">
        <v>162</v>
      </c>
      <c r="E179" s="208" t="s">
        <v>3648</v>
      </c>
      <c r="F179" s="209" t="s">
        <v>3649</v>
      </c>
      <c r="G179" s="210" t="s">
        <v>721</v>
      </c>
      <c r="H179" s="211">
        <v>1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252</v>
      </c>
      <c r="AT179" s="218" t="s">
        <v>162</v>
      </c>
      <c r="AU179" s="218" t="s">
        <v>80</v>
      </c>
      <c r="AY179" s="20" t="s">
        <v>155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80</v>
      </c>
      <c r="BK179" s="219">
        <f>ROUND(I179*H179,2)</f>
        <v>0</v>
      </c>
      <c r="BL179" s="20" t="s">
        <v>252</v>
      </c>
      <c r="BM179" s="218" t="s">
        <v>2188</v>
      </c>
    </row>
    <row r="180" spans="1:65" s="2" customFormat="1" ht="16.5" customHeight="1">
      <c r="A180" s="41"/>
      <c r="B180" s="42"/>
      <c r="C180" s="207" t="s">
        <v>2062</v>
      </c>
      <c r="D180" s="207" t="s">
        <v>162</v>
      </c>
      <c r="E180" s="208" t="s">
        <v>3650</v>
      </c>
      <c r="F180" s="209" t="s">
        <v>3651</v>
      </c>
      <c r="G180" s="210" t="s">
        <v>721</v>
      </c>
      <c r="H180" s="211">
        <v>1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252</v>
      </c>
      <c r="AT180" s="218" t="s">
        <v>162</v>
      </c>
      <c r="AU180" s="218" t="s">
        <v>80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252</v>
      </c>
      <c r="BM180" s="218" t="s">
        <v>1593</v>
      </c>
    </row>
    <row r="181" spans="1:65" s="2" customFormat="1" ht="16.5" customHeight="1">
      <c r="A181" s="41"/>
      <c r="B181" s="42"/>
      <c r="C181" s="207" t="s">
        <v>2052</v>
      </c>
      <c r="D181" s="207" t="s">
        <v>162</v>
      </c>
      <c r="E181" s="208" t="s">
        <v>3652</v>
      </c>
      <c r="F181" s="209" t="s">
        <v>3653</v>
      </c>
      <c r="G181" s="210" t="s">
        <v>721</v>
      </c>
      <c r="H181" s="211">
        <v>1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252</v>
      </c>
      <c r="AT181" s="218" t="s">
        <v>162</v>
      </c>
      <c r="AU181" s="218" t="s">
        <v>80</v>
      </c>
      <c r="AY181" s="20" t="s">
        <v>155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252</v>
      </c>
      <c r="BM181" s="218" t="s">
        <v>1580</v>
      </c>
    </row>
    <row r="182" spans="1:65" s="2" customFormat="1" ht="16.5" customHeight="1">
      <c r="A182" s="41"/>
      <c r="B182" s="42"/>
      <c r="C182" s="207" t="s">
        <v>2057</v>
      </c>
      <c r="D182" s="207" t="s">
        <v>162</v>
      </c>
      <c r="E182" s="208" t="s">
        <v>3654</v>
      </c>
      <c r="F182" s="209" t="s">
        <v>3655</v>
      </c>
      <c r="G182" s="210" t="s">
        <v>721</v>
      </c>
      <c r="H182" s="211">
        <v>1</v>
      </c>
      <c r="I182" s="212"/>
      <c r="J182" s="213">
        <f>ROUND(I182*H182,2)</f>
        <v>0</v>
      </c>
      <c r="K182" s="209" t="s">
        <v>19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252</v>
      </c>
      <c r="AT182" s="218" t="s">
        <v>162</v>
      </c>
      <c r="AU182" s="218" t="s">
        <v>80</v>
      </c>
      <c r="AY182" s="20" t="s">
        <v>155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252</v>
      </c>
      <c r="BM182" s="218" t="s">
        <v>1632</v>
      </c>
    </row>
    <row r="183" spans="1:65" s="2" customFormat="1" ht="16.5" customHeight="1">
      <c r="A183" s="41"/>
      <c r="B183" s="42"/>
      <c r="C183" s="207" t="s">
        <v>2802</v>
      </c>
      <c r="D183" s="207" t="s">
        <v>162</v>
      </c>
      <c r="E183" s="208" t="s">
        <v>3656</v>
      </c>
      <c r="F183" s="209" t="s">
        <v>3657</v>
      </c>
      <c r="G183" s="210" t="s">
        <v>721</v>
      </c>
      <c r="H183" s="211">
        <v>1</v>
      </c>
      <c r="I183" s="212"/>
      <c r="J183" s="213">
        <f>ROUND(I183*H183,2)</f>
        <v>0</v>
      </c>
      <c r="K183" s="209" t="s">
        <v>19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252</v>
      </c>
      <c r="AT183" s="218" t="s">
        <v>162</v>
      </c>
      <c r="AU183" s="218" t="s">
        <v>80</v>
      </c>
      <c r="AY183" s="20" t="s">
        <v>155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252</v>
      </c>
      <c r="BM183" s="218" t="s">
        <v>1643</v>
      </c>
    </row>
    <row r="184" spans="1:65" s="2" customFormat="1" ht="16.5" customHeight="1">
      <c r="A184" s="41"/>
      <c r="B184" s="42"/>
      <c r="C184" s="207" t="s">
        <v>2926</v>
      </c>
      <c r="D184" s="207" t="s">
        <v>162</v>
      </c>
      <c r="E184" s="208" t="s">
        <v>3658</v>
      </c>
      <c r="F184" s="209" t="s">
        <v>3659</v>
      </c>
      <c r="G184" s="210" t="s">
        <v>721</v>
      </c>
      <c r="H184" s="211">
        <v>1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252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252</v>
      </c>
      <c r="BM184" s="218" t="s">
        <v>1653</v>
      </c>
    </row>
    <row r="185" spans="1:65" s="2" customFormat="1" ht="24.15" customHeight="1">
      <c r="A185" s="41"/>
      <c r="B185" s="42"/>
      <c r="C185" s="207" t="s">
        <v>2106</v>
      </c>
      <c r="D185" s="207" t="s">
        <v>162</v>
      </c>
      <c r="E185" s="208" t="s">
        <v>3660</v>
      </c>
      <c r="F185" s="209" t="s">
        <v>3661</v>
      </c>
      <c r="G185" s="210" t="s">
        <v>653</v>
      </c>
      <c r="H185" s="211">
        <v>1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252</v>
      </c>
      <c r="AT185" s="218" t="s">
        <v>162</v>
      </c>
      <c r="AU185" s="218" t="s">
        <v>80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252</v>
      </c>
      <c r="BM185" s="218" t="s">
        <v>1663</v>
      </c>
    </row>
    <row r="186" spans="1:65" s="2" customFormat="1" ht="16.5" customHeight="1">
      <c r="A186" s="41"/>
      <c r="B186" s="42"/>
      <c r="C186" s="207" t="s">
        <v>2112</v>
      </c>
      <c r="D186" s="207" t="s">
        <v>162</v>
      </c>
      <c r="E186" s="208" t="s">
        <v>3662</v>
      </c>
      <c r="F186" s="209" t="s">
        <v>3640</v>
      </c>
      <c r="G186" s="210" t="s">
        <v>356</v>
      </c>
      <c r="H186" s="211">
        <v>0.5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252</v>
      </c>
      <c r="AT186" s="218" t="s">
        <v>162</v>
      </c>
      <c r="AU186" s="218" t="s">
        <v>80</v>
      </c>
      <c r="AY186" s="20" t="s">
        <v>155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80</v>
      </c>
      <c r="BK186" s="219">
        <f>ROUND(I186*H186,2)</f>
        <v>0</v>
      </c>
      <c r="BL186" s="20" t="s">
        <v>252</v>
      </c>
      <c r="BM186" s="218" t="s">
        <v>1673</v>
      </c>
    </row>
    <row r="187" spans="1:65" s="2" customFormat="1" ht="16.5" customHeight="1">
      <c r="A187" s="41"/>
      <c r="B187" s="42"/>
      <c r="C187" s="207" t="s">
        <v>2117</v>
      </c>
      <c r="D187" s="207" t="s">
        <v>162</v>
      </c>
      <c r="E187" s="208" t="s">
        <v>3663</v>
      </c>
      <c r="F187" s="209" t="s">
        <v>3664</v>
      </c>
      <c r="G187" s="210" t="s">
        <v>165</v>
      </c>
      <c r="H187" s="211">
        <v>1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252</v>
      </c>
      <c r="AT187" s="218" t="s">
        <v>162</v>
      </c>
      <c r="AU187" s="218" t="s">
        <v>80</v>
      </c>
      <c r="AY187" s="20" t="s">
        <v>155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252</v>
      </c>
      <c r="BM187" s="218" t="s">
        <v>1802</v>
      </c>
    </row>
    <row r="188" spans="1:65" s="2" customFormat="1" ht="24.15" customHeight="1">
      <c r="A188" s="41"/>
      <c r="B188" s="42"/>
      <c r="C188" s="207" t="s">
        <v>2124</v>
      </c>
      <c r="D188" s="207" t="s">
        <v>162</v>
      </c>
      <c r="E188" s="208" t="s">
        <v>3665</v>
      </c>
      <c r="F188" s="209" t="s">
        <v>3666</v>
      </c>
      <c r="G188" s="210" t="s">
        <v>3286</v>
      </c>
      <c r="H188" s="211">
        <v>1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252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252</v>
      </c>
      <c r="BM188" s="218" t="s">
        <v>1812</v>
      </c>
    </row>
    <row r="189" spans="1:65" s="2" customFormat="1" ht="16.5" customHeight="1">
      <c r="A189" s="41"/>
      <c r="B189" s="42"/>
      <c r="C189" s="207" t="s">
        <v>2136</v>
      </c>
      <c r="D189" s="207" t="s">
        <v>162</v>
      </c>
      <c r="E189" s="208" t="s">
        <v>3575</v>
      </c>
      <c r="F189" s="209" t="s">
        <v>3576</v>
      </c>
      <c r="G189" s="210" t="s">
        <v>518</v>
      </c>
      <c r="H189" s="211">
        <v>0.1</v>
      </c>
      <c r="I189" s="212"/>
      <c r="J189" s="213">
        <f>ROUND(I189*H189,2)</f>
        <v>0</v>
      </c>
      <c r="K189" s="209" t="s">
        <v>19</v>
      </c>
      <c r="L189" s="47"/>
      <c r="M189" s="214" t="s">
        <v>19</v>
      </c>
      <c r="N189" s="215" t="s">
        <v>43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252</v>
      </c>
      <c r="AT189" s="218" t="s">
        <v>162</v>
      </c>
      <c r="AU189" s="218" t="s">
        <v>80</v>
      </c>
      <c r="AY189" s="20" t="s">
        <v>155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80</v>
      </c>
      <c r="BK189" s="219">
        <f>ROUND(I189*H189,2)</f>
        <v>0</v>
      </c>
      <c r="BL189" s="20" t="s">
        <v>252</v>
      </c>
      <c r="BM189" s="218" t="s">
        <v>1822</v>
      </c>
    </row>
    <row r="190" spans="1:63" s="12" customFormat="1" ht="25.9" customHeight="1">
      <c r="A190" s="12"/>
      <c r="B190" s="191"/>
      <c r="C190" s="192"/>
      <c r="D190" s="193" t="s">
        <v>71</v>
      </c>
      <c r="E190" s="194" t="s">
        <v>3667</v>
      </c>
      <c r="F190" s="194" t="s">
        <v>3668</v>
      </c>
      <c r="G190" s="192"/>
      <c r="H190" s="192"/>
      <c r="I190" s="195"/>
      <c r="J190" s="196">
        <f>BK190</f>
        <v>0</v>
      </c>
      <c r="K190" s="192"/>
      <c r="L190" s="197"/>
      <c r="M190" s="198"/>
      <c r="N190" s="199"/>
      <c r="O190" s="199"/>
      <c r="P190" s="200">
        <f>SUM(P191:P198)</f>
        <v>0</v>
      </c>
      <c r="Q190" s="199"/>
      <c r="R190" s="200">
        <f>SUM(R191:R198)</f>
        <v>0</v>
      </c>
      <c r="S190" s="199"/>
      <c r="T190" s="201">
        <f>SUM(T191:T198)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2" t="s">
        <v>80</v>
      </c>
      <c r="AT190" s="203" t="s">
        <v>71</v>
      </c>
      <c r="AU190" s="203" t="s">
        <v>72</v>
      </c>
      <c r="AY190" s="202" t="s">
        <v>155</v>
      </c>
      <c r="BK190" s="204">
        <f>SUM(BK191:BK198)</f>
        <v>0</v>
      </c>
    </row>
    <row r="191" spans="1:65" s="2" customFormat="1" ht="16.5" customHeight="1">
      <c r="A191" s="41"/>
      <c r="B191" s="42"/>
      <c r="C191" s="207" t="s">
        <v>2142</v>
      </c>
      <c r="D191" s="207" t="s">
        <v>162</v>
      </c>
      <c r="E191" s="208" t="s">
        <v>3669</v>
      </c>
      <c r="F191" s="209" t="s">
        <v>3670</v>
      </c>
      <c r="G191" s="210" t="s">
        <v>174</v>
      </c>
      <c r="H191" s="211">
        <v>1</v>
      </c>
      <c r="I191" s="212"/>
      <c r="J191" s="213">
        <f>ROUND(I191*H191,2)</f>
        <v>0</v>
      </c>
      <c r="K191" s="209" t="s">
        <v>19</v>
      </c>
      <c r="L191" s="47"/>
      <c r="M191" s="214" t="s">
        <v>19</v>
      </c>
      <c r="N191" s="215" t="s">
        <v>43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252</v>
      </c>
      <c r="AT191" s="218" t="s">
        <v>162</v>
      </c>
      <c r="AU191" s="218" t="s">
        <v>80</v>
      </c>
      <c r="AY191" s="20" t="s">
        <v>155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80</v>
      </c>
      <c r="BK191" s="219">
        <f>ROUND(I191*H191,2)</f>
        <v>0</v>
      </c>
      <c r="BL191" s="20" t="s">
        <v>252</v>
      </c>
      <c r="BM191" s="218" t="s">
        <v>1832</v>
      </c>
    </row>
    <row r="192" spans="1:65" s="2" customFormat="1" ht="24.15" customHeight="1">
      <c r="A192" s="41"/>
      <c r="B192" s="42"/>
      <c r="C192" s="207" t="s">
        <v>2151</v>
      </c>
      <c r="D192" s="207" t="s">
        <v>162</v>
      </c>
      <c r="E192" s="208" t="s">
        <v>3671</v>
      </c>
      <c r="F192" s="209" t="s">
        <v>3672</v>
      </c>
      <c r="G192" s="210" t="s">
        <v>721</v>
      </c>
      <c r="H192" s="211">
        <v>1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252</v>
      </c>
      <c r="AT192" s="218" t="s">
        <v>162</v>
      </c>
      <c r="AU192" s="218" t="s">
        <v>80</v>
      </c>
      <c r="AY192" s="20" t="s">
        <v>155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252</v>
      </c>
      <c r="BM192" s="218" t="s">
        <v>1842</v>
      </c>
    </row>
    <row r="193" spans="1:65" s="2" customFormat="1" ht="24.15" customHeight="1">
      <c r="A193" s="41"/>
      <c r="B193" s="42"/>
      <c r="C193" s="207" t="s">
        <v>2156</v>
      </c>
      <c r="D193" s="207" t="s">
        <v>162</v>
      </c>
      <c r="E193" s="208" t="s">
        <v>3673</v>
      </c>
      <c r="F193" s="209" t="s">
        <v>3674</v>
      </c>
      <c r="G193" s="210" t="s">
        <v>653</v>
      </c>
      <c r="H193" s="211">
        <v>2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252</v>
      </c>
      <c r="AT193" s="218" t="s">
        <v>162</v>
      </c>
      <c r="AU193" s="218" t="s">
        <v>80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252</v>
      </c>
      <c r="BM193" s="218" t="s">
        <v>1851</v>
      </c>
    </row>
    <row r="194" spans="1:65" s="2" customFormat="1" ht="24.15" customHeight="1">
      <c r="A194" s="41"/>
      <c r="B194" s="42"/>
      <c r="C194" s="207" t="s">
        <v>2161</v>
      </c>
      <c r="D194" s="207" t="s">
        <v>162</v>
      </c>
      <c r="E194" s="208" t="s">
        <v>3675</v>
      </c>
      <c r="F194" s="209" t="s">
        <v>3676</v>
      </c>
      <c r="G194" s="210" t="s">
        <v>356</v>
      </c>
      <c r="H194" s="211">
        <v>1</v>
      </c>
      <c r="I194" s="212"/>
      <c r="J194" s="213">
        <f>ROUND(I194*H194,2)</f>
        <v>0</v>
      </c>
      <c r="K194" s="209" t="s">
        <v>19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252</v>
      </c>
      <c r="AT194" s="218" t="s">
        <v>162</v>
      </c>
      <c r="AU194" s="218" t="s">
        <v>80</v>
      </c>
      <c r="AY194" s="20" t="s">
        <v>155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252</v>
      </c>
      <c r="BM194" s="218" t="s">
        <v>1860</v>
      </c>
    </row>
    <row r="195" spans="1:65" s="2" customFormat="1" ht="16.5" customHeight="1">
      <c r="A195" s="41"/>
      <c r="B195" s="42"/>
      <c r="C195" s="207" t="s">
        <v>2166</v>
      </c>
      <c r="D195" s="207" t="s">
        <v>162</v>
      </c>
      <c r="E195" s="208" t="s">
        <v>3677</v>
      </c>
      <c r="F195" s="209" t="s">
        <v>3678</v>
      </c>
      <c r="G195" s="210" t="s">
        <v>356</v>
      </c>
      <c r="H195" s="211">
        <v>2</v>
      </c>
      <c r="I195" s="212"/>
      <c r="J195" s="213">
        <f>ROUND(I195*H195,2)</f>
        <v>0</v>
      </c>
      <c r="K195" s="209" t="s">
        <v>19</v>
      </c>
      <c r="L195" s="47"/>
      <c r="M195" s="214" t="s">
        <v>19</v>
      </c>
      <c r="N195" s="215" t="s">
        <v>43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252</v>
      </c>
      <c r="AT195" s="218" t="s">
        <v>162</v>
      </c>
      <c r="AU195" s="218" t="s">
        <v>80</v>
      </c>
      <c r="AY195" s="20" t="s">
        <v>155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80</v>
      </c>
      <c r="BK195" s="219">
        <f>ROUND(I195*H195,2)</f>
        <v>0</v>
      </c>
      <c r="BL195" s="20" t="s">
        <v>252</v>
      </c>
      <c r="BM195" s="218" t="s">
        <v>1870</v>
      </c>
    </row>
    <row r="196" spans="1:65" s="2" customFormat="1" ht="16.5" customHeight="1">
      <c r="A196" s="41"/>
      <c r="B196" s="42"/>
      <c r="C196" s="207" t="s">
        <v>2177</v>
      </c>
      <c r="D196" s="207" t="s">
        <v>162</v>
      </c>
      <c r="E196" s="208" t="s">
        <v>3679</v>
      </c>
      <c r="F196" s="209" t="s">
        <v>3680</v>
      </c>
      <c r="G196" s="210" t="s">
        <v>165</v>
      </c>
      <c r="H196" s="211">
        <v>1</v>
      </c>
      <c r="I196" s="212"/>
      <c r="J196" s="213">
        <f>ROUND(I196*H196,2)</f>
        <v>0</v>
      </c>
      <c r="K196" s="209" t="s">
        <v>19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252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252</v>
      </c>
      <c r="BM196" s="218" t="s">
        <v>2224</v>
      </c>
    </row>
    <row r="197" spans="1:65" s="2" customFormat="1" ht="24.15" customHeight="1">
      <c r="A197" s="41"/>
      <c r="B197" s="42"/>
      <c r="C197" s="207" t="s">
        <v>2085</v>
      </c>
      <c r="D197" s="207" t="s">
        <v>162</v>
      </c>
      <c r="E197" s="208" t="s">
        <v>3681</v>
      </c>
      <c r="F197" s="209" t="s">
        <v>3682</v>
      </c>
      <c r="G197" s="210" t="s">
        <v>3286</v>
      </c>
      <c r="H197" s="211">
        <v>2</v>
      </c>
      <c r="I197" s="212"/>
      <c r="J197" s="213">
        <f>ROUND(I197*H197,2)</f>
        <v>0</v>
      </c>
      <c r="K197" s="209" t="s">
        <v>19</v>
      </c>
      <c r="L197" s="47"/>
      <c r="M197" s="214" t="s">
        <v>19</v>
      </c>
      <c r="N197" s="215" t="s">
        <v>43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252</v>
      </c>
      <c r="AT197" s="218" t="s">
        <v>162</v>
      </c>
      <c r="AU197" s="218" t="s">
        <v>80</v>
      </c>
      <c r="AY197" s="20" t="s">
        <v>155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80</v>
      </c>
      <c r="BK197" s="219">
        <f>ROUND(I197*H197,2)</f>
        <v>0</v>
      </c>
      <c r="BL197" s="20" t="s">
        <v>252</v>
      </c>
      <c r="BM197" s="218" t="s">
        <v>2242</v>
      </c>
    </row>
    <row r="198" spans="1:65" s="2" customFormat="1" ht="16.5" customHeight="1">
      <c r="A198" s="41"/>
      <c r="B198" s="42"/>
      <c r="C198" s="207" t="s">
        <v>2091</v>
      </c>
      <c r="D198" s="207" t="s">
        <v>162</v>
      </c>
      <c r="E198" s="208" t="s">
        <v>3575</v>
      </c>
      <c r="F198" s="209" t="s">
        <v>3576</v>
      </c>
      <c r="G198" s="210" t="s">
        <v>518</v>
      </c>
      <c r="H198" s="211">
        <v>0.2</v>
      </c>
      <c r="I198" s="212"/>
      <c r="J198" s="213">
        <f>ROUND(I198*H198,2)</f>
        <v>0</v>
      </c>
      <c r="K198" s="209" t="s">
        <v>19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252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252</v>
      </c>
      <c r="BM198" s="218" t="s">
        <v>2247</v>
      </c>
    </row>
    <row r="199" spans="1:63" s="12" customFormat="1" ht="25.9" customHeight="1">
      <c r="A199" s="12"/>
      <c r="B199" s="191"/>
      <c r="C199" s="192"/>
      <c r="D199" s="193" t="s">
        <v>71</v>
      </c>
      <c r="E199" s="194" t="s">
        <v>3683</v>
      </c>
      <c r="F199" s="194" t="s">
        <v>3684</v>
      </c>
      <c r="G199" s="192"/>
      <c r="H199" s="192"/>
      <c r="I199" s="195"/>
      <c r="J199" s="196">
        <f>BK199</f>
        <v>0</v>
      </c>
      <c r="K199" s="192"/>
      <c r="L199" s="197"/>
      <c r="M199" s="198"/>
      <c r="N199" s="199"/>
      <c r="O199" s="199"/>
      <c r="P199" s="200">
        <f>SUM(P200:P206)</f>
        <v>0</v>
      </c>
      <c r="Q199" s="199"/>
      <c r="R199" s="200">
        <f>SUM(R200:R206)</f>
        <v>0</v>
      </c>
      <c r="S199" s="199"/>
      <c r="T199" s="201">
        <f>SUM(T200:T206)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80</v>
      </c>
      <c r="AT199" s="203" t="s">
        <v>71</v>
      </c>
      <c r="AU199" s="203" t="s">
        <v>72</v>
      </c>
      <c r="AY199" s="202" t="s">
        <v>155</v>
      </c>
      <c r="BK199" s="204">
        <f>SUM(BK200:BK206)</f>
        <v>0</v>
      </c>
    </row>
    <row r="200" spans="1:65" s="2" customFormat="1" ht="24.15" customHeight="1">
      <c r="A200" s="41"/>
      <c r="B200" s="42"/>
      <c r="C200" s="207" t="s">
        <v>1389</v>
      </c>
      <c r="D200" s="207" t="s">
        <v>162</v>
      </c>
      <c r="E200" s="208" t="s">
        <v>3685</v>
      </c>
      <c r="F200" s="209" t="s">
        <v>3686</v>
      </c>
      <c r="G200" s="210" t="s">
        <v>721</v>
      </c>
      <c r="H200" s="211">
        <v>1</v>
      </c>
      <c r="I200" s="212"/>
      <c r="J200" s="213">
        <f>ROUND(I200*H200,2)</f>
        <v>0</v>
      </c>
      <c r="K200" s="209" t="s">
        <v>19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252</v>
      </c>
      <c r="AT200" s="218" t="s">
        <v>162</v>
      </c>
      <c r="AU200" s="218" t="s">
        <v>80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252</v>
      </c>
      <c r="BM200" s="218" t="s">
        <v>2272</v>
      </c>
    </row>
    <row r="201" spans="1:65" s="2" customFormat="1" ht="16.5" customHeight="1">
      <c r="A201" s="41"/>
      <c r="B201" s="42"/>
      <c r="C201" s="207" t="s">
        <v>2516</v>
      </c>
      <c r="D201" s="207" t="s">
        <v>162</v>
      </c>
      <c r="E201" s="208" t="s">
        <v>3687</v>
      </c>
      <c r="F201" s="209" t="s">
        <v>3688</v>
      </c>
      <c r="G201" s="210" t="s">
        <v>721</v>
      </c>
      <c r="H201" s="211">
        <v>1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43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252</v>
      </c>
      <c r="AT201" s="218" t="s">
        <v>162</v>
      </c>
      <c r="AU201" s="218" t="s">
        <v>80</v>
      </c>
      <c r="AY201" s="20" t="s">
        <v>155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80</v>
      </c>
      <c r="BK201" s="219">
        <f>ROUND(I201*H201,2)</f>
        <v>0</v>
      </c>
      <c r="BL201" s="20" t="s">
        <v>252</v>
      </c>
      <c r="BM201" s="218" t="s">
        <v>2277</v>
      </c>
    </row>
    <row r="202" spans="1:65" s="2" customFormat="1" ht="24.15" customHeight="1">
      <c r="A202" s="41"/>
      <c r="B202" s="42"/>
      <c r="C202" s="207" t="s">
        <v>2964</v>
      </c>
      <c r="D202" s="207" t="s">
        <v>162</v>
      </c>
      <c r="E202" s="208" t="s">
        <v>3689</v>
      </c>
      <c r="F202" s="209" t="s">
        <v>3690</v>
      </c>
      <c r="G202" s="210" t="s">
        <v>653</v>
      </c>
      <c r="H202" s="211">
        <v>1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252</v>
      </c>
      <c r="AT202" s="218" t="s">
        <v>162</v>
      </c>
      <c r="AU202" s="218" t="s">
        <v>80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252</v>
      </c>
      <c r="BM202" s="218" t="s">
        <v>1281</v>
      </c>
    </row>
    <row r="203" spans="1:65" s="2" customFormat="1" ht="16.5" customHeight="1">
      <c r="A203" s="41"/>
      <c r="B203" s="42"/>
      <c r="C203" s="207" t="s">
        <v>391</v>
      </c>
      <c r="D203" s="207" t="s">
        <v>162</v>
      </c>
      <c r="E203" s="208" t="s">
        <v>3691</v>
      </c>
      <c r="F203" s="209" t="s">
        <v>3640</v>
      </c>
      <c r="G203" s="210" t="s">
        <v>356</v>
      </c>
      <c r="H203" s="211">
        <v>0.5</v>
      </c>
      <c r="I203" s="212"/>
      <c r="J203" s="213">
        <f>ROUND(I203*H203,2)</f>
        <v>0</v>
      </c>
      <c r="K203" s="209" t="s">
        <v>19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252</v>
      </c>
      <c r="AT203" s="218" t="s">
        <v>162</v>
      </c>
      <c r="AU203" s="218" t="s">
        <v>80</v>
      </c>
      <c r="AY203" s="20" t="s">
        <v>155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252</v>
      </c>
      <c r="BM203" s="218" t="s">
        <v>1290</v>
      </c>
    </row>
    <row r="204" spans="1:65" s="2" customFormat="1" ht="16.5" customHeight="1">
      <c r="A204" s="41"/>
      <c r="B204" s="42"/>
      <c r="C204" s="207" t="s">
        <v>2970</v>
      </c>
      <c r="D204" s="207" t="s">
        <v>162</v>
      </c>
      <c r="E204" s="208" t="s">
        <v>3692</v>
      </c>
      <c r="F204" s="209" t="s">
        <v>3693</v>
      </c>
      <c r="G204" s="210" t="s">
        <v>165</v>
      </c>
      <c r="H204" s="211">
        <v>1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252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252</v>
      </c>
      <c r="BM204" s="218" t="s">
        <v>1306</v>
      </c>
    </row>
    <row r="205" spans="1:65" s="2" customFormat="1" ht="24.15" customHeight="1">
      <c r="A205" s="41"/>
      <c r="B205" s="42"/>
      <c r="C205" s="207" t="s">
        <v>1416</v>
      </c>
      <c r="D205" s="207" t="s">
        <v>162</v>
      </c>
      <c r="E205" s="208" t="s">
        <v>3694</v>
      </c>
      <c r="F205" s="209" t="s">
        <v>3695</v>
      </c>
      <c r="G205" s="210" t="s">
        <v>3286</v>
      </c>
      <c r="H205" s="211">
        <v>1</v>
      </c>
      <c r="I205" s="212"/>
      <c r="J205" s="213">
        <f>ROUND(I205*H205,2)</f>
        <v>0</v>
      </c>
      <c r="K205" s="209" t="s">
        <v>19</v>
      </c>
      <c r="L205" s="47"/>
      <c r="M205" s="214" t="s">
        <v>19</v>
      </c>
      <c r="N205" s="215" t="s">
        <v>43</v>
      </c>
      <c r="O205" s="87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252</v>
      </c>
      <c r="AT205" s="218" t="s">
        <v>162</v>
      </c>
      <c r="AU205" s="218" t="s">
        <v>80</v>
      </c>
      <c r="AY205" s="20" t="s">
        <v>155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80</v>
      </c>
      <c r="BK205" s="219">
        <f>ROUND(I205*H205,2)</f>
        <v>0</v>
      </c>
      <c r="BL205" s="20" t="s">
        <v>252</v>
      </c>
      <c r="BM205" s="218" t="s">
        <v>1334</v>
      </c>
    </row>
    <row r="206" spans="1:65" s="2" customFormat="1" ht="16.5" customHeight="1">
      <c r="A206" s="41"/>
      <c r="B206" s="42"/>
      <c r="C206" s="207" t="s">
        <v>1421</v>
      </c>
      <c r="D206" s="207" t="s">
        <v>162</v>
      </c>
      <c r="E206" s="208" t="s">
        <v>3575</v>
      </c>
      <c r="F206" s="209" t="s">
        <v>3576</v>
      </c>
      <c r="G206" s="210" t="s">
        <v>518</v>
      </c>
      <c r="H206" s="211">
        <v>0.1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252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252</v>
      </c>
      <c r="BM206" s="218" t="s">
        <v>1348</v>
      </c>
    </row>
    <row r="207" spans="1:63" s="12" customFormat="1" ht="25.9" customHeight="1">
      <c r="A207" s="12"/>
      <c r="B207" s="191"/>
      <c r="C207" s="192"/>
      <c r="D207" s="193" t="s">
        <v>71</v>
      </c>
      <c r="E207" s="194" t="s">
        <v>3696</v>
      </c>
      <c r="F207" s="194" t="s">
        <v>3697</v>
      </c>
      <c r="G207" s="192"/>
      <c r="H207" s="192"/>
      <c r="I207" s="195"/>
      <c r="J207" s="196">
        <f>BK207</f>
        <v>0</v>
      </c>
      <c r="K207" s="192"/>
      <c r="L207" s="197"/>
      <c r="M207" s="198"/>
      <c r="N207" s="199"/>
      <c r="O207" s="199"/>
      <c r="P207" s="200">
        <f>SUM(P208:P214)</f>
        <v>0</v>
      </c>
      <c r="Q207" s="199"/>
      <c r="R207" s="200">
        <f>SUM(R208:R214)</f>
        <v>0</v>
      </c>
      <c r="S207" s="199"/>
      <c r="T207" s="201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2" t="s">
        <v>80</v>
      </c>
      <c r="AT207" s="203" t="s">
        <v>71</v>
      </c>
      <c r="AU207" s="203" t="s">
        <v>72</v>
      </c>
      <c r="AY207" s="202" t="s">
        <v>155</v>
      </c>
      <c r="BK207" s="204">
        <f>SUM(BK208:BK214)</f>
        <v>0</v>
      </c>
    </row>
    <row r="208" spans="1:65" s="2" customFormat="1" ht="24.15" customHeight="1">
      <c r="A208" s="41"/>
      <c r="B208" s="42"/>
      <c r="C208" s="207" t="s">
        <v>1018</v>
      </c>
      <c r="D208" s="207" t="s">
        <v>162</v>
      </c>
      <c r="E208" s="208" t="s">
        <v>3698</v>
      </c>
      <c r="F208" s="209" t="s">
        <v>3699</v>
      </c>
      <c r="G208" s="210" t="s">
        <v>721</v>
      </c>
      <c r="H208" s="211">
        <v>1</v>
      </c>
      <c r="I208" s="212"/>
      <c r="J208" s="213">
        <f>ROUND(I208*H208,2)</f>
        <v>0</v>
      </c>
      <c r="K208" s="209" t="s">
        <v>19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252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252</v>
      </c>
      <c r="BM208" s="218" t="s">
        <v>1366</v>
      </c>
    </row>
    <row r="209" spans="1:65" s="2" customFormat="1" ht="16.5" customHeight="1">
      <c r="A209" s="41"/>
      <c r="B209" s="42"/>
      <c r="C209" s="207" t="s">
        <v>1028</v>
      </c>
      <c r="D209" s="207" t="s">
        <v>162</v>
      </c>
      <c r="E209" s="208" t="s">
        <v>3700</v>
      </c>
      <c r="F209" s="209" t="s">
        <v>3701</v>
      </c>
      <c r="G209" s="210" t="s">
        <v>721</v>
      </c>
      <c r="H209" s="211">
        <v>1</v>
      </c>
      <c r="I209" s="212"/>
      <c r="J209" s="213">
        <f>ROUND(I209*H209,2)</f>
        <v>0</v>
      </c>
      <c r="K209" s="209" t="s">
        <v>19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252</v>
      </c>
      <c r="AT209" s="218" t="s">
        <v>162</v>
      </c>
      <c r="AU209" s="218" t="s">
        <v>80</v>
      </c>
      <c r="AY209" s="20" t="s">
        <v>155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252</v>
      </c>
      <c r="BM209" s="218" t="s">
        <v>1130</v>
      </c>
    </row>
    <row r="210" spans="1:65" s="2" customFormat="1" ht="24.15" customHeight="1">
      <c r="A210" s="41"/>
      <c r="B210" s="42"/>
      <c r="C210" s="207" t="s">
        <v>1004</v>
      </c>
      <c r="D210" s="207" t="s">
        <v>162</v>
      </c>
      <c r="E210" s="208" t="s">
        <v>3702</v>
      </c>
      <c r="F210" s="209" t="s">
        <v>3703</v>
      </c>
      <c r="G210" s="210" t="s">
        <v>653</v>
      </c>
      <c r="H210" s="211">
        <v>1</v>
      </c>
      <c r="I210" s="212"/>
      <c r="J210" s="213">
        <f>ROUND(I210*H210,2)</f>
        <v>0</v>
      </c>
      <c r="K210" s="209" t="s">
        <v>19</v>
      </c>
      <c r="L210" s="47"/>
      <c r="M210" s="214" t="s">
        <v>19</v>
      </c>
      <c r="N210" s="215" t="s">
        <v>43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252</v>
      </c>
      <c r="AT210" s="218" t="s">
        <v>162</v>
      </c>
      <c r="AU210" s="218" t="s">
        <v>80</v>
      </c>
      <c r="AY210" s="20" t="s">
        <v>155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252</v>
      </c>
      <c r="BM210" s="218" t="s">
        <v>1526</v>
      </c>
    </row>
    <row r="211" spans="1:65" s="2" customFormat="1" ht="16.5" customHeight="1">
      <c r="A211" s="41"/>
      <c r="B211" s="42"/>
      <c r="C211" s="207" t="s">
        <v>927</v>
      </c>
      <c r="D211" s="207" t="s">
        <v>162</v>
      </c>
      <c r="E211" s="208" t="s">
        <v>3704</v>
      </c>
      <c r="F211" s="209" t="s">
        <v>3678</v>
      </c>
      <c r="G211" s="210" t="s">
        <v>356</v>
      </c>
      <c r="H211" s="211">
        <v>0.5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252</v>
      </c>
      <c r="AT211" s="218" t="s">
        <v>162</v>
      </c>
      <c r="AU211" s="218" t="s">
        <v>80</v>
      </c>
      <c r="AY211" s="20" t="s">
        <v>155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252</v>
      </c>
      <c r="BM211" s="218" t="s">
        <v>2040</v>
      </c>
    </row>
    <row r="212" spans="1:65" s="2" customFormat="1" ht="16.5" customHeight="1">
      <c r="A212" s="41"/>
      <c r="B212" s="42"/>
      <c r="C212" s="207" t="s">
        <v>917</v>
      </c>
      <c r="D212" s="207" t="s">
        <v>162</v>
      </c>
      <c r="E212" s="208" t="s">
        <v>3705</v>
      </c>
      <c r="F212" s="209" t="s">
        <v>3706</v>
      </c>
      <c r="G212" s="210" t="s">
        <v>165</v>
      </c>
      <c r="H212" s="211">
        <v>1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252</v>
      </c>
      <c r="AT212" s="218" t="s">
        <v>162</v>
      </c>
      <c r="AU212" s="218" t="s">
        <v>80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252</v>
      </c>
      <c r="BM212" s="218" t="s">
        <v>2193</v>
      </c>
    </row>
    <row r="213" spans="1:65" s="2" customFormat="1" ht="33" customHeight="1">
      <c r="A213" s="41"/>
      <c r="B213" s="42"/>
      <c r="C213" s="207" t="s">
        <v>2995</v>
      </c>
      <c r="D213" s="207" t="s">
        <v>162</v>
      </c>
      <c r="E213" s="208" t="s">
        <v>3707</v>
      </c>
      <c r="F213" s="209" t="s">
        <v>3708</v>
      </c>
      <c r="G213" s="210" t="s">
        <v>3286</v>
      </c>
      <c r="H213" s="211">
        <v>1</v>
      </c>
      <c r="I213" s="212"/>
      <c r="J213" s="213">
        <f>ROUND(I213*H213,2)</f>
        <v>0</v>
      </c>
      <c r="K213" s="209" t="s">
        <v>19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252</v>
      </c>
      <c r="AT213" s="218" t="s">
        <v>162</v>
      </c>
      <c r="AU213" s="218" t="s">
        <v>80</v>
      </c>
      <c r="AY213" s="20" t="s">
        <v>155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252</v>
      </c>
      <c r="BM213" s="218" t="s">
        <v>524</v>
      </c>
    </row>
    <row r="214" spans="1:65" s="2" customFormat="1" ht="16.5" customHeight="1">
      <c r="A214" s="41"/>
      <c r="B214" s="42"/>
      <c r="C214" s="207" t="s">
        <v>797</v>
      </c>
      <c r="D214" s="207" t="s">
        <v>162</v>
      </c>
      <c r="E214" s="208" t="s">
        <v>3575</v>
      </c>
      <c r="F214" s="209" t="s">
        <v>3576</v>
      </c>
      <c r="G214" s="210" t="s">
        <v>518</v>
      </c>
      <c r="H214" s="211">
        <v>0.1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252</v>
      </c>
      <c r="AT214" s="218" t="s">
        <v>162</v>
      </c>
      <c r="AU214" s="218" t="s">
        <v>80</v>
      </c>
      <c r="AY214" s="20" t="s">
        <v>155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252</v>
      </c>
      <c r="BM214" s="218" t="s">
        <v>559</v>
      </c>
    </row>
    <row r="215" spans="1:63" s="12" customFormat="1" ht="25.9" customHeight="1">
      <c r="A215" s="12"/>
      <c r="B215" s="191"/>
      <c r="C215" s="192"/>
      <c r="D215" s="193" t="s">
        <v>71</v>
      </c>
      <c r="E215" s="194" t="s">
        <v>3709</v>
      </c>
      <c r="F215" s="194" t="s">
        <v>3710</v>
      </c>
      <c r="G215" s="192"/>
      <c r="H215" s="192"/>
      <c r="I215" s="195"/>
      <c r="J215" s="196">
        <f>BK215</f>
        <v>0</v>
      </c>
      <c r="K215" s="192"/>
      <c r="L215" s="197"/>
      <c r="M215" s="198"/>
      <c r="N215" s="199"/>
      <c r="O215" s="199"/>
      <c r="P215" s="200">
        <f>SUM(P216:P222)</f>
        <v>0</v>
      </c>
      <c r="Q215" s="199"/>
      <c r="R215" s="200">
        <f>SUM(R216:R222)</f>
        <v>0</v>
      </c>
      <c r="S215" s="199"/>
      <c r="T215" s="201">
        <f>SUM(T216:T222)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2" t="s">
        <v>80</v>
      </c>
      <c r="AT215" s="203" t="s">
        <v>71</v>
      </c>
      <c r="AU215" s="203" t="s">
        <v>72</v>
      </c>
      <c r="AY215" s="202" t="s">
        <v>155</v>
      </c>
      <c r="BK215" s="204">
        <f>SUM(BK216:BK222)</f>
        <v>0</v>
      </c>
    </row>
    <row r="216" spans="1:65" s="2" customFormat="1" ht="24.15" customHeight="1">
      <c r="A216" s="41"/>
      <c r="B216" s="42"/>
      <c r="C216" s="207" t="s">
        <v>817</v>
      </c>
      <c r="D216" s="207" t="s">
        <v>162</v>
      </c>
      <c r="E216" s="208" t="s">
        <v>3711</v>
      </c>
      <c r="F216" s="209" t="s">
        <v>3699</v>
      </c>
      <c r="G216" s="210" t="s">
        <v>721</v>
      </c>
      <c r="H216" s="211">
        <v>1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43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252</v>
      </c>
      <c r="AT216" s="218" t="s">
        <v>162</v>
      </c>
      <c r="AU216" s="218" t="s">
        <v>80</v>
      </c>
      <c r="AY216" s="20" t="s">
        <v>155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252</v>
      </c>
      <c r="BM216" s="218" t="s">
        <v>2998</v>
      </c>
    </row>
    <row r="217" spans="1:65" s="2" customFormat="1" ht="16.5" customHeight="1">
      <c r="A217" s="41"/>
      <c r="B217" s="42"/>
      <c r="C217" s="207" t="s">
        <v>2842</v>
      </c>
      <c r="D217" s="207" t="s">
        <v>162</v>
      </c>
      <c r="E217" s="208" t="s">
        <v>3712</v>
      </c>
      <c r="F217" s="209" t="s">
        <v>3701</v>
      </c>
      <c r="G217" s="210" t="s">
        <v>721</v>
      </c>
      <c r="H217" s="211">
        <v>1</v>
      </c>
      <c r="I217" s="212"/>
      <c r="J217" s="213">
        <f>ROUND(I217*H217,2)</f>
        <v>0</v>
      </c>
      <c r="K217" s="209" t="s">
        <v>19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252</v>
      </c>
      <c r="AT217" s="218" t="s">
        <v>162</v>
      </c>
      <c r="AU217" s="218" t="s">
        <v>80</v>
      </c>
      <c r="AY217" s="20" t="s">
        <v>155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80</v>
      </c>
      <c r="BK217" s="219">
        <f>ROUND(I217*H217,2)</f>
        <v>0</v>
      </c>
      <c r="BL217" s="20" t="s">
        <v>252</v>
      </c>
      <c r="BM217" s="218" t="s">
        <v>576</v>
      </c>
    </row>
    <row r="218" spans="1:65" s="2" customFormat="1" ht="24.15" customHeight="1">
      <c r="A218" s="41"/>
      <c r="B218" s="42"/>
      <c r="C218" s="207" t="s">
        <v>883</v>
      </c>
      <c r="D218" s="207" t="s">
        <v>162</v>
      </c>
      <c r="E218" s="208" t="s">
        <v>3713</v>
      </c>
      <c r="F218" s="209" t="s">
        <v>3703</v>
      </c>
      <c r="G218" s="210" t="s">
        <v>653</v>
      </c>
      <c r="H218" s="211">
        <v>1</v>
      </c>
      <c r="I218" s="212"/>
      <c r="J218" s="213">
        <f>ROUND(I218*H218,2)</f>
        <v>0</v>
      </c>
      <c r="K218" s="209" t="s">
        <v>19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252</v>
      </c>
      <c r="AT218" s="218" t="s">
        <v>162</v>
      </c>
      <c r="AU218" s="218" t="s">
        <v>80</v>
      </c>
      <c r="AY218" s="20" t="s">
        <v>155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252</v>
      </c>
      <c r="BM218" s="218" t="s">
        <v>912</v>
      </c>
    </row>
    <row r="219" spans="1:65" s="2" customFormat="1" ht="16.5" customHeight="1">
      <c r="A219" s="41"/>
      <c r="B219" s="42"/>
      <c r="C219" s="207" t="s">
        <v>849</v>
      </c>
      <c r="D219" s="207" t="s">
        <v>162</v>
      </c>
      <c r="E219" s="208" t="s">
        <v>3714</v>
      </c>
      <c r="F219" s="209" t="s">
        <v>3678</v>
      </c>
      <c r="G219" s="210" t="s">
        <v>356</v>
      </c>
      <c r="H219" s="211">
        <v>0.5</v>
      </c>
      <c r="I219" s="212"/>
      <c r="J219" s="213">
        <f>ROUND(I219*H219,2)</f>
        <v>0</v>
      </c>
      <c r="K219" s="209" t="s">
        <v>19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252</v>
      </c>
      <c r="AT219" s="218" t="s">
        <v>162</v>
      </c>
      <c r="AU219" s="218" t="s">
        <v>80</v>
      </c>
      <c r="AY219" s="20" t="s">
        <v>155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252</v>
      </c>
      <c r="BM219" s="218" t="s">
        <v>767</v>
      </c>
    </row>
    <row r="220" spans="1:65" s="2" customFormat="1" ht="16.5" customHeight="1">
      <c r="A220" s="41"/>
      <c r="B220" s="42"/>
      <c r="C220" s="207" t="s">
        <v>855</v>
      </c>
      <c r="D220" s="207" t="s">
        <v>162</v>
      </c>
      <c r="E220" s="208" t="s">
        <v>3715</v>
      </c>
      <c r="F220" s="209" t="s">
        <v>3716</v>
      </c>
      <c r="G220" s="210" t="s">
        <v>165</v>
      </c>
      <c r="H220" s="211">
        <v>1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252</v>
      </c>
      <c r="AT220" s="218" t="s">
        <v>162</v>
      </c>
      <c r="AU220" s="218" t="s">
        <v>80</v>
      </c>
      <c r="AY220" s="20" t="s">
        <v>155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252</v>
      </c>
      <c r="BM220" s="218" t="s">
        <v>1442</v>
      </c>
    </row>
    <row r="221" spans="1:65" s="2" customFormat="1" ht="33" customHeight="1">
      <c r="A221" s="41"/>
      <c r="B221" s="42"/>
      <c r="C221" s="207" t="s">
        <v>2848</v>
      </c>
      <c r="D221" s="207" t="s">
        <v>162</v>
      </c>
      <c r="E221" s="208" t="s">
        <v>3717</v>
      </c>
      <c r="F221" s="209" t="s">
        <v>3718</v>
      </c>
      <c r="G221" s="210" t="s">
        <v>3286</v>
      </c>
      <c r="H221" s="211">
        <v>1</v>
      </c>
      <c r="I221" s="212"/>
      <c r="J221" s="213">
        <f>ROUND(I221*H221,2)</f>
        <v>0</v>
      </c>
      <c r="K221" s="209" t="s">
        <v>19</v>
      </c>
      <c r="L221" s="47"/>
      <c r="M221" s="214" t="s">
        <v>19</v>
      </c>
      <c r="N221" s="215" t="s">
        <v>43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252</v>
      </c>
      <c r="AT221" s="218" t="s">
        <v>162</v>
      </c>
      <c r="AU221" s="218" t="s">
        <v>80</v>
      </c>
      <c r="AY221" s="20" t="s">
        <v>155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252</v>
      </c>
      <c r="BM221" s="218" t="s">
        <v>1223</v>
      </c>
    </row>
    <row r="222" spans="1:65" s="2" customFormat="1" ht="16.5" customHeight="1">
      <c r="A222" s="41"/>
      <c r="B222" s="42"/>
      <c r="C222" s="207" t="s">
        <v>3021</v>
      </c>
      <c r="D222" s="207" t="s">
        <v>162</v>
      </c>
      <c r="E222" s="208" t="s">
        <v>3575</v>
      </c>
      <c r="F222" s="209" t="s">
        <v>3576</v>
      </c>
      <c r="G222" s="210" t="s">
        <v>518</v>
      </c>
      <c r="H222" s="211">
        <v>0.2</v>
      </c>
      <c r="I222" s="212"/>
      <c r="J222" s="213">
        <f>ROUND(I222*H222,2)</f>
        <v>0</v>
      </c>
      <c r="K222" s="209" t="s">
        <v>19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252</v>
      </c>
      <c r="AT222" s="218" t="s">
        <v>162</v>
      </c>
      <c r="AU222" s="218" t="s">
        <v>80</v>
      </c>
      <c r="AY222" s="20" t="s">
        <v>155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252</v>
      </c>
      <c r="BM222" s="218" t="s">
        <v>1233</v>
      </c>
    </row>
    <row r="223" spans="1:63" s="12" customFormat="1" ht="25.9" customHeight="1">
      <c r="A223" s="12"/>
      <c r="B223" s="191"/>
      <c r="C223" s="192"/>
      <c r="D223" s="193" t="s">
        <v>71</v>
      </c>
      <c r="E223" s="194" t="s">
        <v>1473</v>
      </c>
      <c r="F223" s="194" t="s">
        <v>3719</v>
      </c>
      <c r="G223" s="192"/>
      <c r="H223" s="192"/>
      <c r="I223" s="195"/>
      <c r="J223" s="196">
        <f>BK223</f>
        <v>0</v>
      </c>
      <c r="K223" s="192"/>
      <c r="L223" s="197"/>
      <c r="M223" s="198"/>
      <c r="N223" s="199"/>
      <c r="O223" s="199"/>
      <c r="P223" s="200">
        <f>SUM(P224:P236)</f>
        <v>0</v>
      </c>
      <c r="Q223" s="199"/>
      <c r="R223" s="200">
        <f>SUM(R224:R236)</f>
        <v>0</v>
      </c>
      <c r="S223" s="199"/>
      <c r="T223" s="201">
        <f>SUM(T224:T236)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80</v>
      </c>
      <c r="AT223" s="203" t="s">
        <v>71</v>
      </c>
      <c r="AU223" s="203" t="s">
        <v>72</v>
      </c>
      <c r="AY223" s="202" t="s">
        <v>155</v>
      </c>
      <c r="BK223" s="204">
        <f>SUM(BK224:BK236)</f>
        <v>0</v>
      </c>
    </row>
    <row r="224" spans="1:65" s="2" customFormat="1" ht="24.15" customHeight="1">
      <c r="A224" s="41"/>
      <c r="B224" s="42"/>
      <c r="C224" s="207" t="s">
        <v>922</v>
      </c>
      <c r="D224" s="207" t="s">
        <v>162</v>
      </c>
      <c r="E224" s="208" t="s">
        <v>3720</v>
      </c>
      <c r="F224" s="209" t="s">
        <v>3721</v>
      </c>
      <c r="G224" s="210" t="s">
        <v>721</v>
      </c>
      <c r="H224" s="211">
        <v>2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43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252</v>
      </c>
      <c r="AT224" s="218" t="s">
        <v>162</v>
      </c>
      <c r="AU224" s="218" t="s">
        <v>80</v>
      </c>
      <c r="AY224" s="20" t="s">
        <v>155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252</v>
      </c>
      <c r="BM224" s="218" t="s">
        <v>1480</v>
      </c>
    </row>
    <row r="225" spans="1:65" s="2" customFormat="1" ht="21.75" customHeight="1">
      <c r="A225" s="41"/>
      <c r="B225" s="42"/>
      <c r="C225" s="207" t="s">
        <v>822</v>
      </c>
      <c r="D225" s="207" t="s">
        <v>162</v>
      </c>
      <c r="E225" s="208" t="s">
        <v>3722</v>
      </c>
      <c r="F225" s="209" t="s">
        <v>3723</v>
      </c>
      <c r="G225" s="210" t="s">
        <v>721</v>
      </c>
      <c r="H225" s="211">
        <v>2</v>
      </c>
      <c r="I225" s="212"/>
      <c r="J225" s="213">
        <f>ROUND(I225*H225,2)</f>
        <v>0</v>
      </c>
      <c r="K225" s="209" t="s">
        <v>19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252</v>
      </c>
      <c r="AT225" s="218" t="s">
        <v>162</v>
      </c>
      <c r="AU225" s="218" t="s">
        <v>80</v>
      </c>
      <c r="AY225" s="20" t="s">
        <v>155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252</v>
      </c>
      <c r="BM225" s="218" t="s">
        <v>942</v>
      </c>
    </row>
    <row r="226" spans="1:65" s="2" customFormat="1" ht="16.5" customHeight="1">
      <c r="A226" s="41"/>
      <c r="B226" s="42"/>
      <c r="C226" s="207" t="s">
        <v>833</v>
      </c>
      <c r="D226" s="207" t="s">
        <v>162</v>
      </c>
      <c r="E226" s="208" t="s">
        <v>3724</v>
      </c>
      <c r="F226" s="209" t="s">
        <v>3725</v>
      </c>
      <c r="G226" s="210" t="s">
        <v>721</v>
      </c>
      <c r="H226" s="211">
        <v>2</v>
      </c>
      <c r="I226" s="212"/>
      <c r="J226" s="213">
        <f>ROUND(I226*H226,2)</f>
        <v>0</v>
      </c>
      <c r="K226" s="209" t="s">
        <v>19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252</v>
      </c>
      <c r="AT226" s="218" t="s">
        <v>162</v>
      </c>
      <c r="AU226" s="218" t="s">
        <v>80</v>
      </c>
      <c r="AY226" s="20" t="s">
        <v>155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252</v>
      </c>
      <c r="BM226" s="218" t="s">
        <v>844</v>
      </c>
    </row>
    <row r="227" spans="1:65" s="2" customFormat="1" ht="16.5" customHeight="1">
      <c r="A227" s="41"/>
      <c r="B227" s="42"/>
      <c r="C227" s="207" t="s">
        <v>827</v>
      </c>
      <c r="D227" s="207" t="s">
        <v>162</v>
      </c>
      <c r="E227" s="208" t="s">
        <v>3726</v>
      </c>
      <c r="F227" s="209" t="s">
        <v>3727</v>
      </c>
      <c r="G227" s="210" t="s">
        <v>721</v>
      </c>
      <c r="H227" s="211">
        <v>2</v>
      </c>
      <c r="I227" s="212"/>
      <c r="J227" s="213">
        <f>ROUND(I227*H227,2)</f>
        <v>0</v>
      </c>
      <c r="K227" s="209" t="s">
        <v>19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252</v>
      </c>
      <c r="AT227" s="218" t="s">
        <v>162</v>
      </c>
      <c r="AU227" s="218" t="s">
        <v>80</v>
      </c>
      <c r="AY227" s="20" t="s">
        <v>155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252</v>
      </c>
      <c r="BM227" s="218" t="s">
        <v>879</v>
      </c>
    </row>
    <row r="228" spans="1:65" s="2" customFormat="1" ht="16.5" customHeight="1">
      <c r="A228" s="41"/>
      <c r="B228" s="42"/>
      <c r="C228" s="207" t="s">
        <v>1034</v>
      </c>
      <c r="D228" s="207" t="s">
        <v>162</v>
      </c>
      <c r="E228" s="208" t="s">
        <v>3728</v>
      </c>
      <c r="F228" s="209" t="s">
        <v>3584</v>
      </c>
      <c r="G228" s="210" t="s">
        <v>721</v>
      </c>
      <c r="H228" s="211">
        <v>2</v>
      </c>
      <c r="I228" s="212"/>
      <c r="J228" s="213">
        <f>ROUND(I228*H228,2)</f>
        <v>0</v>
      </c>
      <c r="K228" s="209" t="s">
        <v>19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252</v>
      </c>
      <c r="AT228" s="218" t="s">
        <v>162</v>
      </c>
      <c r="AU228" s="218" t="s">
        <v>80</v>
      </c>
      <c r="AY228" s="20" t="s">
        <v>155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252</v>
      </c>
      <c r="BM228" s="218" t="s">
        <v>859</v>
      </c>
    </row>
    <row r="229" spans="1:65" s="2" customFormat="1" ht="16.5" customHeight="1">
      <c r="A229" s="41"/>
      <c r="B229" s="42"/>
      <c r="C229" s="207" t="s">
        <v>3041</v>
      </c>
      <c r="D229" s="207" t="s">
        <v>162</v>
      </c>
      <c r="E229" s="208" t="s">
        <v>3729</v>
      </c>
      <c r="F229" s="209" t="s">
        <v>3586</v>
      </c>
      <c r="G229" s="210" t="s">
        <v>653</v>
      </c>
      <c r="H229" s="211">
        <v>7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43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252</v>
      </c>
      <c r="AT229" s="218" t="s">
        <v>162</v>
      </c>
      <c r="AU229" s="218" t="s">
        <v>80</v>
      </c>
      <c r="AY229" s="20" t="s">
        <v>155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80</v>
      </c>
      <c r="BK229" s="219">
        <f>ROUND(I229*H229,2)</f>
        <v>0</v>
      </c>
      <c r="BL229" s="20" t="s">
        <v>252</v>
      </c>
      <c r="BM229" s="218" t="s">
        <v>753</v>
      </c>
    </row>
    <row r="230" spans="1:65" s="2" customFormat="1" ht="16.5" customHeight="1">
      <c r="A230" s="41"/>
      <c r="B230" s="42"/>
      <c r="C230" s="207" t="s">
        <v>2860</v>
      </c>
      <c r="D230" s="207" t="s">
        <v>162</v>
      </c>
      <c r="E230" s="208" t="s">
        <v>3730</v>
      </c>
      <c r="F230" s="209" t="s">
        <v>3731</v>
      </c>
      <c r="G230" s="210" t="s">
        <v>721</v>
      </c>
      <c r="H230" s="211">
        <v>2</v>
      </c>
      <c r="I230" s="212"/>
      <c r="J230" s="213">
        <f>ROUND(I230*H230,2)</f>
        <v>0</v>
      </c>
      <c r="K230" s="209" t="s">
        <v>19</v>
      </c>
      <c r="L230" s="47"/>
      <c r="M230" s="214" t="s">
        <v>19</v>
      </c>
      <c r="N230" s="215" t="s">
        <v>43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252</v>
      </c>
      <c r="AT230" s="218" t="s">
        <v>162</v>
      </c>
      <c r="AU230" s="218" t="s">
        <v>80</v>
      </c>
      <c r="AY230" s="20" t="s">
        <v>155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80</v>
      </c>
      <c r="BK230" s="219">
        <f>ROUND(I230*H230,2)</f>
        <v>0</v>
      </c>
      <c r="BL230" s="20" t="s">
        <v>252</v>
      </c>
      <c r="BM230" s="218" t="s">
        <v>3039</v>
      </c>
    </row>
    <row r="231" spans="1:65" s="2" customFormat="1" ht="16.5" customHeight="1">
      <c r="A231" s="41"/>
      <c r="B231" s="42"/>
      <c r="C231" s="207" t="s">
        <v>3047</v>
      </c>
      <c r="D231" s="207" t="s">
        <v>162</v>
      </c>
      <c r="E231" s="208" t="s">
        <v>3732</v>
      </c>
      <c r="F231" s="209" t="s">
        <v>3588</v>
      </c>
      <c r="G231" s="210" t="s">
        <v>653</v>
      </c>
      <c r="H231" s="211">
        <v>31</v>
      </c>
      <c r="I231" s="212"/>
      <c r="J231" s="213">
        <f>ROUND(I231*H231,2)</f>
        <v>0</v>
      </c>
      <c r="K231" s="209" t="s">
        <v>19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252</v>
      </c>
      <c r="AT231" s="218" t="s">
        <v>162</v>
      </c>
      <c r="AU231" s="218" t="s">
        <v>80</v>
      </c>
      <c r="AY231" s="20" t="s">
        <v>155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80</v>
      </c>
      <c r="BK231" s="219">
        <f>ROUND(I231*H231,2)</f>
        <v>0</v>
      </c>
      <c r="BL231" s="20" t="s">
        <v>252</v>
      </c>
      <c r="BM231" s="218" t="s">
        <v>1879</v>
      </c>
    </row>
    <row r="232" spans="1:65" s="2" customFormat="1" ht="16.5" customHeight="1">
      <c r="A232" s="41"/>
      <c r="B232" s="42"/>
      <c r="C232" s="207" t="s">
        <v>898</v>
      </c>
      <c r="D232" s="207" t="s">
        <v>162</v>
      </c>
      <c r="E232" s="208" t="s">
        <v>3733</v>
      </c>
      <c r="F232" s="209" t="s">
        <v>3590</v>
      </c>
      <c r="G232" s="210" t="s">
        <v>653</v>
      </c>
      <c r="H232" s="211">
        <v>31</v>
      </c>
      <c r="I232" s="212"/>
      <c r="J232" s="213">
        <f>ROUND(I232*H232,2)</f>
        <v>0</v>
      </c>
      <c r="K232" s="209" t="s">
        <v>19</v>
      </c>
      <c r="L232" s="47"/>
      <c r="M232" s="214" t="s">
        <v>19</v>
      </c>
      <c r="N232" s="215" t="s">
        <v>43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252</v>
      </c>
      <c r="AT232" s="218" t="s">
        <v>162</v>
      </c>
      <c r="AU232" s="218" t="s">
        <v>80</v>
      </c>
      <c r="AY232" s="20" t="s">
        <v>155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80</v>
      </c>
      <c r="BK232" s="219">
        <f>ROUND(I232*H232,2)</f>
        <v>0</v>
      </c>
      <c r="BL232" s="20" t="s">
        <v>252</v>
      </c>
      <c r="BM232" s="218" t="s">
        <v>1890</v>
      </c>
    </row>
    <row r="233" spans="1:65" s="2" customFormat="1" ht="16.5" customHeight="1">
      <c r="A233" s="41"/>
      <c r="B233" s="42"/>
      <c r="C233" s="207" t="s">
        <v>1379</v>
      </c>
      <c r="D233" s="207" t="s">
        <v>162</v>
      </c>
      <c r="E233" s="208" t="s">
        <v>3734</v>
      </c>
      <c r="F233" s="209" t="s">
        <v>3735</v>
      </c>
      <c r="G233" s="210" t="s">
        <v>653</v>
      </c>
      <c r="H233" s="211">
        <v>31</v>
      </c>
      <c r="I233" s="212"/>
      <c r="J233" s="213">
        <f>ROUND(I233*H233,2)</f>
        <v>0</v>
      </c>
      <c r="K233" s="209" t="s">
        <v>19</v>
      </c>
      <c r="L233" s="47"/>
      <c r="M233" s="214" t="s">
        <v>19</v>
      </c>
      <c r="N233" s="215" t="s">
        <v>43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252</v>
      </c>
      <c r="AT233" s="218" t="s">
        <v>162</v>
      </c>
      <c r="AU233" s="218" t="s">
        <v>80</v>
      </c>
      <c r="AY233" s="20" t="s">
        <v>155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80</v>
      </c>
      <c r="BK233" s="219">
        <f>ROUND(I233*H233,2)</f>
        <v>0</v>
      </c>
      <c r="BL233" s="20" t="s">
        <v>252</v>
      </c>
      <c r="BM233" s="218" t="s">
        <v>976</v>
      </c>
    </row>
    <row r="234" spans="1:65" s="2" customFormat="1" ht="16.5" customHeight="1">
      <c r="A234" s="41"/>
      <c r="B234" s="42"/>
      <c r="C234" s="207" t="s">
        <v>1384</v>
      </c>
      <c r="D234" s="207" t="s">
        <v>162</v>
      </c>
      <c r="E234" s="208" t="s">
        <v>3736</v>
      </c>
      <c r="F234" s="209" t="s">
        <v>3737</v>
      </c>
      <c r="G234" s="210" t="s">
        <v>165</v>
      </c>
      <c r="H234" s="211">
        <v>1</v>
      </c>
      <c r="I234" s="212"/>
      <c r="J234" s="213">
        <f>ROUND(I234*H234,2)</f>
        <v>0</v>
      </c>
      <c r="K234" s="209" t="s">
        <v>19</v>
      </c>
      <c r="L234" s="47"/>
      <c r="M234" s="214" t="s">
        <v>19</v>
      </c>
      <c r="N234" s="215" t="s">
        <v>43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252</v>
      </c>
      <c r="AT234" s="218" t="s">
        <v>162</v>
      </c>
      <c r="AU234" s="218" t="s">
        <v>80</v>
      </c>
      <c r="AY234" s="20" t="s">
        <v>155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252</v>
      </c>
      <c r="BM234" s="218" t="s">
        <v>962</v>
      </c>
    </row>
    <row r="235" spans="1:65" s="2" customFormat="1" ht="24.15" customHeight="1">
      <c r="A235" s="41"/>
      <c r="B235" s="42"/>
      <c r="C235" s="207" t="s">
        <v>3057</v>
      </c>
      <c r="D235" s="207" t="s">
        <v>162</v>
      </c>
      <c r="E235" s="208" t="s">
        <v>3738</v>
      </c>
      <c r="F235" s="209" t="s">
        <v>3739</v>
      </c>
      <c r="G235" s="210" t="s">
        <v>3286</v>
      </c>
      <c r="H235" s="211">
        <v>4</v>
      </c>
      <c r="I235" s="212"/>
      <c r="J235" s="213">
        <f>ROUND(I235*H235,2)</f>
        <v>0</v>
      </c>
      <c r="K235" s="209" t="s">
        <v>19</v>
      </c>
      <c r="L235" s="47"/>
      <c r="M235" s="214" t="s">
        <v>19</v>
      </c>
      <c r="N235" s="215" t="s">
        <v>43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252</v>
      </c>
      <c r="AT235" s="218" t="s">
        <v>162</v>
      </c>
      <c r="AU235" s="218" t="s">
        <v>80</v>
      </c>
      <c r="AY235" s="20" t="s">
        <v>155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80</v>
      </c>
      <c r="BK235" s="219">
        <f>ROUND(I235*H235,2)</f>
        <v>0</v>
      </c>
      <c r="BL235" s="20" t="s">
        <v>252</v>
      </c>
      <c r="BM235" s="218" t="s">
        <v>2067</v>
      </c>
    </row>
    <row r="236" spans="1:65" s="2" customFormat="1" ht="16.5" customHeight="1">
      <c r="A236" s="41"/>
      <c r="B236" s="42"/>
      <c r="C236" s="207" t="s">
        <v>2868</v>
      </c>
      <c r="D236" s="207" t="s">
        <v>162</v>
      </c>
      <c r="E236" s="208" t="s">
        <v>3575</v>
      </c>
      <c r="F236" s="209" t="s">
        <v>3576</v>
      </c>
      <c r="G236" s="210" t="s">
        <v>518</v>
      </c>
      <c r="H236" s="211">
        <v>0.5</v>
      </c>
      <c r="I236" s="212"/>
      <c r="J236" s="213">
        <f>ROUND(I236*H236,2)</f>
        <v>0</v>
      </c>
      <c r="K236" s="209" t="s">
        <v>19</v>
      </c>
      <c r="L236" s="47"/>
      <c r="M236" s="214" t="s">
        <v>19</v>
      </c>
      <c r="N236" s="215" t="s">
        <v>43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252</v>
      </c>
      <c r="AT236" s="218" t="s">
        <v>162</v>
      </c>
      <c r="AU236" s="218" t="s">
        <v>80</v>
      </c>
      <c r="AY236" s="20" t="s">
        <v>155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80</v>
      </c>
      <c r="BK236" s="219">
        <f>ROUND(I236*H236,2)</f>
        <v>0</v>
      </c>
      <c r="BL236" s="20" t="s">
        <v>252</v>
      </c>
      <c r="BM236" s="218" t="s">
        <v>2096</v>
      </c>
    </row>
    <row r="237" spans="1:63" s="12" customFormat="1" ht="25.9" customHeight="1">
      <c r="A237" s="12"/>
      <c r="B237" s="191"/>
      <c r="C237" s="192"/>
      <c r="D237" s="193" t="s">
        <v>71</v>
      </c>
      <c r="E237" s="194" t="s">
        <v>1488</v>
      </c>
      <c r="F237" s="194" t="s">
        <v>3740</v>
      </c>
      <c r="G237" s="192"/>
      <c r="H237" s="192"/>
      <c r="I237" s="195"/>
      <c r="J237" s="196">
        <f>BK237</f>
        <v>0</v>
      </c>
      <c r="K237" s="192"/>
      <c r="L237" s="197"/>
      <c r="M237" s="198"/>
      <c r="N237" s="199"/>
      <c r="O237" s="199"/>
      <c r="P237" s="200">
        <f>SUM(P238:P249)</f>
        <v>0</v>
      </c>
      <c r="Q237" s="199"/>
      <c r="R237" s="200">
        <f>SUM(R238:R249)</f>
        <v>0</v>
      </c>
      <c r="S237" s="199"/>
      <c r="T237" s="201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80</v>
      </c>
      <c r="AT237" s="203" t="s">
        <v>71</v>
      </c>
      <c r="AU237" s="203" t="s">
        <v>72</v>
      </c>
      <c r="AY237" s="202" t="s">
        <v>155</v>
      </c>
      <c r="BK237" s="204">
        <f>SUM(BK238:BK249)</f>
        <v>0</v>
      </c>
    </row>
    <row r="238" spans="1:65" s="2" customFormat="1" ht="21.75" customHeight="1">
      <c r="A238" s="41"/>
      <c r="B238" s="42"/>
      <c r="C238" s="207" t="s">
        <v>3063</v>
      </c>
      <c r="D238" s="207" t="s">
        <v>162</v>
      </c>
      <c r="E238" s="208" t="s">
        <v>3741</v>
      </c>
      <c r="F238" s="209" t="s">
        <v>3742</v>
      </c>
      <c r="G238" s="210" t="s">
        <v>721</v>
      </c>
      <c r="H238" s="211">
        <v>1</v>
      </c>
      <c r="I238" s="212"/>
      <c r="J238" s="213">
        <f>ROUND(I238*H238,2)</f>
        <v>0</v>
      </c>
      <c r="K238" s="209" t="s">
        <v>19</v>
      </c>
      <c r="L238" s="47"/>
      <c r="M238" s="214" t="s">
        <v>19</v>
      </c>
      <c r="N238" s="215" t="s">
        <v>43</v>
      </c>
      <c r="O238" s="87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252</v>
      </c>
      <c r="AT238" s="218" t="s">
        <v>162</v>
      </c>
      <c r="AU238" s="218" t="s">
        <v>80</v>
      </c>
      <c r="AY238" s="20" t="s">
        <v>155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20" t="s">
        <v>80</v>
      </c>
      <c r="BK238" s="219">
        <f>ROUND(I238*H238,2)</f>
        <v>0</v>
      </c>
      <c r="BL238" s="20" t="s">
        <v>252</v>
      </c>
      <c r="BM238" s="218" t="s">
        <v>2079</v>
      </c>
    </row>
    <row r="239" spans="1:65" s="2" customFormat="1" ht="21.75" customHeight="1">
      <c r="A239" s="41"/>
      <c r="B239" s="42"/>
      <c r="C239" s="207" t="s">
        <v>1058</v>
      </c>
      <c r="D239" s="207" t="s">
        <v>162</v>
      </c>
      <c r="E239" s="208" t="s">
        <v>3743</v>
      </c>
      <c r="F239" s="209" t="s">
        <v>3723</v>
      </c>
      <c r="G239" s="210" t="s">
        <v>721</v>
      </c>
      <c r="H239" s="211">
        <v>1</v>
      </c>
      <c r="I239" s="212"/>
      <c r="J239" s="213">
        <f>ROUND(I239*H239,2)</f>
        <v>0</v>
      </c>
      <c r="K239" s="209" t="s">
        <v>19</v>
      </c>
      <c r="L239" s="47"/>
      <c r="M239" s="214" t="s">
        <v>19</v>
      </c>
      <c r="N239" s="215" t="s">
        <v>43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252</v>
      </c>
      <c r="AT239" s="218" t="s">
        <v>162</v>
      </c>
      <c r="AU239" s="218" t="s">
        <v>80</v>
      </c>
      <c r="AY239" s="20" t="s">
        <v>155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80</v>
      </c>
      <c r="BK239" s="219">
        <f>ROUND(I239*H239,2)</f>
        <v>0</v>
      </c>
      <c r="BL239" s="20" t="s">
        <v>252</v>
      </c>
      <c r="BM239" s="218" t="s">
        <v>1404</v>
      </c>
    </row>
    <row r="240" spans="1:65" s="2" customFormat="1" ht="16.5" customHeight="1">
      <c r="A240" s="41"/>
      <c r="B240" s="42"/>
      <c r="C240" s="207" t="s">
        <v>3068</v>
      </c>
      <c r="D240" s="207" t="s">
        <v>162</v>
      </c>
      <c r="E240" s="208" t="s">
        <v>3744</v>
      </c>
      <c r="F240" s="209" t="s">
        <v>3725</v>
      </c>
      <c r="G240" s="210" t="s">
        <v>721</v>
      </c>
      <c r="H240" s="211">
        <v>1</v>
      </c>
      <c r="I240" s="212"/>
      <c r="J240" s="213">
        <f>ROUND(I240*H240,2)</f>
        <v>0</v>
      </c>
      <c r="K240" s="209" t="s">
        <v>19</v>
      </c>
      <c r="L240" s="47"/>
      <c r="M240" s="214" t="s">
        <v>19</v>
      </c>
      <c r="N240" s="215" t="s">
        <v>43</v>
      </c>
      <c r="O240" s="87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252</v>
      </c>
      <c r="AT240" s="218" t="s">
        <v>162</v>
      </c>
      <c r="AU240" s="218" t="s">
        <v>80</v>
      </c>
      <c r="AY240" s="20" t="s">
        <v>155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80</v>
      </c>
      <c r="BK240" s="219">
        <f>ROUND(I240*H240,2)</f>
        <v>0</v>
      </c>
      <c r="BL240" s="20" t="s">
        <v>252</v>
      </c>
      <c r="BM240" s="218" t="s">
        <v>1791</v>
      </c>
    </row>
    <row r="241" spans="1:65" s="2" customFormat="1" ht="16.5" customHeight="1">
      <c r="A241" s="41"/>
      <c r="B241" s="42"/>
      <c r="C241" s="207" t="s">
        <v>1600</v>
      </c>
      <c r="D241" s="207" t="s">
        <v>162</v>
      </c>
      <c r="E241" s="208" t="s">
        <v>3745</v>
      </c>
      <c r="F241" s="209" t="s">
        <v>3727</v>
      </c>
      <c r="G241" s="210" t="s">
        <v>721</v>
      </c>
      <c r="H241" s="211">
        <v>1</v>
      </c>
      <c r="I241" s="212"/>
      <c r="J241" s="213">
        <f>ROUND(I241*H241,2)</f>
        <v>0</v>
      </c>
      <c r="K241" s="209" t="s">
        <v>19</v>
      </c>
      <c r="L241" s="47"/>
      <c r="M241" s="214" t="s">
        <v>19</v>
      </c>
      <c r="N241" s="215" t="s">
        <v>43</v>
      </c>
      <c r="O241" s="87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252</v>
      </c>
      <c r="AT241" s="218" t="s">
        <v>162</v>
      </c>
      <c r="AU241" s="218" t="s">
        <v>80</v>
      </c>
      <c r="AY241" s="20" t="s">
        <v>155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252</v>
      </c>
      <c r="BM241" s="218" t="s">
        <v>1780</v>
      </c>
    </row>
    <row r="242" spans="1:65" s="2" customFormat="1" ht="16.5" customHeight="1">
      <c r="A242" s="41"/>
      <c r="B242" s="42"/>
      <c r="C242" s="207" t="s">
        <v>1613</v>
      </c>
      <c r="D242" s="207" t="s">
        <v>162</v>
      </c>
      <c r="E242" s="208" t="s">
        <v>3746</v>
      </c>
      <c r="F242" s="209" t="s">
        <v>3584</v>
      </c>
      <c r="G242" s="210" t="s">
        <v>721</v>
      </c>
      <c r="H242" s="211">
        <v>1</v>
      </c>
      <c r="I242" s="212"/>
      <c r="J242" s="213">
        <f>ROUND(I242*H242,2)</f>
        <v>0</v>
      </c>
      <c r="K242" s="209" t="s">
        <v>19</v>
      </c>
      <c r="L242" s="47"/>
      <c r="M242" s="214" t="s">
        <v>19</v>
      </c>
      <c r="N242" s="215" t="s">
        <v>43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252</v>
      </c>
      <c r="AT242" s="218" t="s">
        <v>162</v>
      </c>
      <c r="AU242" s="218" t="s">
        <v>80</v>
      </c>
      <c r="AY242" s="20" t="s">
        <v>155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80</v>
      </c>
      <c r="BK242" s="219">
        <f>ROUND(I242*H242,2)</f>
        <v>0</v>
      </c>
      <c r="BL242" s="20" t="s">
        <v>252</v>
      </c>
      <c r="BM242" s="218" t="s">
        <v>1538</v>
      </c>
    </row>
    <row r="243" spans="1:65" s="2" customFormat="1" ht="16.5" customHeight="1">
      <c r="A243" s="41"/>
      <c r="B243" s="42"/>
      <c r="C243" s="207" t="s">
        <v>1543</v>
      </c>
      <c r="D243" s="207" t="s">
        <v>162</v>
      </c>
      <c r="E243" s="208" t="s">
        <v>3747</v>
      </c>
      <c r="F243" s="209" t="s">
        <v>3586</v>
      </c>
      <c r="G243" s="210" t="s">
        <v>653</v>
      </c>
      <c r="H243" s="211">
        <v>3</v>
      </c>
      <c r="I243" s="212"/>
      <c r="J243" s="213">
        <f>ROUND(I243*H243,2)</f>
        <v>0</v>
      </c>
      <c r="K243" s="209" t="s">
        <v>19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252</v>
      </c>
      <c r="AT243" s="218" t="s">
        <v>162</v>
      </c>
      <c r="AU243" s="218" t="s">
        <v>80</v>
      </c>
      <c r="AY243" s="20" t="s">
        <v>155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80</v>
      </c>
      <c r="BK243" s="219">
        <f>ROUND(I243*H243,2)</f>
        <v>0</v>
      </c>
      <c r="BL243" s="20" t="s">
        <v>252</v>
      </c>
      <c r="BM243" s="218" t="s">
        <v>1768</v>
      </c>
    </row>
    <row r="244" spans="1:65" s="2" customFormat="1" ht="16.5" customHeight="1">
      <c r="A244" s="41"/>
      <c r="B244" s="42"/>
      <c r="C244" s="207" t="s">
        <v>1551</v>
      </c>
      <c r="D244" s="207" t="s">
        <v>162</v>
      </c>
      <c r="E244" s="208" t="s">
        <v>3748</v>
      </c>
      <c r="F244" s="209" t="s">
        <v>3588</v>
      </c>
      <c r="G244" s="210" t="s">
        <v>653</v>
      </c>
      <c r="H244" s="211">
        <v>18</v>
      </c>
      <c r="I244" s="212"/>
      <c r="J244" s="213">
        <f>ROUND(I244*H244,2)</f>
        <v>0</v>
      </c>
      <c r="K244" s="209" t="s">
        <v>19</v>
      </c>
      <c r="L244" s="47"/>
      <c r="M244" s="214" t="s">
        <v>19</v>
      </c>
      <c r="N244" s="215" t="s">
        <v>43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252</v>
      </c>
      <c r="AT244" s="218" t="s">
        <v>162</v>
      </c>
      <c r="AU244" s="218" t="s">
        <v>80</v>
      </c>
      <c r="AY244" s="20" t="s">
        <v>155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80</v>
      </c>
      <c r="BK244" s="219">
        <f>ROUND(I244*H244,2)</f>
        <v>0</v>
      </c>
      <c r="BL244" s="20" t="s">
        <v>252</v>
      </c>
      <c r="BM244" s="218" t="s">
        <v>496</v>
      </c>
    </row>
    <row r="245" spans="1:65" s="2" customFormat="1" ht="16.5" customHeight="1">
      <c r="A245" s="41"/>
      <c r="B245" s="42"/>
      <c r="C245" s="207" t="s">
        <v>1677</v>
      </c>
      <c r="D245" s="207" t="s">
        <v>162</v>
      </c>
      <c r="E245" s="208" t="s">
        <v>3749</v>
      </c>
      <c r="F245" s="209" t="s">
        <v>3590</v>
      </c>
      <c r="G245" s="210" t="s">
        <v>653</v>
      </c>
      <c r="H245" s="211">
        <v>18</v>
      </c>
      <c r="I245" s="212"/>
      <c r="J245" s="213">
        <f>ROUND(I245*H245,2)</f>
        <v>0</v>
      </c>
      <c r="K245" s="209" t="s">
        <v>19</v>
      </c>
      <c r="L245" s="47"/>
      <c r="M245" s="214" t="s">
        <v>19</v>
      </c>
      <c r="N245" s="215" t="s">
        <v>43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252</v>
      </c>
      <c r="AT245" s="218" t="s">
        <v>162</v>
      </c>
      <c r="AU245" s="218" t="s">
        <v>80</v>
      </c>
      <c r="AY245" s="20" t="s">
        <v>155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80</v>
      </c>
      <c r="BK245" s="219">
        <f>ROUND(I245*H245,2)</f>
        <v>0</v>
      </c>
      <c r="BL245" s="20" t="s">
        <v>252</v>
      </c>
      <c r="BM245" s="218" t="s">
        <v>510</v>
      </c>
    </row>
    <row r="246" spans="1:65" s="2" customFormat="1" ht="16.5" customHeight="1">
      <c r="A246" s="41"/>
      <c r="B246" s="42"/>
      <c r="C246" s="207" t="s">
        <v>1682</v>
      </c>
      <c r="D246" s="207" t="s">
        <v>162</v>
      </c>
      <c r="E246" s="208" t="s">
        <v>3750</v>
      </c>
      <c r="F246" s="209" t="s">
        <v>3735</v>
      </c>
      <c r="G246" s="210" t="s">
        <v>653</v>
      </c>
      <c r="H246" s="211">
        <v>18</v>
      </c>
      <c r="I246" s="212"/>
      <c r="J246" s="213">
        <f>ROUND(I246*H246,2)</f>
        <v>0</v>
      </c>
      <c r="K246" s="209" t="s">
        <v>19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252</v>
      </c>
      <c r="AT246" s="218" t="s">
        <v>162</v>
      </c>
      <c r="AU246" s="218" t="s">
        <v>80</v>
      </c>
      <c r="AY246" s="20" t="s">
        <v>155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252</v>
      </c>
      <c r="BM246" s="218" t="s">
        <v>779</v>
      </c>
    </row>
    <row r="247" spans="1:65" s="2" customFormat="1" ht="16.5" customHeight="1">
      <c r="A247" s="41"/>
      <c r="B247" s="42"/>
      <c r="C247" s="207" t="s">
        <v>1709</v>
      </c>
      <c r="D247" s="207" t="s">
        <v>162</v>
      </c>
      <c r="E247" s="208" t="s">
        <v>3751</v>
      </c>
      <c r="F247" s="209" t="s">
        <v>3752</v>
      </c>
      <c r="G247" s="210" t="s">
        <v>165</v>
      </c>
      <c r="H247" s="211">
        <v>1</v>
      </c>
      <c r="I247" s="212"/>
      <c r="J247" s="213">
        <f>ROUND(I247*H247,2)</f>
        <v>0</v>
      </c>
      <c r="K247" s="209" t="s">
        <v>19</v>
      </c>
      <c r="L247" s="47"/>
      <c r="M247" s="214" t="s">
        <v>19</v>
      </c>
      <c r="N247" s="215" t="s">
        <v>43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252</v>
      </c>
      <c r="AT247" s="218" t="s">
        <v>162</v>
      </c>
      <c r="AU247" s="218" t="s">
        <v>80</v>
      </c>
      <c r="AY247" s="20" t="s">
        <v>155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80</v>
      </c>
      <c r="BK247" s="219">
        <f>ROUND(I247*H247,2)</f>
        <v>0</v>
      </c>
      <c r="BL247" s="20" t="s">
        <v>252</v>
      </c>
      <c r="BM247" s="218" t="s">
        <v>3084</v>
      </c>
    </row>
    <row r="248" spans="1:65" s="2" customFormat="1" ht="24.15" customHeight="1">
      <c r="A248" s="41"/>
      <c r="B248" s="42"/>
      <c r="C248" s="207" t="s">
        <v>1714</v>
      </c>
      <c r="D248" s="207" t="s">
        <v>162</v>
      </c>
      <c r="E248" s="208" t="s">
        <v>3753</v>
      </c>
      <c r="F248" s="209" t="s">
        <v>3754</v>
      </c>
      <c r="G248" s="210" t="s">
        <v>3286</v>
      </c>
      <c r="H248" s="211">
        <v>2</v>
      </c>
      <c r="I248" s="212"/>
      <c r="J248" s="213">
        <f>ROUND(I248*H248,2)</f>
        <v>0</v>
      </c>
      <c r="K248" s="209" t="s">
        <v>19</v>
      </c>
      <c r="L248" s="47"/>
      <c r="M248" s="214" t="s">
        <v>19</v>
      </c>
      <c r="N248" s="215" t="s">
        <v>43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252</v>
      </c>
      <c r="AT248" s="218" t="s">
        <v>162</v>
      </c>
      <c r="AU248" s="218" t="s">
        <v>80</v>
      </c>
      <c r="AY248" s="20" t="s">
        <v>155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80</v>
      </c>
      <c r="BK248" s="219">
        <f>ROUND(I248*H248,2)</f>
        <v>0</v>
      </c>
      <c r="BL248" s="20" t="s">
        <v>252</v>
      </c>
      <c r="BM248" s="218" t="s">
        <v>1733</v>
      </c>
    </row>
    <row r="249" spans="1:65" s="2" customFormat="1" ht="16.5" customHeight="1">
      <c r="A249" s="41"/>
      <c r="B249" s="42"/>
      <c r="C249" s="207" t="s">
        <v>1609</v>
      </c>
      <c r="D249" s="207" t="s">
        <v>162</v>
      </c>
      <c r="E249" s="208" t="s">
        <v>3575</v>
      </c>
      <c r="F249" s="209" t="s">
        <v>3576</v>
      </c>
      <c r="G249" s="210" t="s">
        <v>518</v>
      </c>
      <c r="H249" s="211">
        <v>0.2</v>
      </c>
      <c r="I249" s="212"/>
      <c r="J249" s="213">
        <f>ROUND(I249*H249,2)</f>
        <v>0</v>
      </c>
      <c r="K249" s="209" t="s">
        <v>19</v>
      </c>
      <c r="L249" s="47"/>
      <c r="M249" s="214" t="s">
        <v>19</v>
      </c>
      <c r="N249" s="215" t="s">
        <v>43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252</v>
      </c>
      <c r="AT249" s="218" t="s">
        <v>162</v>
      </c>
      <c r="AU249" s="218" t="s">
        <v>80</v>
      </c>
      <c r="AY249" s="20" t="s">
        <v>155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80</v>
      </c>
      <c r="BK249" s="219">
        <f>ROUND(I249*H249,2)</f>
        <v>0</v>
      </c>
      <c r="BL249" s="20" t="s">
        <v>252</v>
      </c>
      <c r="BM249" s="218" t="s">
        <v>1741</v>
      </c>
    </row>
    <row r="250" spans="1:63" s="12" customFormat="1" ht="25.9" customHeight="1">
      <c r="A250" s="12"/>
      <c r="B250" s="191"/>
      <c r="C250" s="192"/>
      <c r="D250" s="193" t="s">
        <v>71</v>
      </c>
      <c r="E250" s="194" t="s">
        <v>1495</v>
      </c>
      <c r="F250" s="194" t="s">
        <v>3755</v>
      </c>
      <c r="G250" s="192"/>
      <c r="H250" s="192"/>
      <c r="I250" s="195"/>
      <c r="J250" s="196">
        <f>BK250</f>
        <v>0</v>
      </c>
      <c r="K250" s="192"/>
      <c r="L250" s="197"/>
      <c r="M250" s="198"/>
      <c r="N250" s="199"/>
      <c r="O250" s="199"/>
      <c r="P250" s="200">
        <f>SUM(P251:P261)</f>
        <v>0</v>
      </c>
      <c r="Q250" s="199"/>
      <c r="R250" s="200">
        <f>SUM(R251:R261)</f>
        <v>0</v>
      </c>
      <c r="S250" s="199"/>
      <c r="T250" s="201">
        <f>SUM(T251:T261)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80</v>
      </c>
      <c r="AT250" s="203" t="s">
        <v>71</v>
      </c>
      <c r="AU250" s="203" t="s">
        <v>72</v>
      </c>
      <c r="AY250" s="202" t="s">
        <v>155</v>
      </c>
      <c r="BK250" s="204">
        <f>SUM(BK251:BK261)</f>
        <v>0</v>
      </c>
    </row>
    <row r="251" spans="1:65" s="2" customFormat="1" ht="24.15" customHeight="1">
      <c r="A251" s="41"/>
      <c r="B251" s="42"/>
      <c r="C251" s="207" t="s">
        <v>1605</v>
      </c>
      <c r="D251" s="207" t="s">
        <v>162</v>
      </c>
      <c r="E251" s="208" t="s">
        <v>3756</v>
      </c>
      <c r="F251" s="209" t="s">
        <v>3757</v>
      </c>
      <c r="G251" s="210" t="s">
        <v>721</v>
      </c>
      <c r="H251" s="211">
        <v>1</v>
      </c>
      <c r="I251" s="212"/>
      <c r="J251" s="213">
        <f>ROUND(I251*H251,2)</f>
        <v>0</v>
      </c>
      <c r="K251" s="209" t="s">
        <v>19</v>
      </c>
      <c r="L251" s="47"/>
      <c r="M251" s="214" t="s">
        <v>19</v>
      </c>
      <c r="N251" s="215" t="s">
        <v>43</v>
      </c>
      <c r="O251" s="87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252</v>
      </c>
      <c r="AT251" s="218" t="s">
        <v>162</v>
      </c>
      <c r="AU251" s="218" t="s">
        <v>80</v>
      </c>
      <c r="AY251" s="20" t="s">
        <v>155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80</v>
      </c>
      <c r="BK251" s="219">
        <f>ROUND(I251*H251,2)</f>
        <v>0</v>
      </c>
      <c r="BL251" s="20" t="s">
        <v>252</v>
      </c>
      <c r="BM251" s="218" t="s">
        <v>1725</v>
      </c>
    </row>
    <row r="252" spans="1:65" s="2" customFormat="1" ht="21.75" customHeight="1">
      <c r="A252" s="41"/>
      <c r="B252" s="42"/>
      <c r="C252" s="207" t="s">
        <v>1555</v>
      </c>
      <c r="D252" s="207" t="s">
        <v>162</v>
      </c>
      <c r="E252" s="208" t="s">
        <v>3758</v>
      </c>
      <c r="F252" s="209" t="s">
        <v>3759</v>
      </c>
      <c r="G252" s="210" t="s">
        <v>721</v>
      </c>
      <c r="H252" s="211">
        <v>1</v>
      </c>
      <c r="I252" s="212"/>
      <c r="J252" s="213">
        <f>ROUND(I252*H252,2)</f>
        <v>0</v>
      </c>
      <c r="K252" s="209" t="s">
        <v>19</v>
      </c>
      <c r="L252" s="47"/>
      <c r="M252" s="214" t="s">
        <v>19</v>
      </c>
      <c r="N252" s="215" t="s">
        <v>43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252</v>
      </c>
      <c r="AT252" s="218" t="s">
        <v>162</v>
      </c>
      <c r="AU252" s="218" t="s">
        <v>80</v>
      </c>
      <c r="AY252" s="20" t="s">
        <v>155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80</v>
      </c>
      <c r="BK252" s="219">
        <f>ROUND(I252*H252,2)</f>
        <v>0</v>
      </c>
      <c r="BL252" s="20" t="s">
        <v>252</v>
      </c>
      <c r="BM252" s="218" t="s">
        <v>1749</v>
      </c>
    </row>
    <row r="253" spans="1:65" s="2" customFormat="1" ht="16.5" customHeight="1">
      <c r="A253" s="41"/>
      <c r="B253" s="42"/>
      <c r="C253" s="207" t="s">
        <v>1562</v>
      </c>
      <c r="D253" s="207" t="s">
        <v>162</v>
      </c>
      <c r="E253" s="208" t="s">
        <v>3745</v>
      </c>
      <c r="F253" s="209" t="s">
        <v>3727</v>
      </c>
      <c r="G253" s="210" t="s">
        <v>721</v>
      </c>
      <c r="H253" s="211">
        <v>1</v>
      </c>
      <c r="I253" s="212"/>
      <c r="J253" s="213">
        <f>ROUND(I253*H253,2)</f>
        <v>0</v>
      </c>
      <c r="K253" s="209" t="s">
        <v>19</v>
      </c>
      <c r="L253" s="47"/>
      <c r="M253" s="214" t="s">
        <v>19</v>
      </c>
      <c r="N253" s="215" t="s">
        <v>43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252</v>
      </c>
      <c r="AT253" s="218" t="s">
        <v>162</v>
      </c>
      <c r="AU253" s="218" t="s">
        <v>80</v>
      </c>
      <c r="AY253" s="20" t="s">
        <v>155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80</v>
      </c>
      <c r="BK253" s="219">
        <f>ROUND(I253*H253,2)</f>
        <v>0</v>
      </c>
      <c r="BL253" s="20" t="s">
        <v>252</v>
      </c>
      <c r="BM253" s="218" t="s">
        <v>1757</v>
      </c>
    </row>
    <row r="254" spans="1:65" s="2" customFormat="1" ht="16.5" customHeight="1">
      <c r="A254" s="41"/>
      <c r="B254" s="42"/>
      <c r="C254" s="207" t="s">
        <v>1617</v>
      </c>
      <c r="D254" s="207" t="s">
        <v>162</v>
      </c>
      <c r="E254" s="208" t="s">
        <v>3760</v>
      </c>
      <c r="F254" s="209" t="s">
        <v>3584</v>
      </c>
      <c r="G254" s="210" t="s">
        <v>721</v>
      </c>
      <c r="H254" s="211">
        <v>1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252</v>
      </c>
      <c r="AT254" s="218" t="s">
        <v>162</v>
      </c>
      <c r="AU254" s="218" t="s">
        <v>80</v>
      </c>
      <c r="AY254" s="20" t="s">
        <v>155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80</v>
      </c>
      <c r="BK254" s="219">
        <f>ROUND(I254*H254,2)</f>
        <v>0</v>
      </c>
      <c r="BL254" s="20" t="s">
        <v>252</v>
      </c>
      <c r="BM254" s="218" t="s">
        <v>1237</v>
      </c>
    </row>
    <row r="255" spans="1:65" s="2" customFormat="1" ht="16.5" customHeight="1">
      <c r="A255" s="41"/>
      <c r="B255" s="42"/>
      <c r="C255" s="207" t="s">
        <v>1622</v>
      </c>
      <c r="D255" s="207" t="s">
        <v>162</v>
      </c>
      <c r="E255" s="208" t="s">
        <v>3761</v>
      </c>
      <c r="F255" s="209" t="s">
        <v>3586</v>
      </c>
      <c r="G255" s="210" t="s">
        <v>653</v>
      </c>
      <c r="H255" s="211">
        <v>2</v>
      </c>
      <c r="I255" s="212"/>
      <c r="J255" s="213">
        <f>ROUND(I255*H255,2)</f>
        <v>0</v>
      </c>
      <c r="K255" s="209" t="s">
        <v>19</v>
      </c>
      <c r="L255" s="47"/>
      <c r="M255" s="214" t="s">
        <v>19</v>
      </c>
      <c r="N255" s="215" t="s">
        <v>43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252</v>
      </c>
      <c r="AT255" s="218" t="s">
        <v>162</v>
      </c>
      <c r="AU255" s="218" t="s">
        <v>80</v>
      </c>
      <c r="AY255" s="20" t="s">
        <v>155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80</v>
      </c>
      <c r="BK255" s="219">
        <f>ROUND(I255*H255,2)</f>
        <v>0</v>
      </c>
      <c r="BL255" s="20" t="s">
        <v>252</v>
      </c>
      <c r="BM255" s="218" t="s">
        <v>1137</v>
      </c>
    </row>
    <row r="256" spans="1:65" s="2" customFormat="1" ht="16.5" customHeight="1">
      <c r="A256" s="41"/>
      <c r="B256" s="42"/>
      <c r="C256" s="207" t="s">
        <v>1566</v>
      </c>
      <c r="D256" s="207" t="s">
        <v>162</v>
      </c>
      <c r="E256" s="208" t="s">
        <v>3762</v>
      </c>
      <c r="F256" s="209" t="s">
        <v>3588</v>
      </c>
      <c r="G256" s="210" t="s">
        <v>653</v>
      </c>
      <c r="H256" s="211">
        <v>12</v>
      </c>
      <c r="I256" s="212"/>
      <c r="J256" s="213">
        <f>ROUND(I256*H256,2)</f>
        <v>0</v>
      </c>
      <c r="K256" s="209" t="s">
        <v>19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252</v>
      </c>
      <c r="AT256" s="218" t="s">
        <v>162</v>
      </c>
      <c r="AU256" s="218" t="s">
        <v>80</v>
      </c>
      <c r="AY256" s="20" t="s">
        <v>155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80</v>
      </c>
      <c r="BK256" s="219">
        <f>ROUND(I256*H256,2)</f>
        <v>0</v>
      </c>
      <c r="BL256" s="20" t="s">
        <v>252</v>
      </c>
      <c r="BM256" s="218" t="s">
        <v>1161</v>
      </c>
    </row>
    <row r="257" spans="1:65" s="2" customFormat="1" ht="16.5" customHeight="1">
      <c r="A257" s="41"/>
      <c r="B257" s="42"/>
      <c r="C257" s="207" t="s">
        <v>1571</v>
      </c>
      <c r="D257" s="207" t="s">
        <v>162</v>
      </c>
      <c r="E257" s="208" t="s">
        <v>3763</v>
      </c>
      <c r="F257" s="209" t="s">
        <v>3764</v>
      </c>
      <c r="G257" s="210" t="s">
        <v>653</v>
      </c>
      <c r="H257" s="211">
        <v>12</v>
      </c>
      <c r="I257" s="212"/>
      <c r="J257" s="213">
        <f>ROUND(I257*H257,2)</f>
        <v>0</v>
      </c>
      <c r="K257" s="209" t="s">
        <v>19</v>
      </c>
      <c r="L257" s="47"/>
      <c r="M257" s="214" t="s">
        <v>19</v>
      </c>
      <c r="N257" s="215" t="s">
        <v>43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252</v>
      </c>
      <c r="AT257" s="218" t="s">
        <v>162</v>
      </c>
      <c r="AU257" s="218" t="s">
        <v>80</v>
      </c>
      <c r="AY257" s="20" t="s">
        <v>155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20" t="s">
        <v>80</v>
      </c>
      <c r="BK257" s="219">
        <f>ROUND(I257*H257,2)</f>
        <v>0</v>
      </c>
      <c r="BL257" s="20" t="s">
        <v>252</v>
      </c>
      <c r="BM257" s="218" t="s">
        <v>1409</v>
      </c>
    </row>
    <row r="258" spans="1:65" s="2" customFormat="1" ht="16.5" customHeight="1">
      <c r="A258" s="41"/>
      <c r="B258" s="42"/>
      <c r="C258" s="207" t="s">
        <v>1700</v>
      </c>
      <c r="D258" s="207" t="s">
        <v>162</v>
      </c>
      <c r="E258" s="208" t="s">
        <v>3765</v>
      </c>
      <c r="F258" s="209" t="s">
        <v>3735</v>
      </c>
      <c r="G258" s="210" t="s">
        <v>653</v>
      </c>
      <c r="H258" s="211">
        <v>12</v>
      </c>
      <c r="I258" s="212"/>
      <c r="J258" s="213">
        <f>ROUND(I258*H258,2)</f>
        <v>0</v>
      </c>
      <c r="K258" s="209" t="s">
        <v>19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252</v>
      </c>
      <c r="AT258" s="218" t="s">
        <v>162</v>
      </c>
      <c r="AU258" s="218" t="s">
        <v>80</v>
      </c>
      <c r="AY258" s="20" t="s">
        <v>155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252</v>
      </c>
      <c r="BM258" s="218" t="s">
        <v>624</v>
      </c>
    </row>
    <row r="259" spans="1:65" s="2" customFormat="1" ht="16.5" customHeight="1">
      <c r="A259" s="41"/>
      <c r="B259" s="42"/>
      <c r="C259" s="207" t="s">
        <v>1705</v>
      </c>
      <c r="D259" s="207" t="s">
        <v>162</v>
      </c>
      <c r="E259" s="208" t="s">
        <v>3766</v>
      </c>
      <c r="F259" s="209" t="s">
        <v>3767</v>
      </c>
      <c r="G259" s="210" t="s">
        <v>165</v>
      </c>
      <c r="H259" s="211">
        <v>1</v>
      </c>
      <c r="I259" s="212"/>
      <c r="J259" s="213">
        <f>ROUND(I259*H259,2)</f>
        <v>0</v>
      </c>
      <c r="K259" s="209" t="s">
        <v>19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252</v>
      </c>
      <c r="AT259" s="218" t="s">
        <v>162</v>
      </c>
      <c r="AU259" s="218" t="s">
        <v>80</v>
      </c>
      <c r="AY259" s="20" t="s">
        <v>155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80</v>
      </c>
      <c r="BK259" s="219">
        <f>ROUND(I259*H259,2)</f>
        <v>0</v>
      </c>
      <c r="BL259" s="20" t="s">
        <v>252</v>
      </c>
      <c r="BM259" s="218" t="s">
        <v>808</v>
      </c>
    </row>
    <row r="260" spans="1:65" s="2" customFormat="1" ht="24.15" customHeight="1">
      <c r="A260" s="41"/>
      <c r="B260" s="42"/>
      <c r="C260" s="207" t="s">
        <v>1686</v>
      </c>
      <c r="D260" s="207" t="s">
        <v>162</v>
      </c>
      <c r="E260" s="208" t="s">
        <v>3768</v>
      </c>
      <c r="F260" s="209" t="s">
        <v>3769</v>
      </c>
      <c r="G260" s="210" t="s">
        <v>3286</v>
      </c>
      <c r="H260" s="211">
        <v>2</v>
      </c>
      <c r="I260" s="212"/>
      <c r="J260" s="213">
        <f>ROUND(I260*H260,2)</f>
        <v>0</v>
      </c>
      <c r="K260" s="209" t="s">
        <v>19</v>
      </c>
      <c r="L260" s="47"/>
      <c r="M260" s="214" t="s">
        <v>19</v>
      </c>
      <c r="N260" s="215" t="s">
        <v>43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252</v>
      </c>
      <c r="AT260" s="218" t="s">
        <v>162</v>
      </c>
      <c r="AU260" s="218" t="s">
        <v>80</v>
      </c>
      <c r="AY260" s="20" t="s">
        <v>155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80</v>
      </c>
      <c r="BK260" s="219">
        <f>ROUND(I260*H260,2)</f>
        <v>0</v>
      </c>
      <c r="BL260" s="20" t="s">
        <v>252</v>
      </c>
      <c r="BM260" s="218" t="s">
        <v>1396</v>
      </c>
    </row>
    <row r="261" spans="1:65" s="2" customFormat="1" ht="16.5" customHeight="1">
      <c r="A261" s="41"/>
      <c r="B261" s="42"/>
      <c r="C261" s="207" t="s">
        <v>1691</v>
      </c>
      <c r="D261" s="207" t="s">
        <v>162</v>
      </c>
      <c r="E261" s="208" t="s">
        <v>3575</v>
      </c>
      <c r="F261" s="209" t="s">
        <v>3576</v>
      </c>
      <c r="G261" s="210" t="s">
        <v>518</v>
      </c>
      <c r="H261" s="211">
        <v>0.3</v>
      </c>
      <c r="I261" s="212"/>
      <c r="J261" s="213">
        <f>ROUND(I261*H261,2)</f>
        <v>0</v>
      </c>
      <c r="K261" s="209" t="s">
        <v>19</v>
      </c>
      <c r="L261" s="47"/>
      <c r="M261" s="214" t="s">
        <v>19</v>
      </c>
      <c r="N261" s="215" t="s">
        <v>43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252</v>
      </c>
      <c r="AT261" s="218" t="s">
        <v>162</v>
      </c>
      <c r="AU261" s="218" t="s">
        <v>80</v>
      </c>
      <c r="AY261" s="20" t="s">
        <v>155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80</v>
      </c>
      <c r="BK261" s="219">
        <f>ROUND(I261*H261,2)</f>
        <v>0</v>
      </c>
      <c r="BL261" s="20" t="s">
        <v>252</v>
      </c>
      <c r="BM261" s="218" t="s">
        <v>2293</v>
      </c>
    </row>
    <row r="262" spans="1:63" s="12" customFormat="1" ht="25.9" customHeight="1">
      <c r="A262" s="12"/>
      <c r="B262" s="191"/>
      <c r="C262" s="192"/>
      <c r="D262" s="193" t="s">
        <v>71</v>
      </c>
      <c r="E262" s="194" t="s">
        <v>3770</v>
      </c>
      <c r="F262" s="194" t="s">
        <v>3771</v>
      </c>
      <c r="G262" s="192"/>
      <c r="H262" s="192"/>
      <c r="I262" s="195"/>
      <c r="J262" s="196">
        <f>BK262</f>
        <v>0</v>
      </c>
      <c r="K262" s="192"/>
      <c r="L262" s="197"/>
      <c r="M262" s="198"/>
      <c r="N262" s="199"/>
      <c r="O262" s="199"/>
      <c r="P262" s="200">
        <f>SUM(P263:P269)</f>
        <v>0</v>
      </c>
      <c r="Q262" s="199"/>
      <c r="R262" s="200">
        <f>SUM(R263:R269)</f>
        <v>0</v>
      </c>
      <c r="S262" s="199"/>
      <c r="T262" s="201">
        <f>SUM(T263:T269)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2" t="s">
        <v>80</v>
      </c>
      <c r="AT262" s="203" t="s">
        <v>71</v>
      </c>
      <c r="AU262" s="203" t="s">
        <v>72</v>
      </c>
      <c r="AY262" s="202" t="s">
        <v>155</v>
      </c>
      <c r="BK262" s="204">
        <f>SUM(BK263:BK269)</f>
        <v>0</v>
      </c>
    </row>
    <row r="263" spans="1:65" s="2" customFormat="1" ht="16.5" customHeight="1">
      <c r="A263" s="41"/>
      <c r="B263" s="42"/>
      <c r="C263" s="207" t="s">
        <v>1696</v>
      </c>
      <c r="D263" s="207" t="s">
        <v>162</v>
      </c>
      <c r="E263" s="208" t="s">
        <v>3772</v>
      </c>
      <c r="F263" s="209" t="s">
        <v>3773</v>
      </c>
      <c r="G263" s="210" t="s">
        <v>721</v>
      </c>
      <c r="H263" s="211">
        <v>1</v>
      </c>
      <c r="I263" s="212"/>
      <c r="J263" s="213">
        <f>ROUND(I263*H263,2)</f>
        <v>0</v>
      </c>
      <c r="K263" s="209" t="s">
        <v>19</v>
      </c>
      <c r="L263" s="47"/>
      <c r="M263" s="214" t="s">
        <v>19</v>
      </c>
      <c r="N263" s="215" t="s">
        <v>43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252</v>
      </c>
      <c r="AT263" s="218" t="s">
        <v>162</v>
      </c>
      <c r="AU263" s="218" t="s">
        <v>80</v>
      </c>
      <c r="AY263" s="20" t="s">
        <v>155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252</v>
      </c>
      <c r="BM263" s="218" t="s">
        <v>2299</v>
      </c>
    </row>
    <row r="264" spans="1:65" s="2" customFormat="1" ht="21.75" customHeight="1">
      <c r="A264" s="41"/>
      <c r="B264" s="42"/>
      <c r="C264" s="207" t="s">
        <v>3133</v>
      </c>
      <c r="D264" s="207" t="s">
        <v>162</v>
      </c>
      <c r="E264" s="208" t="s">
        <v>3774</v>
      </c>
      <c r="F264" s="209" t="s">
        <v>3775</v>
      </c>
      <c r="G264" s="210" t="s">
        <v>721</v>
      </c>
      <c r="H264" s="211">
        <v>1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43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252</v>
      </c>
      <c r="AT264" s="218" t="s">
        <v>162</v>
      </c>
      <c r="AU264" s="218" t="s">
        <v>80</v>
      </c>
      <c r="AY264" s="20" t="s">
        <v>155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80</v>
      </c>
      <c r="BK264" s="219">
        <f>ROUND(I264*H264,2)</f>
        <v>0</v>
      </c>
      <c r="BL264" s="20" t="s">
        <v>252</v>
      </c>
      <c r="BM264" s="218" t="s">
        <v>3130</v>
      </c>
    </row>
    <row r="265" spans="1:65" s="2" customFormat="1" ht="21.75" customHeight="1">
      <c r="A265" s="41"/>
      <c r="B265" s="42"/>
      <c r="C265" s="207" t="s">
        <v>2904</v>
      </c>
      <c r="D265" s="207" t="s">
        <v>162</v>
      </c>
      <c r="E265" s="208" t="s">
        <v>3776</v>
      </c>
      <c r="F265" s="209" t="s">
        <v>3562</v>
      </c>
      <c r="G265" s="210" t="s">
        <v>356</v>
      </c>
      <c r="H265" s="211">
        <v>1.5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252</v>
      </c>
      <c r="AT265" s="218" t="s">
        <v>162</v>
      </c>
      <c r="AU265" s="218" t="s">
        <v>80</v>
      </c>
      <c r="AY265" s="20" t="s">
        <v>155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80</v>
      </c>
      <c r="BK265" s="219">
        <f>ROUND(I265*H265,2)</f>
        <v>0</v>
      </c>
      <c r="BL265" s="20" t="s">
        <v>252</v>
      </c>
      <c r="BM265" s="218" t="s">
        <v>1063</v>
      </c>
    </row>
    <row r="266" spans="1:65" s="2" customFormat="1" ht="16.5" customHeight="1">
      <c r="A266" s="41"/>
      <c r="B266" s="42"/>
      <c r="C266" s="207" t="s">
        <v>2182</v>
      </c>
      <c r="D266" s="207" t="s">
        <v>162</v>
      </c>
      <c r="E266" s="208" t="s">
        <v>3777</v>
      </c>
      <c r="F266" s="209" t="s">
        <v>3778</v>
      </c>
      <c r="G266" s="210" t="s">
        <v>356</v>
      </c>
      <c r="H266" s="211">
        <v>2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252</v>
      </c>
      <c r="AT266" s="218" t="s">
        <v>162</v>
      </c>
      <c r="AU266" s="218" t="s">
        <v>80</v>
      </c>
      <c r="AY266" s="20" t="s">
        <v>155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252</v>
      </c>
      <c r="BM266" s="218" t="s">
        <v>1201</v>
      </c>
    </row>
    <row r="267" spans="1:65" s="2" customFormat="1" ht="16.5" customHeight="1">
      <c r="A267" s="41"/>
      <c r="B267" s="42"/>
      <c r="C267" s="207" t="s">
        <v>2188</v>
      </c>
      <c r="D267" s="207" t="s">
        <v>162</v>
      </c>
      <c r="E267" s="208" t="s">
        <v>3779</v>
      </c>
      <c r="F267" s="209" t="s">
        <v>3780</v>
      </c>
      <c r="G267" s="210" t="s">
        <v>165</v>
      </c>
      <c r="H267" s="211">
        <v>1</v>
      </c>
      <c r="I267" s="212"/>
      <c r="J267" s="213">
        <f>ROUND(I267*H267,2)</f>
        <v>0</v>
      </c>
      <c r="K267" s="209" t="s">
        <v>19</v>
      </c>
      <c r="L267" s="47"/>
      <c r="M267" s="214" t="s">
        <v>19</v>
      </c>
      <c r="N267" s="215" t="s">
        <v>43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252</v>
      </c>
      <c r="AT267" s="218" t="s">
        <v>162</v>
      </c>
      <c r="AU267" s="218" t="s">
        <v>80</v>
      </c>
      <c r="AY267" s="20" t="s">
        <v>155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80</v>
      </c>
      <c r="BK267" s="219">
        <f>ROUND(I267*H267,2)</f>
        <v>0</v>
      </c>
      <c r="BL267" s="20" t="s">
        <v>252</v>
      </c>
      <c r="BM267" s="218" t="s">
        <v>1457</v>
      </c>
    </row>
    <row r="268" spans="1:65" s="2" customFormat="1" ht="24.15" customHeight="1">
      <c r="A268" s="41"/>
      <c r="B268" s="42"/>
      <c r="C268" s="207" t="s">
        <v>1586</v>
      </c>
      <c r="D268" s="207" t="s">
        <v>162</v>
      </c>
      <c r="E268" s="208" t="s">
        <v>3781</v>
      </c>
      <c r="F268" s="209" t="s">
        <v>3782</v>
      </c>
      <c r="G268" s="210" t="s">
        <v>3286</v>
      </c>
      <c r="H268" s="211">
        <v>1</v>
      </c>
      <c r="I268" s="212"/>
      <c r="J268" s="213">
        <f>ROUND(I268*H268,2)</f>
        <v>0</v>
      </c>
      <c r="K268" s="209" t="s">
        <v>19</v>
      </c>
      <c r="L268" s="47"/>
      <c r="M268" s="214" t="s">
        <v>19</v>
      </c>
      <c r="N268" s="215" t="s">
        <v>43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252</v>
      </c>
      <c r="AT268" s="218" t="s">
        <v>162</v>
      </c>
      <c r="AU268" s="218" t="s">
        <v>80</v>
      </c>
      <c r="AY268" s="20" t="s">
        <v>155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80</v>
      </c>
      <c r="BK268" s="219">
        <f>ROUND(I268*H268,2)</f>
        <v>0</v>
      </c>
      <c r="BL268" s="20" t="s">
        <v>252</v>
      </c>
      <c r="BM268" s="218" t="s">
        <v>2147</v>
      </c>
    </row>
    <row r="269" spans="1:65" s="2" customFormat="1" ht="16.5" customHeight="1">
      <c r="A269" s="41"/>
      <c r="B269" s="42"/>
      <c r="C269" s="207" t="s">
        <v>1593</v>
      </c>
      <c r="D269" s="207" t="s">
        <v>162</v>
      </c>
      <c r="E269" s="208" t="s">
        <v>3575</v>
      </c>
      <c r="F269" s="209" t="s">
        <v>3576</v>
      </c>
      <c r="G269" s="210" t="s">
        <v>518</v>
      </c>
      <c r="H269" s="211">
        <v>0.2</v>
      </c>
      <c r="I269" s="212"/>
      <c r="J269" s="213">
        <f>ROUND(I269*H269,2)</f>
        <v>0</v>
      </c>
      <c r="K269" s="209" t="s">
        <v>19</v>
      </c>
      <c r="L269" s="47"/>
      <c r="M269" s="214" t="s">
        <v>19</v>
      </c>
      <c r="N269" s="215" t="s">
        <v>43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252</v>
      </c>
      <c r="AT269" s="218" t="s">
        <v>162</v>
      </c>
      <c r="AU269" s="218" t="s">
        <v>80</v>
      </c>
      <c r="AY269" s="20" t="s">
        <v>155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80</v>
      </c>
      <c r="BK269" s="219">
        <f>ROUND(I269*H269,2)</f>
        <v>0</v>
      </c>
      <c r="BL269" s="20" t="s">
        <v>252</v>
      </c>
      <c r="BM269" s="218" t="s">
        <v>668</v>
      </c>
    </row>
    <row r="270" spans="1:63" s="12" customFormat="1" ht="25.9" customHeight="1">
      <c r="A270" s="12"/>
      <c r="B270" s="191"/>
      <c r="C270" s="192"/>
      <c r="D270" s="193" t="s">
        <v>71</v>
      </c>
      <c r="E270" s="194" t="s">
        <v>3783</v>
      </c>
      <c r="F270" s="194" t="s">
        <v>3784</v>
      </c>
      <c r="G270" s="192"/>
      <c r="H270" s="192"/>
      <c r="I270" s="195"/>
      <c r="J270" s="196">
        <f>BK270</f>
        <v>0</v>
      </c>
      <c r="K270" s="192"/>
      <c r="L270" s="197"/>
      <c r="M270" s="198"/>
      <c r="N270" s="199"/>
      <c r="O270" s="199"/>
      <c r="P270" s="200">
        <f>SUM(P271:P279)</f>
        <v>0</v>
      </c>
      <c r="Q270" s="199"/>
      <c r="R270" s="200">
        <f>SUM(R271:R279)</f>
        <v>0</v>
      </c>
      <c r="S270" s="199"/>
      <c r="T270" s="201">
        <f>SUM(T271:T279)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2" t="s">
        <v>80</v>
      </c>
      <c r="AT270" s="203" t="s">
        <v>71</v>
      </c>
      <c r="AU270" s="203" t="s">
        <v>72</v>
      </c>
      <c r="AY270" s="202" t="s">
        <v>155</v>
      </c>
      <c r="BK270" s="204">
        <f>SUM(BK271:BK279)</f>
        <v>0</v>
      </c>
    </row>
    <row r="271" spans="1:65" s="2" customFormat="1" ht="16.5" customHeight="1">
      <c r="A271" s="41"/>
      <c r="B271" s="42"/>
      <c r="C271" s="207" t="s">
        <v>1575</v>
      </c>
      <c r="D271" s="207" t="s">
        <v>162</v>
      </c>
      <c r="E271" s="208" t="s">
        <v>3785</v>
      </c>
      <c r="F271" s="209" t="s">
        <v>3786</v>
      </c>
      <c r="G271" s="210" t="s">
        <v>787</v>
      </c>
      <c r="H271" s="211">
        <v>500</v>
      </c>
      <c r="I271" s="212"/>
      <c r="J271" s="213">
        <f>ROUND(I271*H271,2)</f>
        <v>0</v>
      </c>
      <c r="K271" s="209" t="s">
        <v>19</v>
      </c>
      <c r="L271" s="47"/>
      <c r="M271" s="214" t="s">
        <v>19</v>
      </c>
      <c r="N271" s="215" t="s">
        <v>43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252</v>
      </c>
      <c r="AT271" s="218" t="s">
        <v>162</v>
      </c>
      <c r="AU271" s="218" t="s">
        <v>80</v>
      </c>
      <c r="AY271" s="20" t="s">
        <v>155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80</v>
      </c>
      <c r="BK271" s="219">
        <f>ROUND(I271*H271,2)</f>
        <v>0</v>
      </c>
      <c r="BL271" s="20" t="s">
        <v>252</v>
      </c>
      <c r="BM271" s="218" t="s">
        <v>724</v>
      </c>
    </row>
    <row r="272" spans="1:65" s="2" customFormat="1" ht="16.5" customHeight="1">
      <c r="A272" s="41"/>
      <c r="B272" s="42"/>
      <c r="C272" s="207" t="s">
        <v>1580</v>
      </c>
      <c r="D272" s="207" t="s">
        <v>162</v>
      </c>
      <c r="E272" s="208" t="s">
        <v>3787</v>
      </c>
      <c r="F272" s="209" t="s">
        <v>3788</v>
      </c>
      <c r="G272" s="210" t="s">
        <v>3286</v>
      </c>
      <c r="H272" s="211">
        <v>72</v>
      </c>
      <c r="I272" s="212"/>
      <c r="J272" s="213">
        <f>ROUND(I272*H272,2)</f>
        <v>0</v>
      </c>
      <c r="K272" s="209" t="s">
        <v>19</v>
      </c>
      <c r="L272" s="47"/>
      <c r="M272" s="214" t="s">
        <v>19</v>
      </c>
      <c r="N272" s="215" t="s">
        <v>43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252</v>
      </c>
      <c r="AT272" s="218" t="s">
        <v>162</v>
      </c>
      <c r="AU272" s="218" t="s">
        <v>80</v>
      </c>
      <c r="AY272" s="20" t="s">
        <v>155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80</v>
      </c>
      <c r="BK272" s="219">
        <f>ROUND(I272*H272,2)</f>
        <v>0</v>
      </c>
      <c r="BL272" s="20" t="s">
        <v>252</v>
      </c>
      <c r="BM272" s="218" t="s">
        <v>993</v>
      </c>
    </row>
    <row r="273" spans="1:65" s="2" customFormat="1" ht="24.15" customHeight="1">
      <c r="A273" s="41"/>
      <c r="B273" s="42"/>
      <c r="C273" s="207" t="s">
        <v>1626</v>
      </c>
      <c r="D273" s="207" t="s">
        <v>162</v>
      </c>
      <c r="E273" s="208" t="s">
        <v>3789</v>
      </c>
      <c r="F273" s="209" t="s">
        <v>3790</v>
      </c>
      <c r="G273" s="210" t="s">
        <v>3286</v>
      </c>
      <c r="H273" s="211">
        <v>8</v>
      </c>
      <c r="I273" s="212"/>
      <c r="J273" s="213">
        <f>ROUND(I273*H273,2)</f>
        <v>0</v>
      </c>
      <c r="K273" s="209" t="s">
        <v>19</v>
      </c>
      <c r="L273" s="47"/>
      <c r="M273" s="214" t="s">
        <v>19</v>
      </c>
      <c r="N273" s="215" t="s">
        <v>43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252</v>
      </c>
      <c r="AT273" s="218" t="s">
        <v>162</v>
      </c>
      <c r="AU273" s="218" t="s">
        <v>80</v>
      </c>
      <c r="AY273" s="20" t="s">
        <v>155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80</v>
      </c>
      <c r="BK273" s="219">
        <f>ROUND(I273*H273,2)</f>
        <v>0</v>
      </c>
      <c r="BL273" s="20" t="s">
        <v>252</v>
      </c>
      <c r="BM273" s="218" t="s">
        <v>2262</v>
      </c>
    </row>
    <row r="274" spans="1:65" s="2" customFormat="1" ht="16.5" customHeight="1">
      <c r="A274" s="41"/>
      <c r="B274" s="42"/>
      <c r="C274" s="207" t="s">
        <v>1632</v>
      </c>
      <c r="D274" s="207" t="s">
        <v>162</v>
      </c>
      <c r="E274" s="208" t="s">
        <v>3791</v>
      </c>
      <c r="F274" s="209" t="s">
        <v>3792</v>
      </c>
      <c r="G274" s="210" t="s">
        <v>165</v>
      </c>
      <c r="H274" s="211">
        <v>1</v>
      </c>
      <c r="I274" s="212"/>
      <c r="J274" s="213">
        <f>ROUND(I274*H274,2)</f>
        <v>0</v>
      </c>
      <c r="K274" s="209" t="s">
        <v>19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252</v>
      </c>
      <c r="AT274" s="218" t="s">
        <v>162</v>
      </c>
      <c r="AU274" s="218" t="s">
        <v>80</v>
      </c>
      <c r="AY274" s="20" t="s">
        <v>155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252</v>
      </c>
      <c r="BM274" s="218" t="s">
        <v>3153</v>
      </c>
    </row>
    <row r="275" spans="1:65" s="2" customFormat="1" ht="16.5" customHeight="1">
      <c r="A275" s="41"/>
      <c r="B275" s="42"/>
      <c r="C275" s="207" t="s">
        <v>1638</v>
      </c>
      <c r="D275" s="207" t="s">
        <v>162</v>
      </c>
      <c r="E275" s="208" t="s">
        <v>3793</v>
      </c>
      <c r="F275" s="209" t="s">
        <v>3794</v>
      </c>
      <c r="G275" s="210" t="s">
        <v>165</v>
      </c>
      <c r="H275" s="211">
        <v>1</v>
      </c>
      <c r="I275" s="212"/>
      <c r="J275" s="213">
        <f>ROUND(I275*H275,2)</f>
        <v>0</v>
      </c>
      <c r="K275" s="209" t="s">
        <v>19</v>
      </c>
      <c r="L275" s="47"/>
      <c r="M275" s="214" t="s">
        <v>19</v>
      </c>
      <c r="N275" s="215" t="s">
        <v>43</v>
      </c>
      <c r="O275" s="87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252</v>
      </c>
      <c r="AT275" s="218" t="s">
        <v>162</v>
      </c>
      <c r="AU275" s="218" t="s">
        <v>80</v>
      </c>
      <c r="AY275" s="20" t="s">
        <v>155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80</v>
      </c>
      <c r="BK275" s="219">
        <f>ROUND(I275*H275,2)</f>
        <v>0</v>
      </c>
      <c r="BL275" s="20" t="s">
        <v>252</v>
      </c>
      <c r="BM275" s="218" t="s">
        <v>1206</v>
      </c>
    </row>
    <row r="276" spans="1:65" s="2" customFormat="1" ht="16.5" customHeight="1">
      <c r="A276" s="41"/>
      <c r="B276" s="42"/>
      <c r="C276" s="207" t="s">
        <v>1643</v>
      </c>
      <c r="D276" s="207" t="s">
        <v>162</v>
      </c>
      <c r="E276" s="208" t="s">
        <v>3795</v>
      </c>
      <c r="F276" s="209" t="s">
        <v>3796</v>
      </c>
      <c r="G276" s="210" t="s">
        <v>165</v>
      </c>
      <c r="H276" s="211">
        <v>1</v>
      </c>
      <c r="I276" s="212"/>
      <c r="J276" s="213">
        <f>ROUND(I276*H276,2)</f>
        <v>0</v>
      </c>
      <c r="K276" s="209" t="s">
        <v>19</v>
      </c>
      <c r="L276" s="47"/>
      <c r="M276" s="214" t="s">
        <v>19</v>
      </c>
      <c r="N276" s="215" t="s">
        <v>43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252</v>
      </c>
      <c r="AT276" s="218" t="s">
        <v>162</v>
      </c>
      <c r="AU276" s="218" t="s">
        <v>80</v>
      </c>
      <c r="AY276" s="20" t="s">
        <v>155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80</v>
      </c>
      <c r="BK276" s="219">
        <f>ROUND(I276*H276,2)</f>
        <v>0</v>
      </c>
      <c r="BL276" s="20" t="s">
        <v>252</v>
      </c>
      <c r="BM276" s="218" t="s">
        <v>1191</v>
      </c>
    </row>
    <row r="277" spans="1:65" s="2" customFormat="1" ht="16.5" customHeight="1">
      <c r="A277" s="41"/>
      <c r="B277" s="42"/>
      <c r="C277" s="207" t="s">
        <v>1648</v>
      </c>
      <c r="D277" s="207" t="s">
        <v>162</v>
      </c>
      <c r="E277" s="208" t="s">
        <v>3797</v>
      </c>
      <c r="F277" s="209" t="s">
        <v>3798</v>
      </c>
      <c r="G277" s="210" t="s">
        <v>165</v>
      </c>
      <c r="H277" s="211">
        <v>1</v>
      </c>
      <c r="I277" s="212"/>
      <c r="J277" s="213">
        <f>ROUND(I277*H277,2)</f>
        <v>0</v>
      </c>
      <c r="K277" s="209" t="s">
        <v>19</v>
      </c>
      <c r="L277" s="47"/>
      <c r="M277" s="214" t="s">
        <v>19</v>
      </c>
      <c r="N277" s="215" t="s">
        <v>43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252</v>
      </c>
      <c r="AT277" s="218" t="s">
        <v>162</v>
      </c>
      <c r="AU277" s="218" t="s">
        <v>80</v>
      </c>
      <c r="AY277" s="20" t="s">
        <v>155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80</v>
      </c>
      <c r="BK277" s="219">
        <f>ROUND(I277*H277,2)</f>
        <v>0</v>
      </c>
      <c r="BL277" s="20" t="s">
        <v>252</v>
      </c>
      <c r="BM277" s="218" t="s">
        <v>639</v>
      </c>
    </row>
    <row r="278" spans="1:65" s="2" customFormat="1" ht="16.5" customHeight="1">
      <c r="A278" s="41"/>
      <c r="B278" s="42"/>
      <c r="C278" s="207" t="s">
        <v>1653</v>
      </c>
      <c r="D278" s="207" t="s">
        <v>162</v>
      </c>
      <c r="E278" s="208" t="s">
        <v>3799</v>
      </c>
      <c r="F278" s="209" t="s">
        <v>3800</v>
      </c>
      <c r="G278" s="210" t="s">
        <v>3286</v>
      </c>
      <c r="H278" s="211">
        <v>8</v>
      </c>
      <c r="I278" s="212"/>
      <c r="J278" s="213">
        <f>ROUND(I278*H278,2)</f>
        <v>0</v>
      </c>
      <c r="K278" s="209" t="s">
        <v>19</v>
      </c>
      <c r="L278" s="47"/>
      <c r="M278" s="214" t="s">
        <v>19</v>
      </c>
      <c r="N278" s="215" t="s">
        <v>43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252</v>
      </c>
      <c r="AT278" s="218" t="s">
        <v>162</v>
      </c>
      <c r="AU278" s="218" t="s">
        <v>80</v>
      </c>
      <c r="AY278" s="20" t="s">
        <v>155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80</v>
      </c>
      <c r="BK278" s="219">
        <f>ROUND(I278*H278,2)</f>
        <v>0</v>
      </c>
      <c r="BL278" s="20" t="s">
        <v>252</v>
      </c>
      <c r="BM278" s="218" t="s">
        <v>650</v>
      </c>
    </row>
    <row r="279" spans="1:65" s="2" customFormat="1" ht="16.5" customHeight="1">
      <c r="A279" s="41"/>
      <c r="B279" s="42"/>
      <c r="C279" s="207" t="s">
        <v>1658</v>
      </c>
      <c r="D279" s="207" t="s">
        <v>162</v>
      </c>
      <c r="E279" s="208" t="s">
        <v>3801</v>
      </c>
      <c r="F279" s="209" t="s">
        <v>3802</v>
      </c>
      <c r="G279" s="210" t="s">
        <v>165</v>
      </c>
      <c r="H279" s="211">
        <v>1</v>
      </c>
      <c r="I279" s="212"/>
      <c r="J279" s="213">
        <f>ROUND(I279*H279,2)</f>
        <v>0</v>
      </c>
      <c r="K279" s="209" t="s">
        <v>19</v>
      </c>
      <c r="L279" s="47"/>
      <c r="M279" s="214" t="s">
        <v>19</v>
      </c>
      <c r="N279" s="215" t="s">
        <v>43</v>
      </c>
      <c r="O279" s="87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252</v>
      </c>
      <c r="AT279" s="218" t="s">
        <v>162</v>
      </c>
      <c r="AU279" s="218" t="s">
        <v>80</v>
      </c>
      <c r="AY279" s="20" t="s">
        <v>155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80</v>
      </c>
      <c r="BK279" s="219">
        <f>ROUND(I279*H279,2)</f>
        <v>0</v>
      </c>
      <c r="BL279" s="20" t="s">
        <v>252</v>
      </c>
      <c r="BM279" s="218" t="s">
        <v>663</v>
      </c>
    </row>
    <row r="280" spans="1:63" s="12" customFormat="1" ht="25.9" customHeight="1">
      <c r="A280" s="12"/>
      <c r="B280" s="191"/>
      <c r="C280" s="192"/>
      <c r="D280" s="193" t="s">
        <v>71</v>
      </c>
      <c r="E280" s="194" t="s">
        <v>3218</v>
      </c>
      <c r="F280" s="194" t="s">
        <v>3218</v>
      </c>
      <c r="G280" s="192"/>
      <c r="H280" s="192"/>
      <c r="I280" s="195"/>
      <c r="J280" s="196">
        <f>BK280</f>
        <v>0</v>
      </c>
      <c r="K280" s="192"/>
      <c r="L280" s="197"/>
      <c r="M280" s="293"/>
      <c r="N280" s="294"/>
      <c r="O280" s="294"/>
      <c r="P280" s="295">
        <v>0</v>
      </c>
      <c r="Q280" s="294"/>
      <c r="R280" s="295">
        <v>0</v>
      </c>
      <c r="S280" s="294"/>
      <c r="T280" s="296"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2" t="s">
        <v>80</v>
      </c>
      <c r="AT280" s="203" t="s">
        <v>71</v>
      </c>
      <c r="AU280" s="203" t="s">
        <v>72</v>
      </c>
      <c r="AY280" s="202" t="s">
        <v>155</v>
      </c>
      <c r="BK280" s="204">
        <v>0</v>
      </c>
    </row>
    <row r="281" spans="1:31" s="2" customFormat="1" ht="6.95" customHeight="1">
      <c r="A281" s="41"/>
      <c r="B281" s="62"/>
      <c r="C281" s="63"/>
      <c r="D281" s="63"/>
      <c r="E281" s="63"/>
      <c r="F281" s="63"/>
      <c r="G281" s="63"/>
      <c r="H281" s="63"/>
      <c r="I281" s="63"/>
      <c r="J281" s="63"/>
      <c r="K281" s="63"/>
      <c r="L281" s="47"/>
      <c r="M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</row>
  </sheetData>
  <sheetProtection password="CC35" sheet="1" objects="1" scenarios="1" formatColumns="0" formatRows="0" autoFilter="0"/>
  <autoFilter ref="C93:K280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3803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ROUND((SUM(BE95:BE228)),2)</f>
        <v>0</v>
      </c>
      <c r="G33" s="41"/>
      <c r="H33" s="41"/>
      <c r="I33" s="151">
        <v>0.21</v>
      </c>
      <c r="J33" s="150">
        <f>ROUND(((SUM(BE95:BE228))*I33),2)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ROUND((SUM(BF95:BF228)),2)</f>
        <v>0</v>
      </c>
      <c r="G34" s="41"/>
      <c r="H34" s="41"/>
      <c r="I34" s="151">
        <v>0.12</v>
      </c>
      <c r="J34" s="150">
        <f>ROUND(((SUM(BF95:BF228))*I34),2)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ROUND((SUM(BG95:BG228)),2)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ROUND((SUM(BH95:BH228)),2)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ROUND((SUM(BI95:BI228)),2)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SO01-5_1 - SILNOPROUDÉ ROZVODY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3804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3805</v>
      </c>
      <c r="E61" s="171"/>
      <c r="F61" s="171"/>
      <c r="G61" s="171"/>
      <c r="H61" s="171"/>
      <c r="I61" s="171"/>
      <c r="J61" s="172">
        <f>J102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3806</v>
      </c>
      <c r="E62" s="171"/>
      <c r="F62" s="171"/>
      <c r="G62" s="171"/>
      <c r="H62" s="171"/>
      <c r="I62" s="171"/>
      <c r="J62" s="172">
        <f>J104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3807</v>
      </c>
      <c r="E63" s="171"/>
      <c r="F63" s="171"/>
      <c r="G63" s="171"/>
      <c r="H63" s="171"/>
      <c r="I63" s="171"/>
      <c r="J63" s="172">
        <f>J106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3808</v>
      </c>
      <c r="E64" s="171"/>
      <c r="F64" s="171"/>
      <c r="G64" s="171"/>
      <c r="H64" s="171"/>
      <c r="I64" s="171"/>
      <c r="J64" s="172">
        <f>J111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3809</v>
      </c>
      <c r="E65" s="171"/>
      <c r="F65" s="171"/>
      <c r="G65" s="171"/>
      <c r="H65" s="171"/>
      <c r="I65" s="171"/>
      <c r="J65" s="172">
        <f>J115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3810</v>
      </c>
      <c r="E66" s="171"/>
      <c r="F66" s="171"/>
      <c r="G66" s="171"/>
      <c r="H66" s="171"/>
      <c r="I66" s="171"/>
      <c r="J66" s="172">
        <f>J124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3811</v>
      </c>
      <c r="E67" s="171"/>
      <c r="F67" s="171"/>
      <c r="G67" s="171"/>
      <c r="H67" s="171"/>
      <c r="I67" s="171"/>
      <c r="J67" s="172">
        <f>J133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8"/>
      <c r="C68" s="169"/>
      <c r="D68" s="170" t="s">
        <v>3812</v>
      </c>
      <c r="E68" s="171"/>
      <c r="F68" s="171"/>
      <c r="G68" s="171"/>
      <c r="H68" s="171"/>
      <c r="I68" s="171"/>
      <c r="J68" s="172">
        <f>J137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8"/>
      <c r="C69" s="169"/>
      <c r="D69" s="170" t="s">
        <v>3813</v>
      </c>
      <c r="E69" s="171"/>
      <c r="F69" s="171"/>
      <c r="G69" s="171"/>
      <c r="H69" s="171"/>
      <c r="I69" s="171"/>
      <c r="J69" s="172">
        <f>J144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3814</v>
      </c>
      <c r="E70" s="171"/>
      <c r="F70" s="171"/>
      <c r="G70" s="171"/>
      <c r="H70" s="171"/>
      <c r="I70" s="171"/>
      <c r="J70" s="172">
        <f>J148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3815</v>
      </c>
      <c r="E71" s="171"/>
      <c r="F71" s="171"/>
      <c r="G71" s="171"/>
      <c r="H71" s="171"/>
      <c r="I71" s="171"/>
      <c r="J71" s="172">
        <f>J167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8"/>
      <c r="C72" s="169"/>
      <c r="D72" s="170" t="s">
        <v>3816</v>
      </c>
      <c r="E72" s="171"/>
      <c r="F72" s="171"/>
      <c r="G72" s="171"/>
      <c r="H72" s="171"/>
      <c r="I72" s="171"/>
      <c r="J72" s="172">
        <f>J179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8"/>
      <c r="C73" s="169"/>
      <c r="D73" s="170" t="s">
        <v>3817</v>
      </c>
      <c r="E73" s="171"/>
      <c r="F73" s="171"/>
      <c r="G73" s="171"/>
      <c r="H73" s="171"/>
      <c r="I73" s="171"/>
      <c r="J73" s="172">
        <f>J186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8"/>
      <c r="C74" s="169"/>
      <c r="D74" s="170" t="s">
        <v>3818</v>
      </c>
      <c r="E74" s="171"/>
      <c r="F74" s="171"/>
      <c r="G74" s="171"/>
      <c r="H74" s="171"/>
      <c r="I74" s="171"/>
      <c r="J74" s="172">
        <f>J218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68"/>
      <c r="C75" s="169"/>
      <c r="D75" s="170" t="s">
        <v>2678</v>
      </c>
      <c r="E75" s="171"/>
      <c r="F75" s="171"/>
      <c r="G75" s="171"/>
      <c r="H75" s="171"/>
      <c r="I75" s="171"/>
      <c r="J75" s="172">
        <f>J228</f>
        <v>0</v>
      </c>
      <c r="K75" s="169"/>
      <c r="L75" s="17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140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63" t="str">
        <f>E7</f>
        <v>Novostavba modulární Zš JINOTAJ ZLÍN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126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SO01-5_1 - SILNOPROUDÉ ROZVODY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 xml:space="preserve">Areál filmových ateliérů Kudlov, Filmová 174, 760 </v>
      </c>
      <c r="G89" s="43"/>
      <c r="H89" s="43"/>
      <c r="I89" s="35" t="s">
        <v>23</v>
      </c>
      <c r="J89" s="75" t="str">
        <f>IF(J12="","",J12)</f>
        <v>6. 4. 2024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>Základní škola JINOTAJ Zlín, s.r.o.</v>
      </c>
      <c r="G91" s="43"/>
      <c r="H91" s="43"/>
      <c r="I91" s="35" t="s">
        <v>32</v>
      </c>
      <c r="J91" s="39" t="str">
        <f>E21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30</v>
      </c>
      <c r="D92" s="43"/>
      <c r="E92" s="43"/>
      <c r="F92" s="30" t="str">
        <f>IF(E18="","",E18)</f>
        <v>Vyplň údaj</v>
      </c>
      <c r="G92" s="43"/>
      <c r="H92" s="43"/>
      <c r="I92" s="35" t="s">
        <v>35</v>
      </c>
      <c r="J92" s="39" t="str">
        <f>E24</f>
        <v xml:space="preserve"> 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141</v>
      </c>
      <c r="D94" s="183" t="s">
        <v>57</v>
      </c>
      <c r="E94" s="183" t="s">
        <v>53</v>
      </c>
      <c r="F94" s="183" t="s">
        <v>54</v>
      </c>
      <c r="G94" s="183" t="s">
        <v>142</v>
      </c>
      <c r="H94" s="183" t="s">
        <v>143</v>
      </c>
      <c r="I94" s="183" t="s">
        <v>144</v>
      </c>
      <c r="J94" s="183" t="s">
        <v>130</v>
      </c>
      <c r="K94" s="184" t="s">
        <v>145</v>
      </c>
      <c r="L94" s="185"/>
      <c r="M94" s="95" t="s">
        <v>19</v>
      </c>
      <c r="N94" s="96" t="s">
        <v>42</v>
      </c>
      <c r="O94" s="96" t="s">
        <v>146</v>
      </c>
      <c r="P94" s="96" t="s">
        <v>147</v>
      </c>
      <c r="Q94" s="96" t="s">
        <v>148</v>
      </c>
      <c r="R94" s="96" t="s">
        <v>149</v>
      </c>
      <c r="S94" s="96" t="s">
        <v>150</v>
      </c>
      <c r="T94" s="97" t="s">
        <v>151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152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P96+P102+P104+P106+P111+P115+P124+P133+P137+P144+P148+P167+P179+P186+P218+P228</f>
        <v>0</v>
      </c>
      <c r="Q95" s="99"/>
      <c r="R95" s="188">
        <f>R96+R102+R104+R106+R111+R115+R124+R133+R137+R144+R148+R167+R179+R186+R218+R228</f>
        <v>0</v>
      </c>
      <c r="S95" s="99"/>
      <c r="T95" s="189">
        <f>T96+T102+T104+T106+T111+T115+T124+T133+T137+T144+T148+T167+T179+T186+T218+T228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131</v>
      </c>
      <c r="BK95" s="190">
        <f>BK96+BK102+BK104+BK106+BK111+BK115+BK124+BK133+BK137+BK144+BK148+BK167+BK179+BK186+BK218+BK228</f>
        <v>0</v>
      </c>
    </row>
    <row r="96" spans="1:63" s="12" customFormat="1" ht="25.9" customHeight="1">
      <c r="A96" s="12"/>
      <c r="B96" s="191"/>
      <c r="C96" s="192"/>
      <c r="D96" s="193" t="s">
        <v>71</v>
      </c>
      <c r="E96" s="194" t="s">
        <v>3819</v>
      </c>
      <c r="F96" s="194" t="s">
        <v>3820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SUM(P97:P101)</f>
        <v>0</v>
      </c>
      <c r="Q96" s="199"/>
      <c r="R96" s="200">
        <f>SUM(R97:R101)</f>
        <v>0</v>
      </c>
      <c r="S96" s="199"/>
      <c r="T96" s="201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80</v>
      </c>
      <c r="AT96" s="203" t="s">
        <v>71</v>
      </c>
      <c r="AU96" s="203" t="s">
        <v>72</v>
      </c>
      <c r="AY96" s="202" t="s">
        <v>155</v>
      </c>
      <c r="BK96" s="204">
        <f>SUM(BK97:BK101)</f>
        <v>0</v>
      </c>
    </row>
    <row r="97" spans="1:65" s="2" customFormat="1" ht="16.5" customHeight="1">
      <c r="A97" s="41"/>
      <c r="B97" s="42"/>
      <c r="C97" s="207" t="s">
        <v>80</v>
      </c>
      <c r="D97" s="207" t="s">
        <v>162</v>
      </c>
      <c r="E97" s="208" t="s">
        <v>3821</v>
      </c>
      <c r="F97" s="209" t="s">
        <v>3822</v>
      </c>
      <c r="G97" s="210" t="s">
        <v>560</v>
      </c>
      <c r="H97" s="211">
        <v>50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82</v>
      </c>
    </row>
    <row r="98" spans="1:65" s="2" customFormat="1" ht="16.5" customHeight="1">
      <c r="A98" s="41"/>
      <c r="B98" s="42"/>
      <c r="C98" s="207" t="s">
        <v>82</v>
      </c>
      <c r="D98" s="207" t="s">
        <v>162</v>
      </c>
      <c r="E98" s="208" t="s">
        <v>3823</v>
      </c>
      <c r="F98" s="209" t="s">
        <v>3824</v>
      </c>
      <c r="G98" s="210" t="s">
        <v>653</v>
      </c>
      <c r="H98" s="211">
        <v>800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252</v>
      </c>
    </row>
    <row r="99" spans="1:65" s="2" customFormat="1" ht="16.5" customHeight="1">
      <c r="A99" s="41"/>
      <c r="B99" s="42"/>
      <c r="C99" s="207" t="s">
        <v>186</v>
      </c>
      <c r="D99" s="207" t="s">
        <v>162</v>
      </c>
      <c r="E99" s="208" t="s">
        <v>3825</v>
      </c>
      <c r="F99" s="209" t="s">
        <v>3826</v>
      </c>
      <c r="G99" s="210" t="s">
        <v>560</v>
      </c>
      <c r="H99" s="211">
        <v>900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522</v>
      </c>
    </row>
    <row r="100" spans="1:65" s="2" customFormat="1" ht="16.5" customHeight="1">
      <c r="A100" s="41"/>
      <c r="B100" s="42"/>
      <c r="C100" s="207" t="s">
        <v>252</v>
      </c>
      <c r="D100" s="207" t="s">
        <v>162</v>
      </c>
      <c r="E100" s="208" t="s">
        <v>3827</v>
      </c>
      <c r="F100" s="209" t="s">
        <v>3826</v>
      </c>
      <c r="G100" s="210" t="s">
        <v>560</v>
      </c>
      <c r="H100" s="211">
        <v>100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563</v>
      </c>
    </row>
    <row r="101" spans="1:65" s="2" customFormat="1" ht="16.5" customHeight="1">
      <c r="A101" s="41"/>
      <c r="B101" s="42"/>
      <c r="C101" s="207" t="s">
        <v>158</v>
      </c>
      <c r="D101" s="207" t="s">
        <v>162</v>
      </c>
      <c r="E101" s="208" t="s">
        <v>3828</v>
      </c>
      <c r="F101" s="209" t="s">
        <v>3829</v>
      </c>
      <c r="G101" s="210" t="s">
        <v>653</v>
      </c>
      <c r="H101" s="211">
        <v>100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277</v>
      </c>
    </row>
    <row r="102" spans="1:63" s="12" customFormat="1" ht="25.9" customHeight="1">
      <c r="A102" s="12"/>
      <c r="B102" s="191"/>
      <c r="C102" s="192"/>
      <c r="D102" s="193" t="s">
        <v>71</v>
      </c>
      <c r="E102" s="194" t="s">
        <v>3830</v>
      </c>
      <c r="F102" s="194" t="s">
        <v>3831</v>
      </c>
      <c r="G102" s="192"/>
      <c r="H102" s="192"/>
      <c r="I102" s="195"/>
      <c r="J102" s="196">
        <f>BK102</f>
        <v>0</v>
      </c>
      <c r="K102" s="192"/>
      <c r="L102" s="197"/>
      <c r="M102" s="198"/>
      <c r="N102" s="199"/>
      <c r="O102" s="199"/>
      <c r="P102" s="200">
        <f>P103</f>
        <v>0</v>
      </c>
      <c r="Q102" s="199"/>
      <c r="R102" s="200">
        <f>R103</f>
        <v>0</v>
      </c>
      <c r="S102" s="199"/>
      <c r="T102" s="20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80</v>
      </c>
      <c r="AT102" s="203" t="s">
        <v>71</v>
      </c>
      <c r="AU102" s="203" t="s">
        <v>72</v>
      </c>
      <c r="AY102" s="202" t="s">
        <v>155</v>
      </c>
      <c r="BK102" s="204">
        <f>BK103</f>
        <v>0</v>
      </c>
    </row>
    <row r="103" spans="1:65" s="2" customFormat="1" ht="16.5" customHeight="1">
      <c r="A103" s="41"/>
      <c r="B103" s="42"/>
      <c r="C103" s="207" t="s">
        <v>522</v>
      </c>
      <c r="D103" s="207" t="s">
        <v>162</v>
      </c>
      <c r="E103" s="208" t="s">
        <v>3832</v>
      </c>
      <c r="F103" s="209" t="s">
        <v>3833</v>
      </c>
      <c r="G103" s="210" t="s">
        <v>2354</v>
      </c>
      <c r="H103" s="211">
        <v>300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8</v>
      </c>
    </row>
    <row r="104" spans="1:63" s="12" customFormat="1" ht="25.9" customHeight="1">
      <c r="A104" s="12"/>
      <c r="B104" s="191"/>
      <c r="C104" s="192"/>
      <c r="D104" s="193" t="s">
        <v>71</v>
      </c>
      <c r="E104" s="194" t="s">
        <v>3834</v>
      </c>
      <c r="F104" s="194" t="s">
        <v>3835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P105</f>
        <v>0</v>
      </c>
      <c r="Q104" s="199"/>
      <c r="R104" s="200">
        <f>R105</f>
        <v>0</v>
      </c>
      <c r="S104" s="199"/>
      <c r="T104" s="20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80</v>
      </c>
      <c r="AT104" s="203" t="s">
        <v>71</v>
      </c>
      <c r="AU104" s="203" t="s">
        <v>72</v>
      </c>
      <c r="AY104" s="202" t="s">
        <v>155</v>
      </c>
      <c r="BK104" s="204">
        <f>BK105</f>
        <v>0</v>
      </c>
    </row>
    <row r="105" spans="1:65" s="2" customFormat="1" ht="16.5" customHeight="1">
      <c r="A105" s="41"/>
      <c r="B105" s="42"/>
      <c r="C105" s="207" t="s">
        <v>1170</v>
      </c>
      <c r="D105" s="207" t="s">
        <v>162</v>
      </c>
      <c r="E105" s="208" t="s">
        <v>3836</v>
      </c>
      <c r="F105" s="209" t="s">
        <v>3837</v>
      </c>
      <c r="G105" s="210" t="s">
        <v>3838</v>
      </c>
      <c r="H105" s="211">
        <v>2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292</v>
      </c>
    </row>
    <row r="106" spans="1:63" s="12" customFormat="1" ht="25.9" customHeight="1">
      <c r="A106" s="12"/>
      <c r="B106" s="191"/>
      <c r="C106" s="192"/>
      <c r="D106" s="193" t="s">
        <v>71</v>
      </c>
      <c r="E106" s="194" t="s">
        <v>3839</v>
      </c>
      <c r="F106" s="194" t="s">
        <v>3840</v>
      </c>
      <c r="G106" s="192"/>
      <c r="H106" s="192"/>
      <c r="I106" s="195"/>
      <c r="J106" s="196">
        <f>BK106</f>
        <v>0</v>
      </c>
      <c r="K106" s="192"/>
      <c r="L106" s="197"/>
      <c r="M106" s="198"/>
      <c r="N106" s="199"/>
      <c r="O106" s="199"/>
      <c r="P106" s="200">
        <f>SUM(P107:P110)</f>
        <v>0</v>
      </c>
      <c r="Q106" s="199"/>
      <c r="R106" s="200">
        <f>SUM(R107:R110)</f>
        <v>0</v>
      </c>
      <c r="S106" s="199"/>
      <c r="T106" s="201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80</v>
      </c>
      <c r="AT106" s="203" t="s">
        <v>71</v>
      </c>
      <c r="AU106" s="203" t="s">
        <v>72</v>
      </c>
      <c r="AY106" s="202" t="s">
        <v>155</v>
      </c>
      <c r="BK106" s="204">
        <f>SUM(BK107:BK110)</f>
        <v>0</v>
      </c>
    </row>
    <row r="107" spans="1:65" s="2" customFormat="1" ht="16.5" customHeight="1">
      <c r="A107" s="41"/>
      <c r="B107" s="42"/>
      <c r="C107" s="207" t="s">
        <v>563</v>
      </c>
      <c r="D107" s="207" t="s">
        <v>162</v>
      </c>
      <c r="E107" s="208" t="s">
        <v>3841</v>
      </c>
      <c r="F107" s="209" t="s">
        <v>3842</v>
      </c>
      <c r="G107" s="210" t="s">
        <v>174</v>
      </c>
      <c r="H107" s="211">
        <v>100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196</v>
      </c>
    </row>
    <row r="108" spans="1:65" s="2" customFormat="1" ht="16.5" customHeight="1">
      <c r="A108" s="41"/>
      <c r="B108" s="42"/>
      <c r="C108" s="207" t="s">
        <v>265</v>
      </c>
      <c r="D108" s="207" t="s">
        <v>162</v>
      </c>
      <c r="E108" s="208" t="s">
        <v>3843</v>
      </c>
      <c r="F108" s="209" t="s">
        <v>3844</v>
      </c>
      <c r="G108" s="210" t="s">
        <v>174</v>
      </c>
      <c r="H108" s="211">
        <v>11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252</v>
      </c>
      <c r="AT108" s="218" t="s">
        <v>162</v>
      </c>
      <c r="AU108" s="218" t="s">
        <v>80</v>
      </c>
      <c r="AY108" s="20" t="s">
        <v>155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252</v>
      </c>
      <c r="BM108" s="218" t="s">
        <v>208</v>
      </c>
    </row>
    <row r="109" spans="1:65" s="2" customFormat="1" ht="16.5" customHeight="1">
      <c r="A109" s="41"/>
      <c r="B109" s="42"/>
      <c r="C109" s="207" t="s">
        <v>277</v>
      </c>
      <c r="D109" s="207" t="s">
        <v>162</v>
      </c>
      <c r="E109" s="208" t="s">
        <v>3845</v>
      </c>
      <c r="F109" s="209" t="s">
        <v>3846</v>
      </c>
      <c r="G109" s="210" t="s">
        <v>2354</v>
      </c>
      <c r="H109" s="211">
        <v>130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298</v>
      </c>
    </row>
    <row r="110" spans="1:65" s="2" customFormat="1" ht="16.5" customHeight="1">
      <c r="A110" s="41"/>
      <c r="B110" s="42"/>
      <c r="C110" s="207" t="s">
        <v>219</v>
      </c>
      <c r="D110" s="207" t="s">
        <v>162</v>
      </c>
      <c r="E110" s="208" t="s">
        <v>3847</v>
      </c>
      <c r="F110" s="209" t="s">
        <v>3846</v>
      </c>
      <c r="G110" s="210" t="s">
        <v>2354</v>
      </c>
      <c r="H110" s="211">
        <v>36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252</v>
      </c>
      <c r="AT110" s="218" t="s">
        <v>162</v>
      </c>
      <c r="AU110" s="218" t="s">
        <v>80</v>
      </c>
      <c r="AY110" s="20" t="s">
        <v>155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80</v>
      </c>
      <c r="BK110" s="219">
        <f>ROUND(I110*H110,2)</f>
        <v>0</v>
      </c>
      <c r="BL110" s="20" t="s">
        <v>252</v>
      </c>
      <c r="BM110" s="218" t="s">
        <v>310</v>
      </c>
    </row>
    <row r="111" spans="1:63" s="12" customFormat="1" ht="25.9" customHeight="1">
      <c r="A111" s="12"/>
      <c r="B111" s="191"/>
      <c r="C111" s="192"/>
      <c r="D111" s="193" t="s">
        <v>71</v>
      </c>
      <c r="E111" s="194" t="s">
        <v>3848</v>
      </c>
      <c r="F111" s="194" t="s">
        <v>3849</v>
      </c>
      <c r="G111" s="192"/>
      <c r="H111" s="192"/>
      <c r="I111" s="195"/>
      <c r="J111" s="196">
        <f>BK111</f>
        <v>0</v>
      </c>
      <c r="K111" s="192"/>
      <c r="L111" s="197"/>
      <c r="M111" s="198"/>
      <c r="N111" s="199"/>
      <c r="O111" s="199"/>
      <c r="P111" s="200">
        <f>SUM(P112:P114)</f>
        <v>0</v>
      </c>
      <c r="Q111" s="199"/>
      <c r="R111" s="200">
        <f>SUM(R112:R114)</f>
        <v>0</v>
      </c>
      <c r="S111" s="199"/>
      <c r="T111" s="201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80</v>
      </c>
      <c r="AT111" s="203" t="s">
        <v>71</v>
      </c>
      <c r="AU111" s="203" t="s">
        <v>72</v>
      </c>
      <c r="AY111" s="202" t="s">
        <v>155</v>
      </c>
      <c r="BK111" s="204">
        <f>SUM(BK112:BK114)</f>
        <v>0</v>
      </c>
    </row>
    <row r="112" spans="1:65" s="2" customFormat="1" ht="16.5" customHeight="1">
      <c r="A112" s="41"/>
      <c r="B112" s="42"/>
      <c r="C112" s="207" t="s">
        <v>8</v>
      </c>
      <c r="D112" s="207" t="s">
        <v>162</v>
      </c>
      <c r="E112" s="208" t="s">
        <v>3850</v>
      </c>
      <c r="F112" s="209" t="s">
        <v>3851</v>
      </c>
      <c r="G112" s="210" t="s">
        <v>560</v>
      </c>
      <c r="H112" s="211">
        <v>100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327</v>
      </c>
    </row>
    <row r="113" spans="1:65" s="2" customFormat="1" ht="16.5" customHeight="1">
      <c r="A113" s="41"/>
      <c r="B113" s="42"/>
      <c r="C113" s="207" t="s">
        <v>284</v>
      </c>
      <c r="D113" s="207" t="s">
        <v>162</v>
      </c>
      <c r="E113" s="208" t="s">
        <v>3852</v>
      </c>
      <c r="F113" s="209" t="s">
        <v>3829</v>
      </c>
      <c r="G113" s="210" t="s">
        <v>653</v>
      </c>
      <c r="H113" s="211">
        <v>100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256</v>
      </c>
    </row>
    <row r="114" spans="1:65" s="2" customFormat="1" ht="16.5" customHeight="1">
      <c r="A114" s="41"/>
      <c r="B114" s="42"/>
      <c r="C114" s="207" t="s">
        <v>292</v>
      </c>
      <c r="D114" s="207" t="s">
        <v>162</v>
      </c>
      <c r="E114" s="208" t="s">
        <v>3853</v>
      </c>
      <c r="F114" s="209" t="s">
        <v>3854</v>
      </c>
      <c r="G114" s="210" t="s">
        <v>653</v>
      </c>
      <c r="H114" s="211">
        <v>100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350</v>
      </c>
    </row>
    <row r="115" spans="1:63" s="12" customFormat="1" ht="25.9" customHeight="1">
      <c r="A115" s="12"/>
      <c r="B115" s="191"/>
      <c r="C115" s="192"/>
      <c r="D115" s="193" t="s">
        <v>71</v>
      </c>
      <c r="E115" s="194" t="s">
        <v>3855</v>
      </c>
      <c r="F115" s="194" t="s">
        <v>3856</v>
      </c>
      <c r="G115" s="192"/>
      <c r="H115" s="192"/>
      <c r="I115" s="195"/>
      <c r="J115" s="196">
        <f>BK115</f>
        <v>0</v>
      </c>
      <c r="K115" s="192"/>
      <c r="L115" s="197"/>
      <c r="M115" s="198"/>
      <c r="N115" s="199"/>
      <c r="O115" s="199"/>
      <c r="P115" s="200">
        <f>SUM(P116:P123)</f>
        <v>0</v>
      </c>
      <c r="Q115" s="199"/>
      <c r="R115" s="200">
        <f>SUM(R116:R123)</f>
        <v>0</v>
      </c>
      <c r="S115" s="199"/>
      <c r="T115" s="201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80</v>
      </c>
      <c r="AT115" s="203" t="s">
        <v>71</v>
      </c>
      <c r="AU115" s="203" t="s">
        <v>72</v>
      </c>
      <c r="AY115" s="202" t="s">
        <v>155</v>
      </c>
      <c r="BK115" s="204">
        <f>SUM(BK116:BK123)</f>
        <v>0</v>
      </c>
    </row>
    <row r="116" spans="1:65" s="2" customFormat="1" ht="16.5" customHeight="1">
      <c r="A116" s="41"/>
      <c r="B116" s="42"/>
      <c r="C116" s="207" t="s">
        <v>190</v>
      </c>
      <c r="D116" s="207" t="s">
        <v>162</v>
      </c>
      <c r="E116" s="208" t="s">
        <v>3857</v>
      </c>
      <c r="F116" s="209" t="s">
        <v>3858</v>
      </c>
      <c r="G116" s="210" t="s">
        <v>653</v>
      </c>
      <c r="H116" s="211">
        <v>50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1983</v>
      </c>
    </row>
    <row r="117" spans="1:65" s="2" customFormat="1" ht="16.5" customHeight="1">
      <c r="A117" s="41"/>
      <c r="B117" s="42"/>
      <c r="C117" s="207" t="s">
        <v>196</v>
      </c>
      <c r="D117" s="207" t="s">
        <v>162</v>
      </c>
      <c r="E117" s="208" t="s">
        <v>3859</v>
      </c>
      <c r="F117" s="209" t="s">
        <v>3860</v>
      </c>
      <c r="G117" s="210" t="s">
        <v>174</v>
      </c>
      <c r="H117" s="211">
        <v>10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252</v>
      </c>
      <c r="AT117" s="218" t="s">
        <v>162</v>
      </c>
      <c r="AU117" s="218" t="s">
        <v>80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252</v>
      </c>
      <c r="BM117" s="218" t="s">
        <v>776</v>
      </c>
    </row>
    <row r="118" spans="1:65" s="2" customFormat="1" ht="16.5" customHeight="1">
      <c r="A118" s="41"/>
      <c r="B118" s="42"/>
      <c r="C118" s="207" t="s">
        <v>202</v>
      </c>
      <c r="D118" s="207" t="s">
        <v>162</v>
      </c>
      <c r="E118" s="208" t="s">
        <v>3861</v>
      </c>
      <c r="F118" s="209" t="s">
        <v>3862</v>
      </c>
      <c r="G118" s="210" t="s">
        <v>653</v>
      </c>
      <c r="H118" s="211">
        <v>100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305</v>
      </c>
    </row>
    <row r="119" spans="1:65" s="2" customFormat="1" ht="16.5" customHeight="1">
      <c r="A119" s="41"/>
      <c r="B119" s="42"/>
      <c r="C119" s="207" t="s">
        <v>208</v>
      </c>
      <c r="D119" s="207" t="s">
        <v>162</v>
      </c>
      <c r="E119" s="208" t="s">
        <v>3863</v>
      </c>
      <c r="F119" s="209" t="s">
        <v>3864</v>
      </c>
      <c r="G119" s="210" t="s">
        <v>653</v>
      </c>
      <c r="H119" s="211">
        <v>160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252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336</v>
      </c>
    </row>
    <row r="120" spans="1:65" s="2" customFormat="1" ht="16.5" customHeight="1">
      <c r="A120" s="41"/>
      <c r="B120" s="42"/>
      <c r="C120" s="207" t="s">
        <v>214</v>
      </c>
      <c r="D120" s="207" t="s">
        <v>162</v>
      </c>
      <c r="E120" s="208" t="s">
        <v>3865</v>
      </c>
      <c r="F120" s="209" t="s">
        <v>3866</v>
      </c>
      <c r="G120" s="210" t="s">
        <v>653</v>
      </c>
      <c r="H120" s="211">
        <v>200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252</v>
      </c>
      <c r="AT120" s="218" t="s">
        <v>162</v>
      </c>
      <c r="AU120" s="218" t="s">
        <v>80</v>
      </c>
      <c r="AY120" s="20" t="s">
        <v>155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252</v>
      </c>
      <c r="BM120" s="218" t="s">
        <v>161</v>
      </c>
    </row>
    <row r="121" spans="1:65" s="2" customFormat="1" ht="16.5" customHeight="1">
      <c r="A121" s="41"/>
      <c r="B121" s="42"/>
      <c r="C121" s="207" t="s">
        <v>298</v>
      </c>
      <c r="D121" s="207" t="s">
        <v>162</v>
      </c>
      <c r="E121" s="208" t="s">
        <v>3867</v>
      </c>
      <c r="F121" s="209" t="s">
        <v>3868</v>
      </c>
      <c r="G121" s="210" t="s">
        <v>653</v>
      </c>
      <c r="H121" s="211">
        <v>100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43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252</v>
      </c>
      <c r="AT121" s="218" t="s">
        <v>162</v>
      </c>
      <c r="AU121" s="218" t="s">
        <v>80</v>
      </c>
      <c r="AY121" s="20" t="s">
        <v>155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80</v>
      </c>
      <c r="BK121" s="219">
        <f>ROUND(I121*H121,2)</f>
        <v>0</v>
      </c>
      <c r="BL121" s="20" t="s">
        <v>252</v>
      </c>
      <c r="BM121" s="218" t="s">
        <v>178</v>
      </c>
    </row>
    <row r="122" spans="1:65" s="2" customFormat="1" ht="16.5" customHeight="1">
      <c r="A122" s="41"/>
      <c r="B122" s="42"/>
      <c r="C122" s="207" t="s">
        <v>7</v>
      </c>
      <c r="D122" s="207" t="s">
        <v>162</v>
      </c>
      <c r="E122" s="208" t="s">
        <v>3869</v>
      </c>
      <c r="F122" s="209" t="s">
        <v>3870</v>
      </c>
      <c r="G122" s="210" t="s">
        <v>653</v>
      </c>
      <c r="H122" s="211">
        <v>60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252</v>
      </c>
      <c r="AT122" s="218" t="s">
        <v>162</v>
      </c>
      <c r="AU122" s="218" t="s">
        <v>80</v>
      </c>
      <c r="AY122" s="20" t="s">
        <v>155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252</v>
      </c>
      <c r="BM122" s="218" t="s">
        <v>237</v>
      </c>
    </row>
    <row r="123" spans="1:65" s="2" customFormat="1" ht="16.5" customHeight="1">
      <c r="A123" s="41"/>
      <c r="B123" s="42"/>
      <c r="C123" s="207" t="s">
        <v>310</v>
      </c>
      <c r="D123" s="207" t="s">
        <v>162</v>
      </c>
      <c r="E123" s="208" t="s">
        <v>3871</v>
      </c>
      <c r="F123" s="209" t="s">
        <v>3872</v>
      </c>
      <c r="G123" s="210" t="s">
        <v>653</v>
      </c>
      <c r="H123" s="211">
        <v>200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252</v>
      </c>
      <c r="AT123" s="218" t="s">
        <v>162</v>
      </c>
      <c r="AU123" s="218" t="s">
        <v>80</v>
      </c>
      <c r="AY123" s="20" t="s">
        <v>155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80</v>
      </c>
      <c r="BK123" s="219">
        <f>ROUND(I123*H123,2)</f>
        <v>0</v>
      </c>
      <c r="BL123" s="20" t="s">
        <v>252</v>
      </c>
      <c r="BM123" s="218" t="s">
        <v>247</v>
      </c>
    </row>
    <row r="124" spans="1:63" s="12" customFormat="1" ht="25.9" customHeight="1">
      <c r="A124" s="12"/>
      <c r="B124" s="191"/>
      <c r="C124" s="192"/>
      <c r="D124" s="193" t="s">
        <v>71</v>
      </c>
      <c r="E124" s="194" t="s">
        <v>3873</v>
      </c>
      <c r="F124" s="194" t="s">
        <v>3874</v>
      </c>
      <c r="G124" s="192"/>
      <c r="H124" s="192"/>
      <c r="I124" s="195"/>
      <c r="J124" s="196">
        <f>BK124</f>
        <v>0</v>
      </c>
      <c r="K124" s="192"/>
      <c r="L124" s="197"/>
      <c r="M124" s="198"/>
      <c r="N124" s="199"/>
      <c r="O124" s="199"/>
      <c r="P124" s="200">
        <f>SUM(P125:P132)</f>
        <v>0</v>
      </c>
      <c r="Q124" s="199"/>
      <c r="R124" s="200">
        <f>SUM(R125:R132)</f>
        <v>0</v>
      </c>
      <c r="S124" s="199"/>
      <c r="T124" s="201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80</v>
      </c>
      <c r="AT124" s="203" t="s">
        <v>71</v>
      </c>
      <c r="AU124" s="203" t="s">
        <v>72</v>
      </c>
      <c r="AY124" s="202" t="s">
        <v>155</v>
      </c>
      <c r="BK124" s="204">
        <f>SUM(BK125:BK132)</f>
        <v>0</v>
      </c>
    </row>
    <row r="125" spans="1:65" s="2" customFormat="1" ht="16.5" customHeight="1">
      <c r="A125" s="41"/>
      <c r="B125" s="42"/>
      <c r="C125" s="207" t="s">
        <v>323</v>
      </c>
      <c r="D125" s="207" t="s">
        <v>162</v>
      </c>
      <c r="E125" s="208" t="s">
        <v>3875</v>
      </c>
      <c r="F125" s="209" t="s">
        <v>3876</v>
      </c>
      <c r="G125" s="210" t="s">
        <v>174</v>
      </c>
      <c r="H125" s="211">
        <v>60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252</v>
      </c>
      <c r="AT125" s="218" t="s">
        <v>162</v>
      </c>
      <c r="AU125" s="218" t="s">
        <v>80</v>
      </c>
      <c r="AY125" s="20" t="s">
        <v>155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80</v>
      </c>
      <c r="BK125" s="219">
        <f>ROUND(I125*H125,2)</f>
        <v>0</v>
      </c>
      <c r="BL125" s="20" t="s">
        <v>252</v>
      </c>
      <c r="BM125" s="218" t="s">
        <v>1039</v>
      </c>
    </row>
    <row r="126" spans="1:65" s="2" customFormat="1" ht="16.5" customHeight="1">
      <c r="A126" s="41"/>
      <c r="B126" s="42"/>
      <c r="C126" s="207" t="s">
        <v>327</v>
      </c>
      <c r="D126" s="207" t="s">
        <v>162</v>
      </c>
      <c r="E126" s="208" t="s">
        <v>3877</v>
      </c>
      <c r="F126" s="209" t="s">
        <v>3878</v>
      </c>
      <c r="G126" s="210" t="s">
        <v>174</v>
      </c>
      <c r="H126" s="211">
        <v>12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252</v>
      </c>
      <c r="AT126" s="218" t="s">
        <v>162</v>
      </c>
      <c r="AU126" s="218" t="s">
        <v>80</v>
      </c>
      <c r="AY126" s="20" t="s">
        <v>155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252</v>
      </c>
      <c r="BM126" s="218" t="s">
        <v>1082</v>
      </c>
    </row>
    <row r="127" spans="1:65" s="2" customFormat="1" ht="16.5" customHeight="1">
      <c r="A127" s="41"/>
      <c r="B127" s="42"/>
      <c r="C127" s="207" t="s">
        <v>1962</v>
      </c>
      <c r="D127" s="207" t="s">
        <v>162</v>
      </c>
      <c r="E127" s="208" t="s">
        <v>3879</v>
      </c>
      <c r="F127" s="209" t="s">
        <v>3880</v>
      </c>
      <c r="G127" s="210" t="s">
        <v>174</v>
      </c>
      <c r="H127" s="211">
        <v>2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252</v>
      </c>
      <c r="AT127" s="218" t="s">
        <v>162</v>
      </c>
      <c r="AU127" s="218" t="s">
        <v>80</v>
      </c>
      <c r="AY127" s="20" t="s">
        <v>155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80</v>
      </c>
      <c r="BK127" s="219">
        <f>ROUND(I127*H127,2)</f>
        <v>0</v>
      </c>
      <c r="BL127" s="20" t="s">
        <v>252</v>
      </c>
      <c r="BM127" s="218" t="s">
        <v>1083</v>
      </c>
    </row>
    <row r="128" spans="1:65" s="2" customFormat="1" ht="16.5" customHeight="1">
      <c r="A128" s="41"/>
      <c r="B128" s="42"/>
      <c r="C128" s="207" t="s">
        <v>256</v>
      </c>
      <c r="D128" s="207" t="s">
        <v>162</v>
      </c>
      <c r="E128" s="208" t="s">
        <v>3881</v>
      </c>
      <c r="F128" s="209" t="s">
        <v>3882</v>
      </c>
      <c r="G128" s="210" t="s">
        <v>174</v>
      </c>
      <c r="H128" s="211">
        <v>20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252</v>
      </c>
      <c r="AT128" s="218" t="s">
        <v>162</v>
      </c>
      <c r="AU128" s="218" t="s">
        <v>80</v>
      </c>
      <c r="AY128" s="20" t="s">
        <v>155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252</v>
      </c>
      <c r="BM128" s="218" t="s">
        <v>1211</v>
      </c>
    </row>
    <row r="129" spans="1:65" s="2" customFormat="1" ht="16.5" customHeight="1">
      <c r="A129" s="41"/>
      <c r="B129" s="42"/>
      <c r="C129" s="207" t="s">
        <v>346</v>
      </c>
      <c r="D129" s="207" t="s">
        <v>162</v>
      </c>
      <c r="E129" s="208" t="s">
        <v>3883</v>
      </c>
      <c r="F129" s="209" t="s">
        <v>3884</v>
      </c>
      <c r="G129" s="210" t="s">
        <v>174</v>
      </c>
      <c r="H129" s="211">
        <v>55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252</v>
      </c>
      <c r="AT129" s="218" t="s">
        <v>162</v>
      </c>
      <c r="AU129" s="218" t="s">
        <v>80</v>
      </c>
      <c r="AY129" s="20" t="s">
        <v>155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252</v>
      </c>
      <c r="BM129" s="218" t="s">
        <v>1092</v>
      </c>
    </row>
    <row r="130" spans="1:65" s="2" customFormat="1" ht="16.5" customHeight="1">
      <c r="A130" s="41"/>
      <c r="B130" s="42"/>
      <c r="C130" s="207" t="s">
        <v>350</v>
      </c>
      <c r="D130" s="207" t="s">
        <v>162</v>
      </c>
      <c r="E130" s="208" t="s">
        <v>3885</v>
      </c>
      <c r="F130" s="209" t="s">
        <v>3886</v>
      </c>
      <c r="G130" s="210" t="s">
        <v>174</v>
      </c>
      <c r="H130" s="211">
        <v>24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252</v>
      </c>
      <c r="AT130" s="218" t="s">
        <v>162</v>
      </c>
      <c r="AU130" s="218" t="s">
        <v>80</v>
      </c>
      <c r="AY130" s="20" t="s">
        <v>155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252</v>
      </c>
      <c r="BM130" s="218" t="s">
        <v>2382</v>
      </c>
    </row>
    <row r="131" spans="1:65" s="2" customFormat="1" ht="16.5" customHeight="1">
      <c r="A131" s="41"/>
      <c r="B131" s="42"/>
      <c r="C131" s="207" t="s">
        <v>224</v>
      </c>
      <c r="D131" s="207" t="s">
        <v>162</v>
      </c>
      <c r="E131" s="208" t="s">
        <v>3887</v>
      </c>
      <c r="F131" s="209" t="s">
        <v>3888</v>
      </c>
      <c r="G131" s="210" t="s">
        <v>174</v>
      </c>
      <c r="H131" s="211">
        <v>14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252</v>
      </c>
      <c r="AT131" s="218" t="s">
        <v>162</v>
      </c>
      <c r="AU131" s="218" t="s">
        <v>80</v>
      </c>
      <c r="AY131" s="20" t="s">
        <v>155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80</v>
      </c>
      <c r="BK131" s="219">
        <f>ROUND(I131*H131,2)</f>
        <v>0</v>
      </c>
      <c r="BL131" s="20" t="s">
        <v>252</v>
      </c>
      <c r="BM131" s="218" t="s">
        <v>1109</v>
      </c>
    </row>
    <row r="132" spans="1:65" s="2" customFormat="1" ht="16.5" customHeight="1">
      <c r="A132" s="41"/>
      <c r="B132" s="42"/>
      <c r="C132" s="207" t="s">
        <v>1983</v>
      </c>
      <c r="D132" s="207" t="s">
        <v>162</v>
      </c>
      <c r="E132" s="208" t="s">
        <v>3889</v>
      </c>
      <c r="F132" s="209" t="s">
        <v>3890</v>
      </c>
      <c r="G132" s="210" t="s">
        <v>174</v>
      </c>
      <c r="H132" s="211">
        <v>4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252</v>
      </c>
      <c r="AT132" s="218" t="s">
        <v>162</v>
      </c>
      <c r="AU132" s="218" t="s">
        <v>80</v>
      </c>
      <c r="AY132" s="20" t="s">
        <v>155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252</v>
      </c>
      <c r="BM132" s="218" t="s">
        <v>1119</v>
      </c>
    </row>
    <row r="133" spans="1:63" s="12" customFormat="1" ht="25.9" customHeight="1">
      <c r="A133" s="12"/>
      <c r="B133" s="191"/>
      <c r="C133" s="192"/>
      <c r="D133" s="193" t="s">
        <v>71</v>
      </c>
      <c r="E133" s="194" t="s">
        <v>3891</v>
      </c>
      <c r="F133" s="194" t="s">
        <v>3892</v>
      </c>
      <c r="G133" s="192"/>
      <c r="H133" s="192"/>
      <c r="I133" s="195"/>
      <c r="J133" s="196">
        <f>BK133</f>
        <v>0</v>
      </c>
      <c r="K133" s="192"/>
      <c r="L133" s="197"/>
      <c r="M133" s="198"/>
      <c r="N133" s="199"/>
      <c r="O133" s="199"/>
      <c r="P133" s="200">
        <f>SUM(P134:P136)</f>
        <v>0</v>
      </c>
      <c r="Q133" s="199"/>
      <c r="R133" s="200">
        <f>SUM(R134:R136)</f>
        <v>0</v>
      </c>
      <c r="S133" s="199"/>
      <c r="T133" s="201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80</v>
      </c>
      <c r="AT133" s="203" t="s">
        <v>71</v>
      </c>
      <c r="AU133" s="203" t="s">
        <v>72</v>
      </c>
      <c r="AY133" s="202" t="s">
        <v>155</v>
      </c>
      <c r="BK133" s="204">
        <f>SUM(BK134:BK136)</f>
        <v>0</v>
      </c>
    </row>
    <row r="134" spans="1:65" s="2" customFormat="1" ht="16.5" customHeight="1">
      <c r="A134" s="41"/>
      <c r="B134" s="42"/>
      <c r="C134" s="207" t="s">
        <v>1988</v>
      </c>
      <c r="D134" s="207" t="s">
        <v>162</v>
      </c>
      <c r="E134" s="208" t="s">
        <v>3893</v>
      </c>
      <c r="F134" s="209" t="s">
        <v>3894</v>
      </c>
      <c r="G134" s="210" t="s">
        <v>653</v>
      </c>
      <c r="H134" s="211">
        <v>250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252</v>
      </c>
      <c r="AT134" s="218" t="s">
        <v>162</v>
      </c>
      <c r="AU134" s="218" t="s">
        <v>80</v>
      </c>
      <c r="AY134" s="20" t="s">
        <v>155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252</v>
      </c>
      <c r="BM134" s="218" t="s">
        <v>1070</v>
      </c>
    </row>
    <row r="135" spans="1:65" s="2" customFormat="1" ht="16.5" customHeight="1">
      <c r="A135" s="41"/>
      <c r="B135" s="42"/>
      <c r="C135" s="207" t="s">
        <v>776</v>
      </c>
      <c r="D135" s="207" t="s">
        <v>162</v>
      </c>
      <c r="E135" s="208" t="s">
        <v>3895</v>
      </c>
      <c r="F135" s="209" t="s">
        <v>3896</v>
      </c>
      <c r="G135" s="210" t="s">
        <v>653</v>
      </c>
      <c r="H135" s="211">
        <v>50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252</v>
      </c>
      <c r="AT135" s="218" t="s">
        <v>162</v>
      </c>
      <c r="AU135" s="218" t="s">
        <v>80</v>
      </c>
      <c r="AY135" s="20" t="s">
        <v>155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80</v>
      </c>
      <c r="BK135" s="219">
        <f>ROUND(I135*H135,2)</f>
        <v>0</v>
      </c>
      <c r="BL135" s="20" t="s">
        <v>252</v>
      </c>
      <c r="BM135" s="218" t="s">
        <v>2771</v>
      </c>
    </row>
    <row r="136" spans="1:65" s="2" customFormat="1" ht="16.5" customHeight="1">
      <c r="A136" s="41"/>
      <c r="B136" s="42"/>
      <c r="C136" s="207" t="s">
        <v>272</v>
      </c>
      <c r="D136" s="207" t="s">
        <v>162</v>
      </c>
      <c r="E136" s="208" t="s">
        <v>3897</v>
      </c>
      <c r="F136" s="209" t="s">
        <v>3898</v>
      </c>
      <c r="G136" s="210" t="s">
        <v>653</v>
      </c>
      <c r="H136" s="211">
        <v>100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252</v>
      </c>
      <c r="AT136" s="218" t="s">
        <v>162</v>
      </c>
      <c r="AU136" s="218" t="s">
        <v>80</v>
      </c>
      <c r="AY136" s="20" t="s">
        <v>155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252</v>
      </c>
      <c r="BM136" s="218" t="s">
        <v>2775</v>
      </c>
    </row>
    <row r="137" spans="1:63" s="12" customFormat="1" ht="25.9" customHeight="1">
      <c r="A137" s="12"/>
      <c r="B137" s="191"/>
      <c r="C137" s="192"/>
      <c r="D137" s="193" t="s">
        <v>71</v>
      </c>
      <c r="E137" s="194" t="s">
        <v>3899</v>
      </c>
      <c r="F137" s="194" t="s">
        <v>3900</v>
      </c>
      <c r="G137" s="192"/>
      <c r="H137" s="192"/>
      <c r="I137" s="195"/>
      <c r="J137" s="196">
        <f>BK137</f>
        <v>0</v>
      </c>
      <c r="K137" s="192"/>
      <c r="L137" s="197"/>
      <c r="M137" s="198"/>
      <c r="N137" s="199"/>
      <c r="O137" s="199"/>
      <c r="P137" s="200">
        <f>SUM(P138:P143)</f>
        <v>0</v>
      </c>
      <c r="Q137" s="199"/>
      <c r="R137" s="200">
        <f>SUM(R138:R143)</f>
        <v>0</v>
      </c>
      <c r="S137" s="199"/>
      <c r="T137" s="201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2" t="s">
        <v>80</v>
      </c>
      <c r="AT137" s="203" t="s">
        <v>71</v>
      </c>
      <c r="AU137" s="203" t="s">
        <v>72</v>
      </c>
      <c r="AY137" s="202" t="s">
        <v>155</v>
      </c>
      <c r="BK137" s="204">
        <f>SUM(BK138:BK143)</f>
        <v>0</v>
      </c>
    </row>
    <row r="138" spans="1:65" s="2" customFormat="1" ht="16.5" customHeight="1">
      <c r="A138" s="41"/>
      <c r="B138" s="42"/>
      <c r="C138" s="207" t="s">
        <v>305</v>
      </c>
      <c r="D138" s="207" t="s">
        <v>162</v>
      </c>
      <c r="E138" s="208" t="s">
        <v>3901</v>
      </c>
      <c r="F138" s="209" t="s">
        <v>3902</v>
      </c>
      <c r="G138" s="210" t="s">
        <v>19</v>
      </c>
      <c r="H138" s="211">
        <v>10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252</v>
      </c>
      <c r="AT138" s="218" t="s">
        <v>162</v>
      </c>
      <c r="AU138" s="218" t="s">
        <v>80</v>
      </c>
      <c r="AY138" s="20" t="s">
        <v>155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252</v>
      </c>
      <c r="BM138" s="218" t="s">
        <v>2779</v>
      </c>
    </row>
    <row r="139" spans="1:65" s="2" customFormat="1" ht="16.5" customHeight="1">
      <c r="A139" s="41"/>
      <c r="B139" s="42"/>
      <c r="C139" s="207" t="s">
        <v>331</v>
      </c>
      <c r="D139" s="207" t="s">
        <v>162</v>
      </c>
      <c r="E139" s="208" t="s">
        <v>3903</v>
      </c>
      <c r="F139" s="209" t="s">
        <v>3904</v>
      </c>
      <c r="G139" s="210" t="s">
        <v>174</v>
      </c>
      <c r="H139" s="211">
        <v>27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252</v>
      </c>
      <c r="AT139" s="218" t="s">
        <v>162</v>
      </c>
      <c r="AU139" s="218" t="s">
        <v>80</v>
      </c>
      <c r="AY139" s="20" t="s">
        <v>155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80</v>
      </c>
      <c r="BK139" s="219">
        <f>ROUND(I139*H139,2)</f>
        <v>0</v>
      </c>
      <c r="BL139" s="20" t="s">
        <v>252</v>
      </c>
      <c r="BM139" s="218" t="s">
        <v>2783</v>
      </c>
    </row>
    <row r="140" spans="1:65" s="2" customFormat="1" ht="16.5" customHeight="1">
      <c r="A140" s="41"/>
      <c r="B140" s="42"/>
      <c r="C140" s="207" t="s">
        <v>336</v>
      </c>
      <c r="D140" s="207" t="s">
        <v>162</v>
      </c>
      <c r="E140" s="208" t="s">
        <v>3905</v>
      </c>
      <c r="F140" s="209" t="s">
        <v>3906</v>
      </c>
      <c r="G140" s="210" t="s">
        <v>174</v>
      </c>
      <c r="H140" s="211">
        <v>2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252</v>
      </c>
      <c r="AT140" s="218" t="s">
        <v>162</v>
      </c>
      <c r="AU140" s="218" t="s">
        <v>80</v>
      </c>
      <c r="AY140" s="20" t="s">
        <v>155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80</v>
      </c>
      <c r="BK140" s="219">
        <f>ROUND(I140*H140,2)</f>
        <v>0</v>
      </c>
      <c r="BL140" s="20" t="s">
        <v>252</v>
      </c>
      <c r="BM140" s="218" t="s">
        <v>2787</v>
      </c>
    </row>
    <row r="141" spans="1:65" s="2" customFormat="1" ht="16.5" customHeight="1">
      <c r="A141" s="41"/>
      <c r="B141" s="42"/>
      <c r="C141" s="207" t="s">
        <v>341</v>
      </c>
      <c r="D141" s="207" t="s">
        <v>162</v>
      </c>
      <c r="E141" s="208" t="s">
        <v>3907</v>
      </c>
      <c r="F141" s="209" t="s">
        <v>3908</v>
      </c>
      <c r="G141" s="210" t="s">
        <v>19</v>
      </c>
      <c r="H141" s="211">
        <v>1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252</v>
      </c>
      <c r="AT141" s="218" t="s">
        <v>162</v>
      </c>
      <c r="AU141" s="218" t="s">
        <v>80</v>
      </c>
      <c r="AY141" s="20" t="s">
        <v>155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252</v>
      </c>
      <c r="BM141" s="218" t="s">
        <v>1432</v>
      </c>
    </row>
    <row r="142" spans="1:65" s="2" customFormat="1" ht="16.5" customHeight="1">
      <c r="A142" s="41"/>
      <c r="B142" s="42"/>
      <c r="C142" s="207" t="s">
        <v>161</v>
      </c>
      <c r="D142" s="207" t="s">
        <v>162</v>
      </c>
      <c r="E142" s="208" t="s">
        <v>3909</v>
      </c>
      <c r="F142" s="209" t="s">
        <v>3910</v>
      </c>
      <c r="G142" s="210" t="s">
        <v>174</v>
      </c>
      <c r="H142" s="211">
        <v>36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252</v>
      </c>
      <c r="AT142" s="218" t="s">
        <v>162</v>
      </c>
      <c r="AU142" s="218" t="s">
        <v>80</v>
      </c>
      <c r="AY142" s="20" t="s">
        <v>155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80</v>
      </c>
      <c r="BK142" s="219">
        <f>ROUND(I142*H142,2)</f>
        <v>0</v>
      </c>
      <c r="BL142" s="20" t="s">
        <v>252</v>
      </c>
      <c r="BM142" s="218" t="s">
        <v>890</v>
      </c>
    </row>
    <row r="143" spans="1:65" s="2" customFormat="1" ht="16.5" customHeight="1">
      <c r="A143" s="41"/>
      <c r="B143" s="42"/>
      <c r="C143" s="207" t="s">
        <v>171</v>
      </c>
      <c r="D143" s="207" t="s">
        <v>162</v>
      </c>
      <c r="E143" s="208" t="s">
        <v>3911</v>
      </c>
      <c r="F143" s="209" t="s">
        <v>3912</v>
      </c>
      <c r="G143" s="210" t="s">
        <v>174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252</v>
      </c>
      <c r="AT143" s="218" t="s">
        <v>162</v>
      </c>
      <c r="AU143" s="218" t="s">
        <v>80</v>
      </c>
      <c r="AY143" s="20" t="s">
        <v>155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80</v>
      </c>
      <c r="BK143" s="219">
        <f>ROUND(I143*H143,2)</f>
        <v>0</v>
      </c>
      <c r="BL143" s="20" t="s">
        <v>252</v>
      </c>
      <c r="BM143" s="218" t="s">
        <v>1899</v>
      </c>
    </row>
    <row r="144" spans="1:63" s="12" customFormat="1" ht="25.9" customHeight="1">
      <c r="A144" s="12"/>
      <c r="B144" s="191"/>
      <c r="C144" s="192"/>
      <c r="D144" s="193" t="s">
        <v>71</v>
      </c>
      <c r="E144" s="194" t="s">
        <v>3913</v>
      </c>
      <c r="F144" s="194" t="s">
        <v>3914</v>
      </c>
      <c r="G144" s="192"/>
      <c r="H144" s="192"/>
      <c r="I144" s="195"/>
      <c r="J144" s="196">
        <f>BK144</f>
        <v>0</v>
      </c>
      <c r="K144" s="192"/>
      <c r="L144" s="197"/>
      <c r="M144" s="198"/>
      <c r="N144" s="199"/>
      <c r="O144" s="199"/>
      <c r="P144" s="200">
        <f>SUM(P145:P147)</f>
        <v>0</v>
      </c>
      <c r="Q144" s="199"/>
      <c r="R144" s="200">
        <f>SUM(R145:R147)</f>
        <v>0</v>
      </c>
      <c r="S144" s="199"/>
      <c r="T144" s="201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80</v>
      </c>
      <c r="AT144" s="203" t="s">
        <v>71</v>
      </c>
      <c r="AU144" s="203" t="s">
        <v>72</v>
      </c>
      <c r="AY144" s="202" t="s">
        <v>155</v>
      </c>
      <c r="BK144" s="204">
        <f>SUM(BK145:BK147)</f>
        <v>0</v>
      </c>
    </row>
    <row r="145" spans="1:65" s="2" customFormat="1" ht="16.5" customHeight="1">
      <c r="A145" s="41"/>
      <c r="B145" s="42"/>
      <c r="C145" s="207" t="s">
        <v>178</v>
      </c>
      <c r="D145" s="207" t="s">
        <v>162</v>
      </c>
      <c r="E145" s="208" t="s">
        <v>3915</v>
      </c>
      <c r="F145" s="209" t="s">
        <v>3916</v>
      </c>
      <c r="G145" s="210" t="s">
        <v>174</v>
      </c>
      <c r="H145" s="211">
        <v>20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43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252</v>
      </c>
      <c r="AT145" s="218" t="s">
        <v>162</v>
      </c>
      <c r="AU145" s="218" t="s">
        <v>80</v>
      </c>
      <c r="AY145" s="20" t="s">
        <v>155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80</v>
      </c>
      <c r="BK145" s="219">
        <f>ROUND(I145*H145,2)</f>
        <v>0</v>
      </c>
      <c r="BL145" s="20" t="s">
        <v>252</v>
      </c>
      <c r="BM145" s="218" t="s">
        <v>2047</v>
      </c>
    </row>
    <row r="146" spans="1:65" s="2" customFormat="1" ht="16.5" customHeight="1">
      <c r="A146" s="41"/>
      <c r="B146" s="42"/>
      <c r="C146" s="207" t="s">
        <v>182</v>
      </c>
      <c r="D146" s="207" t="s">
        <v>162</v>
      </c>
      <c r="E146" s="208" t="s">
        <v>3917</v>
      </c>
      <c r="F146" s="209" t="s">
        <v>3918</v>
      </c>
      <c r="G146" s="210" t="s">
        <v>174</v>
      </c>
      <c r="H146" s="211">
        <v>16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252</v>
      </c>
      <c r="AT146" s="218" t="s">
        <v>162</v>
      </c>
      <c r="AU146" s="218" t="s">
        <v>80</v>
      </c>
      <c r="AY146" s="20" t="s">
        <v>155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252</v>
      </c>
      <c r="BM146" s="218" t="s">
        <v>2052</v>
      </c>
    </row>
    <row r="147" spans="1:65" s="2" customFormat="1" ht="16.5" customHeight="1">
      <c r="A147" s="41"/>
      <c r="B147" s="42"/>
      <c r="C147" s="207" t="s">
        <v>237</v>
      </c>
      <c r="D147" s="207" t="s">
        <v>162</v>
      </c>
      <c r="E147" s="208" t="s">
        <v>3919</v>
      </c>
      <c r="F147" s="209" t="s">
        <v>3920</v>
      </c>
      <c r="G147" s="210" t="s">
        <v>174</v>
      </c>
      <c r="H147" s="211">
        <v>130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252</v>
      </c>
      <c r="AT147" s="218" t="s">
        <v>162</v>
      </c>
      <c r="AU147" s="218" t="s">
        <v>80</v>
      </c>
      <c r="AY147" s="20" t="s">
        <v>155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80</v>
      </c>
      <c r="BK147" s="219">
        <f>ROUND(I147*H147,2)</f>
        <v>0</v>
      </c>
      <c r="BL147" s="20" t="s">
        <v>252</v>
      </c>
      <c r="BM147" s="218" t="s">
        <v>2802</v>
      </c>
    </row>
    <row r="148" spans="1:63" s="12" customFormat="1" ht="25.9" customHeight="1">
      <c r="A148" s="12"/>
      <c r="B148" s="191"/>
      <c r="C148" s="192"/>
      <c r="D148" s="193" t="s">
        <v>71</v>
      </c>
      <c r="E148" s="194" t="s">
        <v>3921</v>
      </c>
      <c r="F148" s="194" t="s">
        <v>3922</v>
      </c>
      <c r="G148" s="192"/>
      <c r="H148" s="192"/>
      <c r="I148" s="195"/>
      <c r="J148" s="196">
        <f>BK148</f>
        <v>0</v>
      </c>
      <c r="K148" s="192"/>
      <c r="L148" s="197"/>
      <c r="M148" s="198"/>
      <c r="N148" s="199"/>
      <c r="O148" s="199"/>
      <c r="P148" s="200">
        <f>SUM(P149:P166)</f>
        <v>0</v>
      </c>
      <c r="Q148" s="199"/>
      <c r="R148" s="200">
        <f>SUM(R149:R166)</f>
        <v>0</v>
      </c>
      <c r="S148" s="199"/>
      <c r="T148" s="201">
        <f>SUM(T149:T166)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80</v>
      </c>
      <c r="AT148" s="203" t="s">
        <v>71</v>
      </c>
      <c r="AU148" s="203" t="s">
        <v>72</v>
      </c>
      <c r="AY148" s="202" t="s">
        <v>155</v>
      </c>
      <c r="BK148" s="204">
        <f>SUM(BK149:BK166)</f>
        <v>0</v>
      </c>
    </row>
    <row r="149" spans="1:65" s="2" customFormat="1" ht="16.5" customHeight="1">
      <c r="A149" s="41"/>
      <c r="B149" s="42"/>
      <c r="C149" s="207" t="s">
        <v>242</v>
      </c>
      <c r="D149" s="207" t="s">
        <v>162</v>
      </c>
      <c r="E149" s="208" t="s">
        <v>3923</v>
      </c>
      <c r="F149" s="209" t="s">
        <v>3924</v>
      </c>
      <c r="G149" s="210" t="s">
        <v>653</v>
      </c>
      <c r="H149" s="211">
        <v>150</v>
      </c>
      <c r="I149" s="212"/>
      <c r="J149" s="213">
        <f>ROUND(I149*H149,2)</f>
        <v>0</v>
      </c>
      <c r="K149" s="209" t="s">
        <v>19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252</v>
      </c>
      <c r="AT149" s="218" t="s">
        <v>162</v>
      </c>
      <c r="AU149" s="218" t="s">
        <v>80</v>
      </c>
      <c r="AY149" s="20" t="s">
        <v>155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80</v>
      </c>
      <c r="BK149" s="219">
        <f>ROUND(I149*H149,2)</f>
        <v>0</v>
      </c>
      <c r="BL149" s="20" t="s">
        <v>252</v>
      </c>
      <c r="BM149" s="218" t="s">
        <v>2106</v>
      </c>
    </row>
    <row r="150" spans="1:65" s="2" customFormat="1" ht="16.5" customHeight="1">
      <c r="A150" s="41"/>
      <c r="B150" s="42"/>
      <c r="C150" s="207" t="s">
        <v>247</v>
      </c>
      <c r="D150" s="207" t="s">
        <v>162</v>
      </c>
      <c r="E150" s="208" t="s">
        <v>3925</v>
      </c>
      <c r="F150" s="209" t="s">
        <v>3926</v>
      </c>
      <c r="G150" s="210" t="s">
        <v>653</v>
      </c>
      <c r="H150" s="211">
        <v>28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252</v>
      </c>
      <c r="AT150" s="218" t="s">
        <v>162</v>
      </c>
      <c r="AU150" s="218" t="s">
        <v>80</v>
      </c>
      <c r="AY150" s="20" t="s">
        <v>155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252</v>
      </c>
      <c r="BM150" s="218" t="s">
        <v>2117</v>
      </c>
    </row>
    <row r="151" spans="1:65" s="2" customFormat="1" ht="16.5" customHeight="1">
      <c r="A151" s="41"/>
      <c r="B151" s="42"/>
      <c r="C151" s="207" t="s">
        <v>231</v>
      </c>
      <c r="D151" s="207" t="s">
        <v>162</v>
      </c>
      <c r="E151" s="208" t="s">
        <v>3927</v>
      </c>
      <c r="F151" s="209" t="s">
        <v>3928</v>
      </c>
      <c r="G151" s="210" t="s">
        <v>174</v>
      </c>
      <c r="H151" s="211">
        <v>80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43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252</v>
      </c>
      <c r="AT151" s="218" t="s">
        <v>162</v>
      </c>
      <c r="AU151" s="218" t="s">
        <v>80</v>
      </c>
      <c r="AY151" s="20" t="s">
        <v>155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80</v>
      </c>
      <c r="BK151" s="219">
        <f>ROUND(I151*H151,2)</f>
        <v>0</v>
      </c>
      <c r="BL151" s="20" t="s">
        <v>252</v>
      </c>
      <c r="BM151" s="218" t="s">
        <v>2136</v>
      </c>
    </row>
    <row r="152" spans="1:65" s="2" customFormat="1" ht="16.5" customHeight="1">
      <c r="A152" s="41"/>
      <c r="B152" s="42"/>
      <c r="C152" s="207" t="s">
        <v>1039</v>
      </c>
      <c r="D152" s="207" t="s">
        <v>162</v>
      </c>
      <c r="E152" s="208" t="s">
        <v>3929</v>
      </c>
      <c r="F152" s="209" t="s">
        <v>3930</v>
      </c>
      <c r="G152" s="210" t="s">
        <v>174</v>
      </c>
      <c r="H152" s="211">
        <v>40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252</v>
      </c>
      <c r="AT152" s="218" t="s">
        <v>162</v>
      </c>
      <c r="AU152" s="218" t="s">
        <v>80</v>
      </c>
      <c r="AY152" s="20" t="s">
        <v>155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80</v>
      </c>
      <c r="BK152" s="219">
        <f>ROUND(I152*H152,2)</f>
        <v>0</v>
      </c>
      <c r="BL152" s="20" t="s">
        <v>252</v>
      </c>
      <c r="BM152" s="218" t="s">
        <v>2151</v>
      </c>
    </row>
    <row r="153" spans="1:65" s="2" customFormat="1" ht="16.5" customHeight="1">
      <c r="A153" s="41"/>
      <c r="B153" s="42"/>
      <c r="C153" s="207" t="s">
        <v>1044</v>
      </c>
      <c r="D153" s="207" t="s">
        <v>162</v>
      </c>
      <c r="E153" s="208" t="s">
        <v>3931</v>
      </c>
      <c r="F153" s="209" t="s">
        <v>3932</v>
      </c>
      <c r="G153" s="210" t="s">
        <v>174</v>
      </c>
      <c r="H153" s="211">
        <v>13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252</v>
      </c>
      <c r="AT153" s="218" t="s">
        <v>162</v>
      </c>
      <c r="AU153" s="218" t="s">
        <v>80</v>
      </c>
      <c r="AY153" s="20" t="s">
        <v>155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252</v>
      </c>
      <c r="BM153" s="218" t="s">
        <v>2161</v>
      </c>
    </row>
    <row r="154" spans="1:65" s="2" customFormat="1" ht="16.5" customHeight="1">
      <c r="A154" s="41"/>
      <c r="B154" s="42"/>
      <c r="C154" s="207" t="s">
        <v>1082</v>
      </c>
      <c r="D154" s="207" t="s">
        <v>162</v>
      </c>
      <c r="E154" s="208" t="s">
        <v>3933</v>
      </c>
      <c r="F154" s="209" t="s">
        <v>3934</v>
      </c>
      <c r="G154" s="210" t="s">
        <v>174</v>
      </c>
      <c r="H154" s="211">
        <v>60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252</v>
      </c>
      <c r="AT154" s="218" t="s">
        <v>162</v>
      </c>
      <c r="AU154" s="218" t="s">
        <v>80</v>
      </c>
      <c r="AY154" s="20" t="s">
        <v>155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80</v>
      </c>
      <c r="BK154" s="219">
        <f>ROUND(I154*H154,2)</f>
        <v>0</v>
      </c>
      <c r="BL154" s="20" t="s">
        <v>252</v>
      </c>
      <c r="BM154" s="218" t="s">
        <v>2177</v>
      </c>
    </row>
    <row r="155" spans="1:65" s="2" customFormat="1" ht="16.5" customHeight="1">
      <c r="A155" s="41"/>
      <c r="B155" s="42"/>
      <c r="C155" s="207" t="s">
        <v>1075</v>
      </c>
      <c r="D155" s="207" t="s">
        <v>162</v>
      </c>
      <c r="E155" s="208" t="s">
        <v>3935</v>
      </c>
      <c r="F155" s="209" t="s">
        <v>3936</v>
      </c>
      <c r="G155" s="210" t="s">
        <v>174</v>
      </c>
      <c r="H155" s="211">
        <v>11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252</v>
      </c>
      <c r="AT155" s="218" t="s">
        <v>162</v>
      </c>
      <c r="AU155" s="218" t="s">
        <v>80</v>
      </c>
      <c r="AY155" s="20" t="s">
        <v>155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252</v>
      </c>
      <c r="BM155" s="218" t="s">
        <v>2091</v>
      </c>
    </row>
    <row r="156" spans="1:65" s="2" customFormat="1" ht="16.5" customHeight="1">
      <c r="A156" s="41"/>
      <c r="B156" s="42"/>
      <c r="C156" s="207" t="s">
        <v>1083</v>
      </c>
      <c r="D156" s="207" t="s">
        <v>162</v>
      </c>
      <c r="E156" s="208" t="s">
        <v>3937</v>
      </c>
      <c r="F156" s="209" t="s">
        <v>3938</v>
      </c>
      <c r="G156" s="210" t="s">
        <v>787</v>
      </c>
      <c r="H156" s="211">
        <v>10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252</v>
      </c>
      <c r="AT156" s="218" t="s">
        <v>162</v>
      </c>
      <c r="AU156" s="218" t="s">
        <v>80</v>
      </c>
      <c r="AY156" s="20" t="s">
        <v>155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80</v>
      </c>
      <c r="BK156" s="219">
        <f>ROUND(I156*H156,2)</f>
        <v>0</v>
      </c>
      <c r="BL156" s="20" t="s">
        <v>252</v>
      </c>
      <c r="BM156" s="218" t="s">
        <v>2516</v>
      </c>
    </row>
    <row r="157" spans="1:65" s="2" customFormat="1" ht="16.5" customHeight="1">
      <c r="A157" s="41"/>
      <c r="B157" s="42"/>
      <c r="C157" s="207" t="s">
        <v>710</v>
      </c>
      <c r="D157" s="207" t="s">
        <v>162</v>
      </c>
      <c r="E157" s="208" t="s">
        <v>3939</v>
      </c>
      <c r="F157" s="209" t="s">
        <v>3940</v>
      </c>
      <c r="G157" s="210" t="s">
        <v>174</v>
      </c>
      <c r="H157" s="211">
        <v>12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252</v>
      </c>
      <c r="AT157" s="218" t="s">
        <v>162</v>
      </c>
      <c r="AU157" s="218" t="s">
        <v>80</v>
      </c>
      <c r="AY157" s="20" t="s">
        <v>155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252</v>
      </c>
      <c r="BM157" s="218" t="s">
        <v>391</v>
      </c>
    </row>
    <row r="158" spans="1:65" s="2" customFormat="1" ht="16.5" customHeight="1">
      <c r="A158" s="41"/>
      <c r="B158" s="42"/>
      <c r="C158" s="207" t="s">
        <v>1211</v>
      </c>
      <c r="D158" s="207" t="s">
        <v>162</v>
      </c>
      <c r="E158" s="208" t="s">
        <v>3941</v>
      </c>
      <c r="F158" s="209" t="s">
        <v>3940</v>
      </c>
      <c r="G158" s="210" t="s">
        <v>174</v>
      </c>
      <c r="H158" s="211">
        <v>2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252</v>
      </c>
      <c r="AT158" s="218" t="s">
        <v>162</v>
      </c>
      <c r="AU158" s="218" t="s">
        <v>80</v>
      </c>
      <c r="AY158" s="20" t="s">
        <v>155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80</v>
      </c>
      <c r="BK158" s="219">
        <f>ROUND(I158*H158,2)</f>
        <v>0</v>
      </c>
      <c r="BL158" s="20" t="s">
        <v>252</v>
      </c>
      <c r="BM158" s="218" t="s">
        <v>1416</v>
      </c>
    </row>
    <row r="159" spans="1:65" s="2" customFormat="1" ht="16.5" customHeight="1">
      <c r="A159" s="41"/>
      <c r="B159" s="42"/>
      <c r="C159" s="207" t="s">
        <v>1052</v>
      </c>
      <c r="D159" s="207" t="s">
        <v>162</v>
      </c>
      <c r="E159" s="208" t="s">
        <v>3942</v>
      </c>
      <c r="F159" s="209" t="s">
        <v>3943</v>
      </c>
      <c r="G159" s="210" t="s">
        <v>653</v>
      </c>
      <c r="H159" s="211">
        <v>250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252</v>
      </c>
      <c r="AT159" s="218" t="s">
        <v>162</v>
      </c>
      <c r="AU159" s="218" t="s">
        <v>80</v>
      </c>
      <c r="AY159" s="20" t="s">
        <v>155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252</v>
      </c>
      <c r="BM159" s="218" t="s">
        <v>1018</v>
      </c>
    </row>
    <row r="160" spans="1:65" s="2" customFormat="1" ht="16.5" customHeight="1">
      <c r="A160" s="41"/>
      <c r="B160" s="42"/>
      <c r="C160" s="207" t="s">
        <v>1092</v>
      </c>
      <c r="D160" s="207" t="s">
        <v>162</v>
      </c>
      <c r="E160" s="208" t="s">
        <v>3944</v>
      </c>
      <c r="F160" s="209" t="s">
        <v>3945</v>
      </c>
      <c r="G160" s="210" t="s">
        <v>174</v>
      </c>
      <c r="H160" s="211">
        <v>150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252</v>
      </c>
      <c r="AT160" s="218" t="s">
        <v>162</v>
      </c>
      <c r="AU160" s="218" t="s">
        <v>80</v>
      </c>
      <c r="AY160" s="20" t="s">
        <v>155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252</v>
      </c>
      <c r="BM160" s="218" t="s">
        <v>1004</v>
      </c>
    </row>
    <row r="161" spans="1:65" s="2" customFormat="1" ht="16.5" customHeight="1">
      <c r="A161" s="41"/>
      <c r="B161" s="42"/>
      <c r="C161" s="207" t="s">
        <v>1097</v>
      </c>
      <c r="D161" s="207" t="s">
        <v>162</v>
      </c>
      <c r="E161" s="208" t="s">
        <v>3946</v>
      </c>
      <c r="F161" s="209" t="s">
        <v>3947</v>
      </c>
      <c r="G161" s="210" t="s">
        <v>174</v>
      </c>
      <c r="H161" s="211">
        <v>280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252</v>
      </c>
      <c r="AT161" s="218" t="s">
        <v>162</v>
      </c>
      <c r="AU161" s="218" t="s">
        <v>80</v>
      </c>
      <c r="AY161" s="20" t="s">
        <v>155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252</v>
      </c>
      <c r="BM161" s="218" t="s">
        <v>917</v>
      </c>
    </row>
    <row r="162" spans="1:65" s="2" customFormat="1" ht="16.5" customHeight="1">
      <c r="A162" s="41"/>
      <c r="B162" s="42"/>
      <c r="C162" s="207" t="s">
        <v>2382</v>
      </c>
      <c r="D162" s="207" t="s">
        <v>162</v>
      </c>
      <c r="E162" s="208" t="s">
        <v>3948</v>
      </c>
      <c r="F162" s="209" t="s">
        <v>3949</v>
      </c>
      <c r="G162" s="210" t="s">
        <v>174</v>
      </c>
      <c r="H162" s="211">
        <v>39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252</v>
      </c>
      <c r="AT162" s="218" t="s">
        <v>162</v>
      </c>
      <c r="AU162" s="218" t="s">
        <v>80</v>
      </c>
      <c r="AY162" s="20" t="s">
        <v>155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80</v>
      </c>
      <c r="BK162" s="219">
        <f>ROUND(I162*H162,2)</f>
        <v>0</v>
      </c>
      <c r="BL162" s="20" t="s">
        <v>252</v>
      </c>
      <c r="BM162" s="218" t="s">
        <v>797</v>
      </c>
    </row>
    <row r="163" spans="1:65" s="2" customFormat="1" ht="16.5" customHeight="1">
      <c r="A163" s="41"/>
      <c r="B163" s="42"/>
      <c r="C163" s="207" t="s">
        <v>1114</v>
      </c>
      <c r="D163" s="207" t="s">
        <v>162</v>
      </c>
      <c r="E163" s="208" t="s">
        <v>3950</v>
      </c>
      <c r="F163" s="209" t="s">
        <v>3951</v>
      </c>
      <c r="G163" s="210" t="s">
        <v>174</v>
      </c>
      <c r="H163" s="211">
        <v>14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252</v>
      </c>
      <c r="AT163" s="218" t="s">
        <v>162</v>
      </c>
      <c r="AU163" s="218" t="s">
        <v>80</v>
      </c>
      <c r="AY163" s="20" t="s">
        <v>155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80</v>
      </c>
      <c r="BK163" s="219">
        <f>ROUND(I163*H163,2)</f>
        <v>0</v>
      </c>
      <c r="BL163" s="20" t="s">
        <v>252</v>
      </c>
      <c r="BM163" s="218" t="s">
        <v>2842</v>
      </c>
    </row>
    <row r="164" spans="1:65" s="2" customFormat="1" ht="16.5" customHeight="1">
      <c r="A164" s="41"/>
      <c r="B164" s="42"/>
      <c r="C164" s="207" t="s">
        <v>1109</v>
      </c>
      <c r="D164" s="207" t="s">
        <v>162</v>
      </c>
      <c r="E164" s="208" t="s">
        <v>3952</v>
      </c>
      <c r="F164" s="209" t="s">
        <v>3953</v>
      </c>
      <c r="G164" s="210" t="s">
        <v>3954</v>
      </c>
      <c r="H164" s="211">
        <v>1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252</v>
      </c>
      <c r="AT164" s="218" t="s">
        <v>162</v>
      </c>
      <c r="AU164" s="218" t="s">
        <v>80</v>
      </c>
      <c r="AY164" s="20" t="s">
        <v>155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80</v>
      </c>
      <c r="BK164" s="219">
        <f>ROUND(I164*H164,2)</f>
        <v>0</v>
      </c>
      <c r="BL164" s="20" t="s">
        <v>252</v>
      </c>
      <c r="BM164" s="218" t="s">
        <v>849</v>
      </c>
    </row>
    <row r="165" spans="1:65" s="2" customFormat="1" ht="16.5" customHeight="1">
      <c r="A165" s="41"/>
      <c r="B165" s="42"/>
      <c r="C165" s="207" t="s">
        <v>1104</v>
      </c>
      <c r="D165" s="207" t="s">
        <v>162</v>
      </c>
      <c r="E165" s="208" t="s">
        <v>3955</v>
      </c>
      <c r="F165" s="209" t="s">
        <v>3956</v>
      </c>
      <c r="G165" s="210" t="s">
        <v>174</v>
      </c>
      <c r="H165" s="211">
        <v>11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252</v>
      </c>
      <c r="AT165" s="218" t="s">
        <v>162</v>
      </c>
      <c r="AU165" s="218" t="s">
        <v>80</v>
      </c>
      <c r="AY165" s="20" t="s">
        <v>155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252</v>
      </c>
      <c r="BM165" s="218" t="s">
        <v>2848</v>
      </c>
    </row>
    <row r="166" spans="1:65" s="2" customFormat="1" ht="16.5" customHeight="1">
      <c r="A166" s="41"/>
      <c r="B166" s="42"/>
      <c r="C166" s="207" t="s">
        <v>1119</v>
      </c>
      <c r="D166" s="207" t="s">
        <v>162</v>
      </c>
      <c r="E166" s="208" t="s">
        <v>3957</v>
      </c>
      <c r="F166" s="209" t="s">
        <v>3958</v>
      </c>
      <c r="G166" s="210" t="s">
        <v>653</v>
      </c>
      <c r="H166" s="211">
        <v>280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252</v>
      </c>
      <c r="AT166" s="218" t="s">
        <v>162</v>
      </c>
      <c r="AU166" s="218" t="s">
        <v>80</v>
      </c>
      <c r="AY166" s="20" t="s">
        <v>155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80</v>
      </c>
      <c r="BK166" s="219">
        <f>ROUND(I166*H166,2)</f>
        <v>0</v>
      </c>
      <c r="BL166" s="20" t="s">
        <v>252</v>
      </c>
      <c r="BM166" s="218" t="s">
        <v>922</v>
      </c>
    </row>
    <row r="167" spans="1:63" s="12" customFormat="1" ht="25.9" customHeight="1">
      <c r="A167" s="12"/>
      <c r="B167" s="191"/>
      <c r="C167" s="192"/>
      <c r="D167" s="193" t="s">
        <v>71</v>
      </c>
      <c r="E167" s="194" t="s">
        <v>3959</v>
      </c>
      <c r="F167" s="194" t="s">
        <v>3960</v>
      </c>
      <c r="G167" s="192"/>
      <c r="H167" s="192"/>
      <c r="I167" s="195"/>
      <c r="J167" s="196">
        <f>BK167</f>
        <v>0</v>
      </c>
      <c r="K167" s="192"/>
      <c r="L167" s="197"/>
      <c r="M167" s="198"/>
      <c r="N167" s="199"/>
      <c r="O167" s="199"/>
      <c r="P167" s="200">
        <f>SUM(P168:P178)</f>
        <v>0</v>
      </c>
      <c r="Q167" s="199"/>
      <c r="R167" s="200">
        <f>SUM(R168:R178)</f>
        <v>0</v>
      </c>
      <c r="S167" s="199"/>
      <c r="T167" s="201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80</v>
      </c>
      <c r="AT167" s="203" t="s">
        <v>71</v>
      </c>
      <c r="AU167" s="203" t="s">
        <v>72</v>
      </c>
      <c r="AY167" s="202" t="s">
        <v>155</v>
      </c>
      <c r="BK167" s="204">
        <f>SUM(BK168:BK178)</f>
        <v>0</v>
      </c>
    </row>
    <row r="168" spans="1:65" s="2" customFormat="1" ht="16.5" customHeight="1">
      <c r="A168" s="41"/>
      <c r="B168" s="42"/>
      <c r="C168" s="207" t="s">
        <v>1125</v>
      </c>
      <c r="D168" s="207" t="s">
        <v>162</v>
      </c>
      <c r="E168" s="208" t="s">
        <v>3961</v>
      </c>
      <c r="F168" s="209" t="s">
        <v>3962</v>
      </c>
      <c r="G168" s="210" t="s">
        <v>3286</v>
      </c>
      <c r="H168" s="211">
        <v>20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252</v>
      </c>
      <c r="AT168" s="218" t="s">
        <v>162</v>
      </c>
      <c r="AU168" s="218" t="s">
        <v>80</v>
      </c>
      <c r="AY168" s="20" t="s">
        <v>155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80</v>
      </c>
      <c r="BK168" s="219">
        <f>ROUND(I168*H168,2)</f>
        <v>0</v>
      </c>
      <c r="BL168" s="20" t="s">
        <v>252</v>
      </c>
      <c r="BM168" s="218" t="s">
        <v>833</v>
      </c>
    </row>
    <row r="169" spans="1:65" s="2" customFormat="1" ht="16.5" customHeight="1">
      <c r="A169" s="41"/>
      <c r="B169" s="42"/>
      <c r="C169" s="207" t="s">
        <v>1070</v>
      </c>
      <c r="D169" s="207" t="s">
        <v>162</v>
      </c>
      <c r="E169" s="208" t="s">
        <v>3963</v>
      </c>
      <c r="F169" s="209" t="s">
        <v>3964</v>
      </c>
      <c r="G169" s="210" t="s">
        <v>3286</v>
      </c>
      <c r="H169" s="211">
        <v>50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252</v>
      </c>
      <c r="AT169" s="218" t="s">
        <v>162</v>
      </c>
      <c r="AU169" s="218" t="s">
        <v>80</v>
      </c>
      <c r="AY169" s="20" t="s">
        <v>155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80</v>
      </c>
      <c r="BK169" s="219">
        <f>ROUND(I169*H169,2)</f>
        <v>0</v>
      </c>
      <c r="BL169" s="20" t="s">
        <v>252</v>
      </c>
      <c r="BM169" s="218" t="s">
        <v>1034</v>
      </c>
    </row>
    <row r="170" spans="1:65" s="2" customFormat="1" ht="16.5" customHeight="1">
      <c r="A170" s="41"/>
      <c r="B170" s="42"/>
      <c r="C170" s="207" t="s">
        <v>2443</v>
      </c>
      <c r="D170" s="207" t="s">
        <v>162</v>
      </c>
      <c r="E170" s="208" t="s">
        <v>3965</v>
      </c>
      <c r="F170" s="209" t="s">
        <v>3966</v>
      </c>
      <c r="G170" s="210" t="s">
        <v>3286</v>
      </c>
      <c r="H170" s="211">
        <v>20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43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252</v>
      </c>
      <c r="AT170" s="218" t="s">
        <v>162</v>
      </c>
      <c r="AU170" s="218" t="s">
        <v>80</v>
      </c>
      <c r="AY170" s="20" t="s">
        <v>155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80</v>
      </c>
      <c r="BK170" s="219">
        <f>ROUND(I170*H170,2)</f>
        <v>0</v>
      </c>
      <c r="BL170" s="20" t="s">
        <v>252</v>
      </c>
      <c r="BM170" s="218" t="s">
        <v>2860</v>
      </c>
    </row>
    <row r="171" spans="1:65" s="2" customFormat="1" ht="16.5" customHeight="1">
      <c r="A171" s="41"/>
      <c r="B171" s="42"/>
      <c r="C171" s="207" t="s">
        <v>2771</v>
      </c>
      <c r="D171" s="207" t="s">
        <v>162</v>
      </c>
      <c r="E171" s="208" t="s">
        <v>3967</v>
      </c>
      <c r="F171" s="209" t="s">
        <v>3968</v>
      </c>
      <c r="G171" s="210" t="s">
        <v>3286</v>
      </c>
      <c r="H171" s="211">
        <v>80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252</v>
      </c>
      <c r="AT171" s="218" t="s">
        <v>162</v>
      </c>
      <c r="AU171" s="218" t="s">
        <v>80</v>
      </c>
      <c r="AY171" s="20" t="s">
        <v>155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252</v>
      </c>
      <c r="BM171" s="218" t="s">
        <v>898</v>
      </c>
    </row>
    <row r="172" spans="1:65" s="2" customFormat="1" ht="16.5" customHeight="1">
      <c r="A172" s="41"/>
      <c r="B172" s="42"/>
      <c r="C172" s="207" t="s">
        <v>2865</v>
      </c>
      <c r="D172" s="207" t="s">
        <v>162</v>
      </c>
      <c r="E172" s="208" t="s">
        <v>3969</v>
      </c>
      <c r="F172" s="209" t="s">
        <v>3970</v>
      </c>
      <c r="G172" s="210" t="s">
        <v>3286</v>
      </c>
      <c r="H172" s="211">
        <v>120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252</v>
      </c>
      <c r="AT172" s="218" t="s">
        <v>162</v>
      </c>
      <c r="AU172" s="218" t="s">
        <v>80</v>
      </c>
      <c r="AY172" s="20" t="s">
        <v>155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80</v>
      </c>
      <c r="BK172" s="219">
        <f>ROUND(I172*H172,2)</f>
        <v>0</v>
      </c>
      <c r="BL172" s="20" t="s">
        <v>252</v>
      </c>
      <c r="BM172" s="218" t="s">
        <v>1384</v>
      </c>
    </row>
    <row r="173" spans="1:65" s="2" customFormat="1" ht="16.5" customHeight="1">
      <c r="A173" s="41"/>
      <c r="B173" s="42"/>
      <c r="C173" s="207" t="s">
        <v>2775</v>
      </c>
      <c r="D173" s="207" t="s">
        <v>162</v>
      </c>
      <c r="E173" s="208" t="s">
        <v>3971</v>
      </c>
      <c r="F173" s="209" t="s">
        <v>3972</v>
      </c>
      <c r="G173" s="210" t="s">
        <v>3286</v>
      </c>
      <c r="H173" s="211">
        <v>30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252</v>
      </c>
      <c r="AT173" s="218" t="s">
        <v>162</v>
      </c>
      <c r="AU173" s="218" t="s">
        <v>80</v>
      </c>
      <c r="AY173" s="20" t="s">
        <v>155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80</v>
      </c>
      <c r="BK173" s="219">
        <f>ROUND(I173*H173,2)</f>
        <v>0</v>
      </c>
      <c r="BL173" s="20" t="s">
        <v>252</v>
      </c>
      <c r="BM173" s="218" t="s">
        <v>2868</v>
      </c>
    </row>
    <row r="174" spans="1:65" s="2" customFormat="1" ht="16.5" customHeight="1">
      <c r="A174" s="41"/>
      <c r="B174" s="42"/>
      <c r="C174" s="207" t="s">
        <v>2871</v>
      </c>
      <c r="D174" s="207" t="s">
        <v>162</v>
      </c>
      <c r="E174" s="208" t="s">
        <v>3973</v>
      </c>
      <c r="F174" s="209" t="s">
        <v>3974</v>
      </c>
      <c r="G174" s="210" t="s">
        <v>3286</v>
      </c>
      <c r="H174" s="211">
        <v>40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252</v>
      </c>
      <c r="AT174" s="218" t="s">
        <v>162</v>
      </c>
      <c r="AU174" s="218" t="s">
        <v>80</v>
      </c>
      <c r="AY174" s="20" t="s">
        <v>155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80</v>
      </c>
      <c r="BK174" s="219">
        <f>ROUND(I174*H174,2)</f>
        <v>0</v>
      </c>
      <c r="BL174" s="20" t="s">
        <v>252</v>
      </c>
      <c r="BM174" s="218" t="s">
        <v>1058</v>
      </c>
    </row>
    <row r="175" spans="1:65" s="2" customFormat="1" ht="16.5" customHeight="1">
      <c r="A175" s="41"/>
      <c r="B175" s="42"/>
      <c r="C175" s="207" t="s">
        <v>2779</v>
      </c>
      <c r="D175" s="207" t="s">
        <v>162</v>
      </c>
      <c r="E175" s="208" t="s">
        <v>3975</v>
      </c>
      <c r="F175" s="209" t="s">
        <v>3976</v>
      </c>
      <c r="G175" s="210" t="s">
        <v>3286</v>
      </c>
      <c r="H175" s="211">
        <v>12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252</v>
      </c>
      <c r="AT175" s="218" t="s">
        <v>162</v>
      </c>
      <c r="AU175" s="218" t="s">
        <v>80</v>
      </c>
      <c r="AY175" s="20" t="s">
        <v>155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80</v>
      </c>
      <c r="BK175" s="219">
        <f>ROUND(I175*H175,2)</f>
        <v>0</v>
      </c>
      <c r="BL175" s="20" t="s">
        <v>252</v>
      </c>
      <c r="BM175" s="218" t="s">
        <v>1600</v>
      </c>
    </row>
    <row r="176" spans="1:65" s="2" customFormat="1" ht="16.5" customHeight="1">
      <c r="A176" s="41"/>
      <c r="B176" s="42"/>
      <c r="C176" s="207" t="s">
        <v>2876</v>
      </c>
      <c r="D176" s="207" t="s">
        <v>162</v>
      </c>
      <c r="E176" s="208" t="s">
        <v>3977</v>
      </c>
      <c r="F176" s="209" t="s">
        <v>3978</v>
      </c>
      <c r="G176" s="210" t="s">
        <v>3286</v>
      </c>
      <c r="H176" s="211">
        <v>40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252</v>
      </c>
      <c r="AT176" s="218" t="s">
        <v>162</v>
      </c>
      <c r="AU176" s="218" t="s">
        <v>80</v>
      </c>
      <c r="AY176" s="20" t="s">
        <v>155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252</v>
      </c>
      <c r="BM176" s="218" t="s">
        <v>1543</v>
      </c>
    </row>
    <row r="177" spans="1:65" s="2" customFormat="1" ht="16.5" customHeight="1">
      <c r="A177" s="41"/>
      <c r="B177" s="42"/>
      <c r="C177" s="207" t="s">
        <v>2783</v>
      </c>
      <c r="D177" s="207" t="s">
        <v>162</v>
      </c>
      <c r="E177" s="208" t="s">
        <v>3979</v>
      </c>
      <c r="F177" s="209" t="s">
        <v>3980</v>
      </c>
      <c r="G177" s="210" t="s">
        <v>3286</v>
      </c>
      <c r="H177" s="211">
        <v>25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252</v>
      </c>
      <c r="AT177" s="218" t="s">
        <v>162</v>
      </c>
      <c r="AU177" s="218" t="s">
        <v>80</v>
      </c>
      <c r="AY177" s="20" t="s">
        <v>155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80</v>
      </c>
      <c r="BK177" s="219">
        <f>ROUND(I177*H177,2)</f>
        <v>0</v>
      </c>
      <c r="BL177" s="20" t="s">
        <v>252</v>
      </c>
      <c r="BM177" s="218" t="s">
        <v>1677</v>
      </c>
    </row>
    <row r="178" spans="1:65" s="2" customFormat="1" ht="16.5" customHeight="1">
      <c r="A178" s="41"/>
      <c r="B178" s="42"/>
      <c r="C178" s="207" t="s">
        <v>2455</v>
      </c>
      <c r="D178" s="207" t="s">
        <v>162</v>
      </c>
      <c r="E178" s="208" t="s">
        <v>3981</v>
      </c>
      <c r="F178" s="209" t="s">
        <v>3982</v>
      </c>
      <c r="G178" s="210" t="s">
        <v>3286</v>
      </c>
      <c r="H178" s="211">
        <v>20</v>
      </c>
      <c r="I178" s="212"/>
      <c r="J178" s="213">
        <f>ROUND(I178*H178,2)</f>
        <v>0</v>
      </c>
      <c r="K178" s="209" t="s">
        <v>19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252</v>
      </c>
      <c r="AT178" s="218" t="s">
        <v>162</v>
      </c>
      <c r="AU178" s="218" t="s">
        <v>80</v>
      </c>
      <c r="AY178" s="20" t="s">
        <v>155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80</v>
      </c>
      <c r="BK178" s="219">
        <f>ROUND(I178*H178,2)</f>
        <v>0</v>
      </c>
      <c r="BL178" s="20" t="s">
        <v>252</v>
      </c>
      <c r="BM178" s="218" t="s">
        <v>1709</v>
      </c>
    </row>
    <row r="179" spans="1:63" s="12" customFormat="1" ht="25.9" customHeight="1">
      <c r="A179" s="12"/>
      <c r="B179" s="191"/>
      <c r="C179" s="192"/>
      <c r="D179" s="193" t="s">
        <v>71</v>
      </c>
      <c r="E179" s="194" t="s">
        <v>3983</v>
      </c>
      <c r="F179" s="194" t="s">
        <v>3984</v>
      </c>
      <c r="G179" s="192"/>
      <c r="H179" s="192"/>
      <c r="I179" s="195"/>
      <c r="J179" s="196">
        <f>BK179</f>
        <v>0</v>
      </c>
      <c r="K179" s="192"/>
      <c r="L179" s="197"/>
      <c r="M179" s="198"/>
      <c r="N179" s="199"/>
      <c r="O179" s="199"/>
      <c r="P179" s="200">
        <f>SUM(P180:P185)</f>
        <v>0</v>
      </c>
      <c r="Q179" s="199"/>
      <c r="R179" s="200">
        <f>SUM(R180:R185)</f>
        <v>0</v>
      </c>
      <c r="S179" s="199"/>
      <c r="T179" s="201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80</v>
      </c>
      <c r="AT179" s="203" t="s">
        <v>71</v>
      </c>
      <c r="AU179" s="203" t="s">
        <v>72</v>
      </c>
      <c r="AY179" s="202" t="s">
        <v>155</v>
      </c>
      <c r="BK179" s="204">
        <f>SUM(BK180:BK185)</f>
        <v>0</v>
      </c>
    </row>
    <row r="180" spans="1:65" s="2" customFormat="1" ht="16.5" customHeight="1">
      <c r="A180" s="41"/>
      <c r="B180" s="42"/>
      <c r="C180" s="207" t="s">
        <v>2787</v>
      </c>
      <c r="D180" s="207" t="s">
        <v>162</v>
      </c>
      <c r="E180" s="208" t="s">
        <v>3985</v>
      </c>
      <c r="F180" s="209" t="s">
        <v>3986</v>
      </c>
      <c r="G180" s="210" t="s">
        <v>174</v>
      </c>
      <c r="H180" s="211">
        <v>80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252</v>
      </c>
      <c r="AT180" s="218" t="s">
        <v>162</v>
      </c>
      <c r="AU180" s="218" t="s">
        <v>80</v>
      </c>
      <c r="AY180" s="20" t="s">
        <v>155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80</v>
      </c>
      <c r="BK180" s="219">
        <f>ROUND(I180*H180,2)</f>
        <v>0</v>
      </c>
      <c r="BL180" s="20" t="s">
        <v>252</v>
      </c>
      <c r="BM180" s="218" t="s">
        <v>1609</v>
      </c>
    </row>
    <row r="181" spans="1:65" s="2" customFormat="1" ht="16.5" customHeight="1">
      <c r="A181" s="41"/>
      <c r="B181" s="42"/>
      <c r="C181" s="207" t="s">
        <v>2890</v>
      </c>
      <c r="D181" s="207" t="s">
        <v>162</v>
      </c>
      <c r="E181" s="208" t="s">
        <v>3987</v>
      </c>
      <c r="F181" s="209" t="s">
        <v>3988</v>
      </c>
      <c r="G181" s="210" t="s">
        <v>174</v>
      </c>
      <c r="H181" s="211">
        <v>124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252</v>
      </c>
      <c r="AT181" s="218" t="s">
        <v>162</v>
      </c>
      <c r="AU181" s="218" t="s">
        <v>80</v>
      </c>
      <c r="AY181" s="20" t="s">
        <v>155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252</v>
      </c>
      <c r="BM181" s="218" t="s">
        <v>1555</v>
      </c>
    </row>
    <row r="182" spans="1:65" s="2" customFormat="1" ht="16.5" customHeight="1">
      <c r="A182" s="41"/>
      <c r="B182" s="42"/>
      <c r="C182" s="207" t="s">
        <v>1432</v>
      </c>
      <c r="D182" s="207" t="s">
        <v>162</v>
      </c>
      <c r="E182" s="208" t="s">
        <v>3989</v>
      </c>
      <c r="F182" s="209" t="s">
        <v>3990</v>
      </c>
      <c r="G182" s="210" t="s">
        <v>653</v>
      </c>
      <c r="H182" s="211">
        <v>458</v>
      </c>
      <c r="I182" s="212"/>
      <c r="J182" s="213">
        <f>ROUND(I182*H182,2)</f>
        <v>0</v>
      </c>
      <c r="K182" s="209" t="s">
        <v>19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252</v>
      </c>
      <c r="AT182" s="218" t="s">
        <v>162</v>
      </c>
      <c r="AU182" s="218" t="s">
        <v>80</v>
      </c>
      <c r="AY182" s="20" t="s">
        <v>155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80</v>
      </c>
      <c r="BK182" s="219">
        <f>ROUND(I182*H182,2)</f>
        <v>0</v>
      </c>
      <c r="BL182" s="20" t="s">
        <v>252</v>
      </c>
      <c r="BM182" s="218" t="s">
        <v>1617</v>
      </c>
    </row>
    <row r="183" spans="1:65" s="2" customFormat="1" ht="16.5" customHeight="1">
      <c r="A183" s="41"/>
      <c r="B183" s="42"/>
      <c r="C183" s="207" t="s">
        <v>1437</v>
      </c>
      <c r="D183" s="207" t="s">
        <v>162</v>
      </c>
      <c r="E183" s="208" t="s">
        <v>3991</v>
      </c>
      <c r="F183" s="209" t="s">
        <v>3992</v>
      </c>
      <c r="G183" s="210" t="s">
        <v>653</v>
      </c>
      <c r="H183" s="211">
        <v>250</v>
      </c>
      <c r="I183" s="212"/>
      <c r="J183" s="213">
        <f>ROUND(I183*H183,2)</f>
        <v>0</v>
      </c>
      <c r="K183" s="209" t="s">
        <v>19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252</v>
      </c>
      <c r="AT183" s="218" t="s">
        <v>162</v>
      </c>
      <c r="AU183" s="218" t="s">
        <v>80</v>
      </c>
      <c r="AY183" s="20" t="s">
        <v>155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80</v>
      </c>
      <c r="BK183" s="219">
        <f>ROUND(I183*H183,2)</f>
        <v>0</v>
      </c>
      <c r="BL183" s="20" t="s">
        <v>252</v>
      </c>
      <c r="BM183" s="218" t="s">
        <v>1566</v>
      </c>
    </row>
    <row r="184" spans="1:65" s="2" customFormat="1" ht="16.5" customHeight="1">
      <c r="A184" s="41"/>
      <c r="B184" s="42"/>
      <c r="C184" s="207" t="s">
        <v>890</v>
      </c>
      <c r="D184" s="207" t="s">
        <v>162</v>
      </c>
      <c r="E184" s="208" t="s">
        <v>3993</v>
      </c>
      <c r="F184" s="209" t="s">
        <v>3994</v>
      </c>
      <c r="G184" s="210" t="s">
        <v>653</v>
      </c>
      <c r="H184" s="211">
        <v>458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252</v>
      </c>
      <c r="AT184" s="218" t="s">
        <v>162</v>
      </c>
      <c r="AU184" s="218" t="s">
        <v>80</v>
      </c>
      <c r="AY184" s="20" t="s">
        <v>155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252</v>
      </c>
      <c r="BM184" s="218" t="s">
        <v>1700</v>
      </c>
    </row>
    <row r="185" spans="1:65" s="2" customFormat="1" ht="16.5" customHeight="1">
      <c r="A185" s="41"/>
      <c r="B185" s="42"/>
      <c r="C185" s="207" t="s">
        <v>902</v>
      </c>
      <c r="D185" s="207" t="s">
        <v>162</v>
      </c>
      <c r="E185" s="208" t="s">
        <v>3995</v>
      </c>
      <c r="F185" s="209" t="s">
        <v>3996</v>
      </c>
      <c r="G185" s="210" t="s">
        <v>174</v>
      </c>
      <c r="H185" s="211">
        <v>14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252</v>
      </c>
      <c r="AT185" s="218" t="s">
        <v>162</v>
      </c>
      <c r="AU185" s="218" t="s">
        <v>80</v>
      </c>
      <c r="AY185" s="20" t="s">
        <v>155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80</v>
      </c>
      <c r="BK185" s="219">
        <f>ROUND(I185*H185,2)</f>
        <v>0</v>
      </c>
      <c r="BL185" s="20" t="s">
        <v>252</v>
      </c>
      <c r="BM185" s="218" t="s">
        <v>1686</v>
      </c>
    </row>
    <row r="186" spans="1:63" s="12" customFormat="1" ht="25.9" customHeight="1">
      <c r="A186" s="12"/>
      <c r="B186" s="191"/>
      <c r="C186" s="192"/>
      <c r="D186" s="193" t="s">
        <v>71</v>
      </c>
      <c r="E186" s="194" t="s">
        <v>3997</v>
      </c>
      <c r="F186" s="194" t="s">
        <v>3998</v>
      </c>
      <c r="G186" s="192"/>
      <c r="H186" s="192"/>
      <c r="I186" s="195"/>
      <c r="J186" s="196">
        <f>BK186</f>
        <v>0</v>
      </c>
      <c r="K186" s="192"/>
      <c r="L186" s="197"/>
      <c r="M186" s="198"/>
      <c r="N186" s="199"/>
      <c r="O186" s="199"/>
      <c r="P186" s="200">
        <f>SUM(P187:P217)</f>
        <v>0</v>
      </c>
      <c r="Q186" s="199"/>
      <c r="R186" s="200">
        <f>SUM(R187:R217)</f>
        <v>0</v>
      </c>
      <c r="S186" s="199"/>
      <c r="T186" s="201">
        <f>SUM(T187:T217)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71</v>
      </c>
      <c r="AU186" s="203" t="s">
        <v>72</v>
      </c>
      <c r="AY186" s="202" t="s">
        <v>155</v>
      </c>
      <c r="BK186" s="204">
        <f>SUM(BK187:BK217)</f>
        <v>0</v>
      </c>
    </row>
    <row r="187" spans="1:65" s="2" customFormat="1" ht="16.5" customHeight="1">
      <c r="A187" s="41"/>
      <c r="B187" s="42"/>
      <c r="C187" s="207" t="s">
        <v>1899</v>
      </c>
      <c r="D187" s="207" t="s">
        <v>162</v>
      </c>
      <c r="E187" s="208" t="s">
        <v>3999</v>
      </c>
      <c r="F187" s="209" t="s">
        <v>4000</v>
      </c>
      <c r="G187" s="210" t="s">
        <v>174</v>
      </c>
      <c r="H187" s="211">
        <v>11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252</v>
      </c>
      <c r="AT187" s="218" t="s">
        <v>162</v>
      </c>
      <c r="AU187" s="218" t="s">
        <v>80</v>
      </c>
      <c r="AY187" s="20" t="s">
        <v>155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80</v>
      </c>
      <c r="BK187" s="219">
        <f>ROUND(I187*H187,2)</f>
        <v>0</v>
      </c>
      <c r="BL187" s="20" t="s">
        <v>252</v>
      </c>
      <c r="BM187" s="218" t="s">
        <v>1696</v>
      </c>
    </row>
    <row r="188" spans="1:65" s="2" customFormat="1" ht="16.5" customHeight="1">
      <c r="A188" s="41"/>
      <c r="B188" s="42"/>
      <c r="C188" s="207" t="s">
        <v>1081</v>
      </c>
      <c r="D188" s="207" t="s">
        <v>162</v>
      </c>
      <c r="E188" s="208" t="s">
        <v>4001</v>
      </c>
      <c r="F188" s="209" t="s">
        <v>4002</v>
      </c>
      <c r="G188" s="210" t="s">
        <v>174</v>
      </c>
      <c r="H188" s="211">
        <v>18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252</v>
      </c>
      <c r="AT188" s="218" t="s">
        <v>162</v>
      </c>
      <c r="AU188" s="218" t="s">
        <v>80</v>
      </c>
      <c r="AY188" s="20" t="s">
        <v>155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252</v>
      </c>
      <c r="BM188" s="218" t="s">
        <v>2904</v>
      </c>
    </row>
    <row r="189" spans="1:65" s="2" customFormat="1" ht="16.5" customHeight="1">
      <c r="A189" s="41"/>
      <c r="B189" s="42"/>
      <c r="C189" s="207" t="s">
        <v>2047</v>
      </c>
      <c r="D189" s="207" t="s">
        <v>162</v>
      </c>
      <c r="E189" s="208" t="s">
        <v>4003</v>
      </c>
      <c r="F189" s="209" t="s">
        <v>4004</v>
      </c>
      <c r="G189" s="210" t="s">
        <v>174</v>
      </c>
      <c r="H189" s="211">
        <v>37</v>
      </c>
      <c r="I189" s="212"/>
      <c r="J189" s="213">
        <f>ROUND(I189*H189,2)</f>
        <v>0</v>
      </c>
      <c r="K189" s="209" t="s">
        <v>19</v>
      </c>
      <c r="L189" s="47"/>
      <c r="M189" s="214" t="s">
        <v>19</v>
      </c>
      <c r="N189" s="215" t="s">
        <v>43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252</v>
      </c>
      <c r="AT189" s="218" t="s">
        <v>162</v>
      </c>
      <c r="AU189" s="218" t="s">
        <v>80</v>
      </c>
      <c r="AY189" s="20" t="s">
        <v>155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80</v>
      </c>
      <c r="BK189" s="219">
        <f>ROUND(I189*H189,2)</f>
        <v>0</v>
      </c>
      <c r="BL189" s="20" t="s">
        <v>252</v>
      </c>
      <c r="BM189" s="218" t="s">
        <v>2188</v>
      </c>
    </row>
    <row r="190" spans="1:65" s="2" customFormat="1" ht="16.5" customHeight="1">
      <c r="A190" s="41"/>
      <c r="B190" s="42"/>
      <c r="C190" s="207" t="s">
        <v>2062</v>
      </c>
      <c r="D190" s="207" t="s">
        <v>162</v>
      </c>
      <c r="E190" s="208" t="s">
        <v>4005</v>
      </c>
      <c r="F190" s="209" t="s">
        <v>4006</v>
      </c>
      <c r="G190" s="210" t="s">
        <v>174</v>
      </c>
      <c r="H190" s="211">
        <v>2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252</v>
      </c>
      <c r="AT190" s="218" t="s">
        <v>162</v>
      </c>
      <c r="AU190" s="218" t="s">
        <v>80</v>
      </c>
      <c r="AY190" s="20" t="s">
        <v>155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80</v>
      </c>
      <c r="BK190" s="219">
        <f>ROUND(I190*H190,2)</f>
        <v>0</v>
      </c>
      <c r="BL190" s="20" t="s">
        <v>252</v>
      </c>
      <c r="BM190" s="218" t="s">
        <v>1593</v>
      </c>
    </row>
    <row r="191" spans="1:65" s="2" customFormat="1" ht="16.5" customHeight="1">
      <c r="A191" s="41"/>
      <c r="B191" s="42"/>
      <c r="C191" s="207" t="s">
        <v>2052</v>
      </c>
      <c r="D191" s="207" t="s">
        <v>162</v>
      </c>
      <c r="E191" s="208" t="s">
        <v>4007</v>
      </c>
      <c r="F191" s="209" t="s">
        <v>4008</v>
      </c>
      <c r="G191" s="210" t="s">
        <v>653</v>
      </c>
      <c r="H191" s="211">
        <v>200</v>
      </c>
      <c r="I191" s="212"/>
      <c r="J191" s="213">
        <f>ROUND(I191*H191,2)</f>
        <v>0</v>
      </c>
      <c r="K191" s="209" t="s">
        <v>19</v>
      </c>
      <c r="L191" s="47"/>
      <c r="M191" s="214" t="s">
        <v>19</v>
      </c>
      <c r="N191" s="215" t="s">
        <v>43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252</v>
      </c>
      <c r="AT191" s="218" t="s">
        <v>162</v>
      </c>
      <c r="AU191" s="218" t="s">
        <v>80</v>
      </c>
      <c r="AY191" s="20" t="s">
        <v>155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80</v>
      </c>
      <c r="BK191" s="219">
        <f>ROUND(I191*H191,2)</f>
        <v>0</v>
      </c>
      <c r="BL191" s="20" t="s">
        <v>252</v>
      </c>
      <c r="BM191" s="218" t="s">
        <v>1580</v>
      </c>
    </row>
    <row r="192" spans="1:65" s="2" customFormat="1" ht="16.5" customHeight="1">
      <c r="A192" s="41"/>
      <c r="B192" s="42"/>
      <c r="C192" s="207" t="s">
        <v>2057</v>
      </c>
      <c r="D192" s="207" t="s">
        <v>162</v>
      </c>
      <c r="E192" s="208" t="s">
        <v>4009</v>
      </c>
      <c r="F192" s="209" t="s">
        <v>4010</v>
      </c>
      <c r="G192" s="210" t="s">
        <v>653</v>
      </c>
      <c r="H192" s="211">
        <v>200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252</v>
      </c>
      <c r="AT192" s="218" t="s">
        <v>162</v>
      </c>
      <c r="AU192" s="218" t="s">
        <v>80</v>
      </c>
      <c r="AY192" s="20" t="s">
        <v>155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80</v>
      </c>
      <c r="BK192" s="219">
        <f>ROUND(I192*H192,2)</f>
        <v>0</v>
      </c>
      <c r="BL192" s="20" t="s">
        <v>252</v>
      </c>
      <c r="BM192" s="218" t="s">
        <v>1632</v>
      </c>
    </row>
    <row r="193" spans="1:65" s="2" customFormat="1" ht="16.5" customHeight="1">
      <c r="A193" s="41"/>
      <c r="B193" s="42"/>
      <c r="C193" s="207" t="s">
        <v>2802</v>
      </c>
      <c r="D193" s="207" t="s">
        <v>162</v>
      </c>
      <c r="E193" s="208" t="s">
        <v>4011</v>
      </c>
      <c r="F193" s="209" t="s">
        <v>4012</v>
      </c>
      <c r="G193" s="210" t="s">
        <v>653</v>
      </c>
      <c r="H193" s="211">
        <v>160</v>
      </c>
      <c r="I193" s="212"/>
      <c r="J193" s="213">
        <f>ROUND(I193*H193,2)</f>
        <v>0</v>
      </c>
      <c r="K193" s="209" t="s">
        <v>19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252</v>
      </c>
      <c r="AT193" s="218" t="s">
        <v>162</v>
      </c>
      <c r="AU193" s="218" t="s">
        <v>80</v>
      </c>
      <c r="AY193" s="20" t="s">
        <v>155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80</v>
      </c>
      <c r="BK193" s="219">
        <f>ROUND(I193*H193,2)</f>
        <v>0</v>
      </c>
      <c r="BL193" s="20" t="s">
        <v>252</v>
      </c>
      <c r="BM193" s="218" t="s">
        <v>1643</v>
      </c>
    </row>
    <row r="194" spans="1:65" s="2" customFormat="1" ht="16.5" customHeight="1">
      <c r="A194" s="41"/>
      <c r="B194" s="42"/>
      <c r="C194" s="207" t="s">
        <v>2926</v>
      </c>
      <c r="D194" s="207" t="s">
        <v>162</v>
      </c>
      <c r="E194" s="208" t="s">
        <v>4013</v>
      </c>
      <c r="F194" s="209" t="s">
        <v>4014</v>
      </c>
      <c r="G194" s="210" t="s">
        <v>174</v>
      </c>
      <c r="H194" s="211">
        <v>27</v>
      </c>
      <c r="I194" s="212"/>
      <c r="J194" s="213">
        <f>ROUND(I194*H194,2)</f>
        <v>0</v>
      </c>
      <c r="K194" s="209" t="s">
        <v>19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252</v>
      </c>
      <c r="AT194" s="218" t="s">
        <v>162</v>
      </c>
      <c r="AU194" s="218" t="s">
        <v>80</v>
      </c>
      <c r="AY194" s="20" t="s">
        <v>155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252</v>
      </c>
      <c r="BM194" s="218" t="s">
        <v>1653</v>
      </c>
    </row>
    <row r="195" spans="1:65" s="2" customFormat="1" ht="16.5" customHeight="1">
      <c r="A195" s="41"/>
      <c r="B195" s="42"/>
      <c r="C195" s="207" t="s">
        <v>2106</v>
      </c>
      <c r="D195" s="207" t="s">
        <v>162</v>
      </c>
      <c r="E195" s="208" t="s">
        <v>4015</v>
      </c>
      <c r="F195" s="209" t="s">
        <v>4016</v>
      </c>
      <c r="G195" s="210" t="s">
        <v>174</v>
      </c>
      <c r="H195" s="211">
        <v>100</v>
      </c>
      <c r="I195" s="212"/>
      <c r="J195" s="213">
        <f>ROUND(I195*H195,2)</f>
        <v>0</v>
      </c>
      <c r="K195" s="209" t="s">
        <v>19</v>
      </c>
      <c r="L195" s="47"/>
      <c r="M195" s="214" t="s">
        <v>19</v>
      </c>
      <c r="N195" s="215" t="s">
        <v>43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252</v>
      </c>
      <c r="AT195" s="218" t="s">
        <v>162</v>
      </c>
      <c r="AU195" s="218" t="s">
        <v>80</v>
      </c>
      <c r="AY195" s="20" t="s">
        <v>155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80</v>
      </c>
      <c r="BK195" s="219">
        <f>ROUND(I195*H195,2)</f>
        <v>0</v>
      </c>
      <c r="BL195" s="20" t="s">
        <v>252</v>
      </c>
      <c r="BM195" s="218" t="s">
        <v>1663</v>
      </c>
    </row>
    <row r="196" spans="1:65" s="2" customFormat="1" ht="16.5" customHeight="1">
      <c r="A196" s="41"/>
      <c r="B196" s="42"/>
      <c r="C196" s="207" t="s">
        <v>2112</v>
      </c>
      <c r="D196" s="207" t="s">
        <v>162</v>
      </c>
      <c r="E196" s="208" t="s">
        <v>4017</v>
      </c>
      <c r="F196" s="209" t="s">
        <v>4018</v>
      </c>
      <c r="G196" s="210" t="s">
        <v>174</v>
      </c>
      <c r="H196" s="211">
        <v>16</v>
      </c>
      <c r="I196" s="212"/>
      <c r="J196" s="213">
        <f>ROUND(I196*H196,2)</f>
        <v>0</v>
      </c>
      <c r="K196" s="209" t="s">
        <v>19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252</v>
      </c>
      <c r="AT196" s="218" t="s">
        <v>162</v>
      </c>
      <c r="AU196" s="218" t="s">
        <v>80</v>
      </c>
      <c r="AY196" s="20" t="s">
        <v>155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80</v>
      </c>
      <c r="BK196" s="219">
        <f>ROUND(I196*H196,2)</f>
        <v>0</v>
      </c>
      <c r="BL196" s="20" t="s">
        <v>252</v>
      </c>
      <c r="BM196" s="218" t="s">
        <v>1673</v>
      </c>
    </row>
    <row r="197" spans="1:65" s="2" customFormat="1" ht="16.5" customHeight="1">
      <c r="A197" s="41"/>
      <c r="B197" s="42"/>
      <c r="C197" s="207" t="s">
        <v>2117</v>
      </c>
      <c r="D197" s="207" t="s">
        <v>162</v>
      </c>
      <c r="E197" s="208" t="s">
        <v>4019</v>
      </c>
      <c r="F197" s="209" t="s">
        <v>4020</v>
      </c>
      <c r="G197" s="210" t="s">
        <v>174</v>
      </c>
      <c r="H197" s="211">
        <v>166</v>
      </c>
      <c r="I197" s="212"/>
      <c r="J197" s="213">
        <f>ROUND(I197*H197,2)</f>
        <v>0</v>
      </c>
      <c r="K197" s="209" t="s">
        <v>19</v>
      </c>
      <c r="L197" s="47"/>
      <c r="M197" s="214" t="s">
        <v>19</v>
      </c>
      <c r="N197" s="215" t="s">
        <v>43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252</v>
      </c>
      <c r="AT197" s="218" t="s">
        <v>162</v>
      </c>
      <c r="AU197" s="218" t="s">
        <v>80</v>
      </c>
      <c r="AY197" s="20" t="s">
        <v>155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80</v>
      </c>
      <c r="BK197" s="219">
        <f>ROUND(I197*H197,2)</f>
        <v>0</v>
      </c>
      <c r="BL197" s="20" t="s">
        <v>252</v>
      </c>
      <c r="BM197" s="218" t="s">
        <v>1802</v>
      </c>
    </row>
    <row r="198" spans="1:65" s="2" customFormat="1" ht="16.5" customHeight="1">
      <c r="A198" s="41"/>
      <c r="B198" s="42"/>
      <c r="C198" s="207" t="s">
        <v>2124</v>
      </c>
      <c r="D198" s="207" t="s">
        <v>162</v>
      </c>
      <c r="E198" s="208" t="s">
        <v>4021</v>
      </c>
      <c r="F198" s="209" t="s">
        <v>4022</v>
      </c>
      <c r="G198" s="210" t="s">
        <v>174</v>
      </c>
      <c r="H198" s="211">
        <v>4</v>
      </c>
      <c r="I198" s="212"/>
      <c r="J198" s="213">
        <f>ROUND(I198*H198,2)</f>
        <v>0</v>
      </c>
      <c r="K198" s="209" t="s">
        <v>19</v>
      </c>
      <c r="L198" s="47"/>
      <c r="M198" s="214" t="s">
        <v>19</v>
      </c>
      <c r="N198" s="215" t="s">
        <v>43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252</v>
      </c>
      <c r="AT198" s="218" t="s">
        <v>162</v>
      </c>
      <c r="AU198" s="218" t="s">
        <v>80</v>
      </c>
      <c r="AY198" s="20" t="s">
        <v>155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80</v>
      </c>
      <c r="BK198" s="219">
        <f>ROUND(I198*H198,2)</f>
        <v>0</v>
      </c>
      <c r="BL198" s="20" t="s">
        <v>252</v>
      </c>
      <c r="BM198" s="218" t="s">
        <v>1812</v>
      </c>
    </row>
    <row r="199" spans="1:65" s="2" customFormat="1" ht="16.5" customHeight="1">
      <c r="A199" s="41"/>
      <c r="B199" s="42"/>
      <c r="C199" s="207" t="s">
        <v>2136</v>
      </c>
      <c r="D199" s="207" t="s">
        <v>162</v>
      </c>
      <c r="E199" s="208" t="s">
        <v>4023</v>
      </c>
      <c r="F199" s="209" t="s">
        <v>4024</v>
      </c>
      <c r="G199" s="210" t="s">
        <v>174</v>
      </c>
      <c r="H199" s="211">
        <v>24</v>
      </c>
      <c r="I199" s="212"/>
      <c r="J199" s="213">
        <f>ROUND(I199*H199,2)</f>
        <v>0</v>
      </c>
      <c r="K199" s="209" t="s">
        <v>19</v>
      </c>
      <c r="L199" s="47"/>
      <c r="M199" s="214" t="s">
        <v>19</v>
      </c>
      <c r="N199" s="215" t="s">
        <v>43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252</v>
      </c>
      <c r="AT199" s="218" t="s">
        <v>162</v>
      </c>
      <c r="AU199" s="218" t="s">
        <v>80</v>
      </c>
      <c r="AY199" s="20" t="s">
        <v>155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80</v>
      </c>
      <c r="BK199" s="219">
        <f>ROUND(I199*H199,2)</f>
        <v>0</v>
      </c>
      <c r="BL199" s="20" t="s">
        <v>252</v>
      </c>
      <c r="BM199" s="218" t="s">
        <v>1822</v>
      </c>
    </row>
    <row r="200" spans="1:65" s="2" customFormat="1" ht="16.5" customHeight="1">
      <c r="A200" s="41"/>
      <c r="B200" s="42"/>
      <c r="C200" s="207" t="s">
        <v>2142</v>
      </c>
      <c r="D200" s="207" t="s">
        <v>162</v>
      </c>
      <c r="E200" s="208" t="s">
        <v>4025</v>
      </c>
      <c r="F200" s="209" t="s">
        <v>4026</v>
      </c>
      <c r="G200" s="210" t="s">
        <v>174</v>
      </c>
      <c r="H200" s="211">
        <v>55</v>
      </c>
      <c r="I200" s="212"/>
      <c r="J200" s="213">
        <f>ROUND(I200*H200,2)</f>
        <v>0</v>
      </c>
      <c r="K200" s="209" t="s">
        <v>19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252</v>
      </c>
      <c r="AT200" s="218" t="s">
        <v>162</v>
      </c>
      <c r="AU200" s="218" t="s">
        <v>80</v>
      </c>
      <c r="AY200" s="20" t="s">
        <v>155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252</v>
      </c>
      <c r="BM200" s="218" t="s">
        <v>1832</v>
      </c>
    </row>
    <row r="201" spans="1:65" s="2" customFormat="1" ht="16.5" customHeight="1">
      <c r="A201" s="41"/>
      <c r="B201" s="42"/>
      <c r="C201" s="207" t="s">
        <v>2151</v>
      </c>
      <c r="D201" s="207" t="s">
        <v>162</v>
      </c>
      <c r="E201" s="208" t="s">
        <v>4027</v>
      </c>
      <c r="F201" s="209" t="s">
        <v>4028</v>
      </c>
      <c r="G201" s="210" t="s">
        <v>174</v>
      </c>
      <c r="H201" s="211">
        <v>94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43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252</v>
      </c>
      <c r="AT201" s="218" t="s">
        <v>162</v>
      </c>
      <c r="AU201" s="218" t="s">
        <v>80</v>
      </c>
      <c r="AY201" s="20" t="s">
        <v>155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80</v>
      </c>
      <c r="BK201" s="219">
        <f>ROUND(I201*H201,2)</f>
        <v>0</v>
      </c>
      <c r="BL201" s="20" t="s">
        <v>252</v>
      </c>
      <c r="BM201" s="218" t="s">
        <v>1842</v>
      </c>
    </row>
    <row r="202" spans="1:65" s="2" customFormat="1" ht="16.5" customHeight="1">
      <c r="A202" s="41"/>
      <c r="B202" s="42"/>
      <c r="C202" s="207" t="s">
        <v>2156</v>
      </c>
      <c r="D202" s="207" t="s">
        <v>162</v>
      </c>
      <c r="E202" s="208" t="s">
        <v>4029</v>
      </c>
      <c r="F202" s="209" t="s">
        <v>4030</v>
      </c>
      <c r="G202" s="210" t="s">
        <v>653</v>
      </c>
      <c r="H202" s="211">
        <v>100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252</v>
      </c>
      <c r="AT202" s="218" t="s">
        <v>162</v>
      </c>
      <c r="AU202" s="218" t="s">
        <v>80</v>
      </c>
      <c r="AY202" s="20" t="s">
        <v>155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80</v>
      </c>
      <c r="BK202" s="219">
        <f>ROUND(I202*H202,2)</f>
        <v>0</v>
      </c>
      <c r="BL202" s="20" t="s">
        <v>252</v>
      </c>
      <c r="BM202" s="218" t="s">
        <v>1851</v>
      </c>
    </row>
    <row r="203" spans="1:65" s="2" customFormat="1" ht="16.5" customHeight="1">
      <c r="A203" s="41"/>
      <c r="B203" s="42"/>
      <c r="C203" s="207" t="s">
        <v>2161</v>
      </c>
      <c r="D203" s="207" t="s">
        <v>162</v>
      </c>
      <c r="E203" s="208" t="s">
        <v>4031</v>
      </c>
      <c r="F203" s="209" t="s">
        <v>4032</v>
      </c>
      <c r="G203" s="210" t="s">
        <v>174</v>
      </c>
      <c r="H203" s="211">
        <v>10</v>
      </c>
      <c r="I203" s="212"/>
      <c r="J203" s="213">
        <f>ROUND(I203*H203,2)</f>
        <v>0</v>
      </c>
      <c r="K203" s="209" t="s">
        <v>19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252</v>
      </c>
      <c r="AT203" s="218" t="s">
        <v>162</v>
      </c>
      <c r="AU203" s="218" t="s">
        <v>80</v>
      </c>
      <c r="AY203" s="20" t="s">
        <v>155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252</v>
      </c>
      <c r="BM203" s="218" t="s">
        <v>1860</v>
      </c>
    </row>
    <row r="204" spans="1:65" s="2" customFormat="1" ht="16.5" customHeight="1">
      <c r="A204" s="41"/>
      <c r="B204" s="42"/>
      <c r="C204" s="207" t="s">
        <v>2166</v>
      </c>
      <c r="D204" s="207" t="s">
        <v>162</v>
      </c>
      <c r="E204" s="208" t="s">
        <v>4033</v>
      </c>
      <c r="F204" s="209" t="s">
        <v>4034</v>
      </c>
      <c r="G204" s="210" t="s">
        <v>653</v>
      </c>
      <c r="H204" s="211">
        <v>2650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252</v>
      </c>
      <c r="AT204" s="218" t="s">
        <v>162</v>
      </c>
      <c r="AU204" s="218" t="s">
        <v>80</v>
      </c>
      <c r="AY204" s="20" t="s">
        <v>155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80</v>
      </c>
      <c r="BK204" s="219">
        <f>ROUND(I204*H204,2)</f>
        <v>0</v>
      </c>
      <c r="BL204" s="20" t="s">
        <v>252</v>
      </c>
      <c r="BM204" s="218" t="s">
        <v>1870</v>
      </c>
    </row>
    <row r="205" spans="1:65" s="2" customFormat="1" ht="16.5" customHeight="1">
      <c r="A205" s="41"/>
      <c r="B205" s="42"/>
      <c r="C205" s="207" t="s">
        <v>2177</v>
      </c>
      <c r="D205" s="207" t="s">
        <v>162</v>
      </c>
      <c r="E205" s="208" t="s">
        <v>4035</v>
      </c>
      <c r="F205" s="209" t="s">
        <v>4036</v>
      </c>
      <c r="G205" s="210" t="s">
        <v>174</v>
      </c>
      <c r="H205" s="211">
        <v>50</v>
      </c>
      <c r="I205" s="212"/>
      <c r="J205" s="213">
        <f>ROUND(I205*H205,2)</f>
        <v>0</v>
      </c>
      <c r="K205" s="209" t="s">
        <v>19</v>
      </c>
      <c r="L205" s="47"/>
      <c r="M205" s="214" t="s">
        <v>19</v>
      </c>
      <c r="N205" s="215" t="s">
        <v>43</v>
      </c>
      <c r="O205" s="87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252</v>
      </c>
      <c r="AT205" s="218" t="s">
        <v>162</v>
      </c>
      <c r="AU205" s="218" t="s">
        <v>80</v>
      </c>
      <c r="AY205" s="20" t="s">
        <v>155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80</v>
      </c>
      <c r="BK205" s="219">
        <f>ROUND(I205*H205,2)</f>
        <v>0</v>
      </c>
      <c r="BL205" s="20" t="s">
        <v>252</v>
      </c>
      <c r="BM205" s="218" t="s">
        <v>2224</v>
      </c>
    </row>
    <row r="206" spans="1:65" s="2" customFormat="1" ht="16.5" customHeight="1">
      <c r="A206" s="41"/>
      <c r="B206" s="42"/>
      <c r="C206" s="207" t="s">
        <v>2085</v>
      </c>
      <c r="D206" s="207" t="s">
        <v>162</v>
      </c>
      <c r="E206" s="208" t="s">
        <v>4037</v>
      </c>
      <c r="F206" s="209" t="s">
        <v>4038</v>
      </c>
      <c r="G206" s="210" t="s">
        <v>174</v>
      </c>
      <c r="H206" s="211">
        <v>191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252</v>
      </c>
      <c r="AT206" s="218" t="s">
        <v>162</v>
      </c>
      <c r="AU206" s="218" t="s">
        <v>80</v>
      </c>
      <c r="AY206" s="20" t="s">
        <v>155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80</v>
      </c>
      <c r="BK206" s="219">
        <f>ROUND(I206*H206,2)</f>
        <v>0</v>
      </c>
      <c r="BL206" s="20" t="s">
        <v>252</v>
      </c>
      <c r="BM206" s="218" t="s">
        <v>2242</v>
      </c>
    </row>
    <row r="207" spans="1:65" s="2" customFormat="1" ht="16.5" customHeight="1">
      <c r="A207" s="41"/>
      <c r="B207" s="42"/>
      <c r="C207" s="207" t="s">
        <v>2091</v>
      </c>
      <c r="D207" s="207" t="s">
        <v>162</v>
      </c>
      <c r="E207" s="208" t="s">
        <v>4039</v>
      </c>
      <c r="F207" s="209" t="s">
        <v>4040</v>
      </c>
      <c r="G207" s="210" t="s">
        <v>174</v>
      </c>
      <c r="H207" s="211">
        <v>209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252</v>
      </c>
      <c r="AT207" s="218" t="s">
        <v>162</v>
      </c>
      <c r="AU207" s="218" t="s">
        <v>80</v>
      </c>
      <c r="AY207" s="20" t="s">
        <v>155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80</v>
      </c>
      <c r="BK207" s="219">
        <f>ROUND(I207*H207,2)</f>
        <v>0</v>
      </c>
      <c r="BL207" s="20" t="s">
        <v>252</v>
      </c>
      <c r="BM207" s="218" t="s">
        <v>2247</v>
      </c>
    </row>
    <row r="208" spans="1:65" s="2" customFormat="1" ht="16.5" customHeight="1">
      <c r="A208" s="41"/>
      <c r="B208" s="42"/>
      <c r="C208" s="207" t="s">
        <v>1389</v>
      </c>
      <c r="D208" s="207" t="s">
        <v>162</v>
      </c>
      <c r="E208" s="208" t="s">
        <v>4041</v>
      </c>
      <c r="F208" s="209" t="s">
        <v>4042</v>
      </c>
      <c r="G208" s="210" t="s">
        <v>174</v>
      </c>
      <c r="H208" s="211">
        <v>1</v>
      </c>
      <c r="I208" s="212"/>
      <c r="J208" s="213">
        <f>ROUND(I208*H208,2)</f>
        <v>0</v>
      </c>
      <c r="K208" s="209" t="s">
        <v>19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252</v>
      </c>
      <c r="AT208" s="218" t="s">
        <v>162</v>
      </c>
      <c r="AU208" s="218" t="s">
        <v>80</v>
      </c>
      <c r="AY208" s="20" t="s">
        <v>155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252</v>
      </c>
      <c r="BM208" s="218" t="s">
        <v>2272</v>
      </c>
    </row>
    <row r="209" spans="1:65" s="2" customFormat="1" ht="16.5" customHeight="1">
      <c r="A209" s="41"/>
      <c r="B209" s="42"/>
      <c r="C209" s="207" t="s">
        <v>2516</v>
      </c>
      <c r="D209" s="207" t="s">
        <v>162</v>
      </c>
      <c r="E209" s="208" t="s">
        <v>4043</v>
      </c>
      <c r="F209" s="209" t="s">
        <v>4044</v>
      </c>
      <c r="G209" s="210" t="s">
        <v>356</v>
      </c>
      <c r="H209" s="211">
        <v>800</v>
      </c>
      <c r="I209" s="212"/>
      <c r="J209" s="213">
        <f>ROUND(I209*H209,2)</f>
        <v>0</v>
      </c>
      <c r="K209" s="209" t="s">
        <v>19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252</v>
      </c>
      <c r="AT209" s="218" t="s">
        <v>162</v>
      </c>
      <c r="AU209" s="218" t="s">
        <v>80</v>
      </c>
      <c r="AY209" s="20" t="s">
        <v>155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80</v>
      </c>
      <c r="BK209" s="219">
        <f>ROUND(I209*H209,2)</f>
        <v>0</v>
      </c>
      <c r="BL209" s="20" t="s">
        <v>252</v>
      </c>
      <c r="BM209" s="218" t="s">
        <v>2277</v>
      </c>
    </row>
    <row r="210" spans="1:65" s="2" customFormat="1" ht="16.5" customHeight="1">
      <c r="A210" s="41"/>
      <c r="B210" s="42"/>
      <c r="C210" s="207" t="s">
        <v>2964</v>
      </c>
      <c r="D210" s="207" t="s">
        <v>162</v>
      </c>
      <c r="E210" s="208" t="s">
        <v>4045</v>
      </c>
      <c r="F210" s="209" t="s">
        <v>4046</v>
      </c>
      <c r="G210" s="210" t="s">
        <v>174</v>
      </c>
      <c r="H210" s="211">
        <v>230</v>
      </c>
      <c r="I210" s="212"/>
      <c r="J210" s="213">
        <f>ROUND(I210*H210,2)</f>
        <v>0</v>
      </c>
      <c r="K210" s="209" t="s">
        <v>19</v>
      </c>
      <c r="L210" s="47"/>
      <c r="M210" s="214" t="s">
        <v>19</v>
      </c>
      <c r="N210" s="215" t="s">
        <v>43</v>
      </c>
      <c r="O210" s="87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8" t="s">
        <v>252</v>
      </c>
      <c r="AT210" s="218" t="s">
        <v>162</v>
      </c>
      <c r="AU210" s="218" t="s">
        <v>80</v>
      </c>
      <c r="AY210" s="20" t="s">
        <v>155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20" t="s">
        <v>80</v>
      </c>
      <c r="BK210" s="219">
        <f>ROUND(I210*H210,2)</f>
        <v>0</v>
      </c>
      <c r="BL210" s="20" t="s">
        <v>252</v>
      </c>
      <c r="BM210" s="218" t="s">
        <v>1281</v>
      </c>
    </row>
    <row r="211" spans="1:65" s="2" customFormat="1" ht="16.5" customHeight="1">
      <c r="A211" s="41"/>
      <c r="B211" s="42"/>
      <c r="C211" s="207" t="s">
        <v>391</v>
      </c>
      <c r="D211" s="207" t="s">
        <v>162</v>
      </c>
      <c r="E211" s="208" t="s">
        <v>4047</v>
      </c>
      <c r="F211" s="209" t="s">
        <v>4048</v>
      </c>
      <c r="G211" s="210" t="s">
        <v>174</v>
      </c>
      <c r="H211" s="211">
        <v>60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252</v>
      </c>
      <c r="AT211" s="218" t="s">
        <v>162</v>
      </c>
      <c r="AU211" s="218" t="s">
        <v>80</v>
      </c>
      <c r="AY211" s="20" t="s">
        <v>155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80</v>
      </c>
      <c r="BK211" s="219">
        <f>ROUND(I211*H211,2)</f>
        <v>0</v>
      </c>
      <c r="BL211" s="20" t="s">
        <v>252</v>
      </c>
      <c r="BM211" s="218" t="s">
        <v>1290</v>
      </c>
    </row>
    <row r="212" spans="1:65" s="2" customFormat="1" ht="16.5" customHeight="1">
      <c r="A212" s="41"/>
      <c r="B212" s="42"/>
      <c r="C212" s="207" t="s">
        <v>2970</v>
      </c>
      <c r="D212" s="207" t="s">
        <v>162</v>
      </c>
      <c r="E212" s="208" t="s">
        <v>4049</v>
      </c>
      <c r="F212" s="209" t="s">
        <v>4050</v>
      </c>
      <c r="G212" s="210" t="s">
        <v>174</v>
      </c>
      <c r="H212" s="211">
        <v>60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252</v>
      </c>
      <c r="AT212" s="218" t="s">
        <v>162</v>
      </c>
      <c r="AU212" s="218" t="s">
        <v>80</v>
      </c>
      <c r="AY212" s="20" t="s">
        <v>155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80</v>
      </c>
      <c r="BK212" s="219">
        <f>ROUND(I212*H212,2)</f>
        <v>0</v>
      </c>
      <c r="BL212" s="20" t="s">
        <v>252</v>
      </c>
      <c r="BM212" s="218" t="s">
        <v>1306</v>
      </c>
    </row>
    <row r="213" spans="1:65" s="2" customFormat="1" ht="16.5" customHeight="1">
      <c r="A213" s="41"/>
      <c r="B213" s="42"/>
      <c r="C213" s="207" t="s">
        <v>1416</v>
      </c>
      <c r="D213" s="207" t="s">
        <v>162</v>
      </c>
      <c r="E213" s="208" t="s">
        <v>4051</v>
      </c>
      <c r="F213" s="209" t="s">
        <v>4052</v>
      </c>
      <c r="G213" s="210" t="s">
        <v>174</v>
      </c>
      <c r="H213" s="211">
        <v>1</v>
      </c>
      <c r="I213" s="212"/>
      <c r="J213" s="213">
        <f>ROUND(I213*H213,2)</f>
        <v>0</v>
      </c>
      <c r="K213" s="209" t="s">
        <v>19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252</v>
      </c>
      <c r="AT213" s="218" t="s">
        <v>162</v>
      </c>
      <c r="AU213" s="218" t="s">
        <v>80</v>
      </c>
      <c r="AY213" s="20" t="s">
        <v>155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252</v>
      </c>
      <c r="BM213" s="218" t="s">
        <v>1334</v>
      </c>
    </row>
    <row r="214" spans="1:65" s="2" customFormat="1" ht="16.5" customHeight="1">
      <c r="A214" s="41"/>
      <c r="B214" s="42"/>
      <c r="C214" s="207" t="s">
        <v>1421</v>
      </c>
      <c r="D214" s="207" t="s">
        <v>162</v>
      </c>
      <c r="E214" s="208" t="s">
        <v>4053</v>
      </c>
      <c r="F214" s="209" t="s">
        <v>4054</v>
      </c>
      <c r="G214" s="210" t="s">
        <v>174</v>
      </c>
      <c r="H214" s="211">
        <v>2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252</v>
      </c>
      <c r="AT214" s="218" t="s">
        <v>162</v>
      </c>
      <c r="AU214" s="218" t="s">
        <v>80</v>
      </c>
      <c r="AY214" s="20" t="s">
        <v>155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80</v>
      </c>
      <c r="BK214" s="219">
        <f>ROUND(I214*H214,2)</f>
        <v>0</v>
      </c>
      <c r="BL214" s="20" t="s">
        <v>252</v>
      </c>
      <c r="BM214" s="218" t="s">
        <v>1348</v>
      </c>
    </row>
    <row r="215" spans="1:65" s="2" customFormat="1" ht="16.5" customHeight="1">
      <c r="A215" s="41"/>
      <c r="B215" s="42"/>
      <c r="C215" s="207" t="s">
        <v>1018</v>
      </c>
      <c r="D215" s="207" t="s">
        <v>162</v>
      </c>
      <c r="E215" s="208" t="s">
        <v>4055</v>
      </c>
      <c r="F215" s="209" t="s">
        <v>4056</v>
      </c>
      <c r="G215" s="210" t="s">
        <v>174</v>
      </c>
      <c r="H215" s="211">
        <v>1</v>
      </c>
      <c r="I215" s="212"/>
      <c r="J215" s="213">
        <f>ROUND(I215*H215,2)</f>
        <v>0</v>
      </c>
      <c r="K215" s="209" t="s">
        <v>19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252</v>
      </c>
      <c r="AT215" s="218" t="s">
        <v>162</v>
      </c>
      <c r="AU215" s="218" t="s">
        <v>80</v>
      </c>
      <c r="AY215" s="20" t="s">
        <v>155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80</v>
      </c>
      <c r="BK215" s="219">
        <f>ROUND(I215*H215,2)</f>
        <v>0</v>
      </c>
      <c r="BL215" s="20" t="s">
        <v>252</v>
      </c>
      <c r="BM215" s="218" t="s">
        <v>1366</v>
      </c>
    </row>
    <row r="216" spans="1:65" s="2" customFormat="1" ht="16.5" customHeight="1">
      <c r="A216" s="41"/>
      <c r="B216" s="42"/>
      <c r="C216" s="207" t="s">
        <v>1028</v>
      </c>
      <c r="D216" s="207" t="s">
        <v>162</v>
      </c>
      <c r="E216" s="208" t="s">
        <v>4057</v>
      </c>
      <c r="F216" s="209" t="s">
        <v>4058</v>
      </c>
      <c r="G216" s="210" t="s">
        <v>174</v>
      </c>
      <c r="H216" s="211">
        <v>36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43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252</v>
      </c>
      <c r="AT216" s="218" t="s">
        <v>162</v>
      </c>
      <c r="AU216" s="218" t="s">
        <v>80</v>
      </c>
      <c r="AY216" s="20" t="s">
        <v>155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80</v>
      </c>
      <c r="BK216" s="219">
        <f>ROUND(I216*H216,2)</f>
        <v>0</v>
      </c>
      <c r="BL216" s="20" t="s">
        <v>252</v>
      </c>
      <c r="BM216" s="218" t="s">
        <v>1130</v>
      </c>
    </row>
    <row r="217" spans="1:65" s="2" customFormat="1" ht="16.5" customHeight="1">
      <c r="A217" s="41"/>
      <c r="B217" s="42"/>
      <c r="C217" s="207" t="s">
        <v>1004</v>
      </c>
      <c r="D217" s="207" t="s">
        <v>162</v>
      </c>
      <c r="E217" s="208" t="s">
        <v>4059</v>
      </c>
      <c r="F217" s="209" t="s">
        <v>4060</v>
      </c>
      <c r="G217" s="210" t="s">
        <v>174</v>
      </c>
      <c r="H217" s="211">
        <v>150</v>
      </c>
      <c r="I217" s="212"/>
      <c r="J217" s="213">
        <f>ROUND(I217*H217,2)</f>
        <v>0</v>
      </c>
      <c r="K217" s="209" t="s">
        <v>19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252</v>
      </c>
      <c r="AT217" s="218" t="s">
        <v>162</v>
      </c>
      <c r="AU217" s="218" t="s">
        <v>80</v>
      </c>
      <c r="AY217" s="20" t="s">
        <v>155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80</v>
      </c>
      <c r="BK217" s="219">
        <f>ROUND(I217*H217,2)</f>
        <v>0</v>
      </c>
      <c r="BL217" s="20" t="s">
        <v>252</v>
      </c>
      <c r="BM217" s="218" t="s">
        <v>1526</v>
      </c>
    </row>
    <row r="218" spans="1:63" s="12" customFormat="1" ht="25.9" customHeight="1">
      <c r="A218" s="12"/>
      <c r="B218" s="191"/>
      <c r="C218" s="192"/>
      <c r="D218" s="193" t="s">
        <v>71</v>
      </c>
      <c r="E218" s="194" t="s">
        <v>4061</v>
      </c>
      <c r="F218" s="194" t="s">
        <v>4062</v>
      </c>
      <c r="G218" s="192"/>
      <c r="H218" s="192"/>
      <c r="I218" s="195"/>
      <c r="J218" s="196">
        <f>BK218</f>
        <v>0</v>
      </c>
      <c r="K218" s="192"/>
      <c r="L218" s="197"/>
      <c r="M218" s="198"/>
      <c r="N218" s="199"/>
      <c r="O218" s="199"/>
      <c r="P218" s="200">
        <f>SUM(P219:P227)</f>
        <v>0</v>
      </c>
      <c r="Q218" s="199"/>
      <c r="R218" s="200">
        <f>SUM(R219:R227)</f>
        <v>0</v>
      </c>
      <c r="S218" s="199"/>
      <c r="T218" s="201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2" t="s">
        <v>80</v>
      </c>
      <c r="AT218" s="203" t="s">
        <v>71</v>
      </c>
      <c r="AU218" s="203" t="s">
        <v>72</v>
      </c>
      <c r="AY218" s="202" t="s">
        <v>155</v>
      </c>
      <c r="BK218" s="204">
        <f>SUM(BK219:BK227)</f>
        <v>0</v>
      </c>
    </row>
    <row r="219" spans="1:65" s="2" customFormat="1" ht="16.5" customHeight="1">
      <c r="A219" s="41"/>
      <c r="B219" s="42"/>
      <c r="C219" s="207" t="s">
        <v>927</v>
      </c>
      <c r="D219" s="207" t="s">
        <v>162</v>
      </c>
      <c r="E219" s="208" t="s">
        <v>4063</v>
      </c>
      <c r="F219" s="209" t="s">
        <v>4064</v>
      </c>
      <c r="G219" s="210" t="s">
        <v>653</v>
      </c>
      <c r="H219" s="211">
        <v>200</v>
      </c>
      <c r="I219" s="212"/>
      <c r="J219" s="213">
        <f>ROUND(I219*H219,2)</f>
        <v>0</v>
      </c>
      <c r="K219" s="209" t="s">
        <v>19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252</v>
      </c>
      <c r="AT219" s="218" t="s">
        <v>162</v>
      </c>
      <c r="AU219" s="218" t="s">
        <v>80</v>
      </c>
      <c r="AY219" s="20" t="s">
        <v>155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80</v>
      </c>
      <c r="BK219" s="219">
        <f>ROUND(I219*H219,2)</f>
        <v>0</v>
      </c>
      <c r="BL219" s="20" t="s">
        <v>252</v>
      </c>
      <c r="BM219" s="218" t="s">
        <v>2040</v>
      </c>
    </row>
    <row r="220" spans="1:65" s="2" customFormat="1" ht="16.5" customHeight="1">
      <c r="A220" s="41"/>
      <c r="B220" s="42"/>
      <c r="C220" s="207" t="s">
        <v>917</v>
      </c>
      <c r="D220" s="207" t="s">
        <v>162</v>
      </c>
      <c r="E220" s="208" t="s">
        <v>4065</v>
      </c>
      <c r="F220" s="209" t="s">
        <v>4066</v>
      </c>
      <c r="G220" s="210" t="s">
        <v>3286</v>
      </c>
      <c r="H220" s="211">
        <v>140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252</v>
      </c>
      <c r="AT220" s="218" t="s">
        <v>162</v>
      </c>
      <c r="AU220" s="218" t="s">
        <v>80</v>
      </c>
      <c r="AY220" s="20" t="s">
        <v>155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80</v>
      </c>
      <c r="BK220" s="219">
        <f>ROUND(I220*H220,2)</f>
        <v>0</v>
      </c>
      <c r="BL220" s="20" t="s">
        <v>252</v>
      </c>
      <c r="BM220" s="218" t="s">
        <v>2193</v>
      </c>
    </row>
    <row r="221" spans="1:65" s="2" customFormat="1" ht="16.5" customHeight="1">
      <c r="A221" s="41"/>
      <c r="B221" s="42"/>
      <c r="C221" s="207" t="s">
        <v>2995</v>
      </c>
      <c r="D221" s="207" t="s">
        <v>162</v>
      </c>
      <c r="E221" s="208" t="s">
        <v>4067</v>
      </c>
      <c r="F221" s="209" t="s">
        <v>4068</v>
      </c>
      <c r="G221" s="210" t="s">
        <v>174</v>
      </c>
      <c r="H221" s="211">
        <v>20</v>
      </c>
      <c r="I221" s="212"/>
      <c r="J221" s="213">
        <f>ROUND(I221*H221,2)</f>
        <v>0</v>
      </c>
      <c r="K221" s="209" t="s">
        <v>19</v>
      </c>
      <c r="L221" s="47"/>
      <c r="M221" s="214" t="s">
        <v>19</v>
      </c>
      <c r="N221" s="215" t="s">
        <v>43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252</v>
      </c>
      <c r="AT221" s="218" t="s">
        <v>162</v>
      </c>
      <c r="AU221" s="218" t="s">
        <v>80</v>
      </c>
      <c r="AY221" s="20" t="s">
        <v>155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80</v>
      </c>
      <c r="BK221" s="219">
        <f>ROUND(I221*H221,2)</f>
        <v>0</v>
      </c>
      <c r="BL221" s="20" t="s">
        <v>252</v>
      </c>
      <c r="BM221" s="218" t="s">
        <v>524</v>
      </c>
    </row>
    <row r="222" spans="1:65" s="2" customFormat="1" ht="16.5" customHeight="1">
      <c r="A222" s="41"/>
      <c r="B222" s="42"/>
      <c r="C222" s="207" t="s">
        <v>797</v>
      </c>
      <c r="D222" s="207" t="s">
        <v>162</v>
      </c>
      <c r="E222" s="208" t="s">
        <v>4069</v>
      </c>
      <c r="F222" s="209" t="s">
        <v>4070</v>
      </c>
      <c r="G222" s="210" t="s">
        <v>174</v>
      </c>
      <c r="H222" s="211">
        <v>130</v>
      </c>
      <c r="I222" s="212"/>
      <c r="J222" s="213">
        <f>ROUND(I222*H222,2)</f>
        <v>0</v>
      </c>
      <c r="K222" s="209" t="s">
        <v>19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252</v>
      </c>
      <c r="AT222" s="218" t="s">
        <v>162</v>
      </c>
      <c r="AU222" s="218" t="s">
        <v>80</v>
      </c>
      <c r="AY222" s="20" t="s">
        <v>155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80</v>
      </c>
      <c r="BK222" s="219">
        <f>ROUND(I222*H222,2)</f>
        <v>0</v>
      </c>
      <c r="BL222" s="20" t="s">
        <v>252</v>
      </c>
      <c r="BM222" s="218" t="s">
        <v>559</v>
      </c>
    </row>
    <row r="223" spans="1:65" s="2" customFormat="1" ht="16.5" customHeight="1">
      <c r="A223" s="41"/>
      <c r="B223" s="42"/>
      <c r="C223" s="207" t="s">
        <v>817</v>
      </c>
      <c r="D223" s="207" t="s">
        <v>162</v>
      </c>
      <c r="E223" s="208" t="s">
        <v>4071</v>
      </c>
      <c r="F223" s="209" t="s">
        <v>4070</v>
      </c>
      <c r="G223" s="210" t="s">
        <v>174</v>
      </c>
      <c r="H223" s="211">
        <v>63</v>
      </c>
      <c r="I223" s="212"/>
      <c r="J223" s="213">
        <f>ROUND(I223*H223,2)</f>
        <v>0</v>
      </c>
      <c r="K223" s="209" t="s">
        <v>19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252</v>
      </c>
      <c r="AT223" s="218" t="s">
        <v>162</v>
      </c>
      <c r="AU223" s="218" t="s">
        <v>80</v>
      </c>
      <c r="AY223" s="20" t="s">
        <v>155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252</v>
      </c>
      <c r="BM223" s="218" t="s">
        <v>2998</v>
      </c>
    </row>
    <row r="224" spans="1:65" s="2" customFormat="1" ht="16.5" customHeight="1">
      <c r="A224" s="41"/>
      <c r="B224" s="42"/>
      <c r="C224" s="207" t="s">
        <v>2842</v>
      </c>
      <c r="D224" s="207" t="s">
        <v>162</v>
      </c>
      <c r="E224" s="208" t="s">
        <v>4072</v>
      </c>
      <c r="F224" s="209" t="s">
        <v>4073</v>
      </c>
      <c r="G224" s="210" t="s">
        <v>174</v>
      </c>
      <c r="H224" s="211">
        <v>2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43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252</v>
      </c>
      <c r="AT224" s="218" t="s">
        <v>162</v>
      </c>
      <c r="AU224" s="218" t="s">
        <v>80</v>
      </c>
      <c r="AY224" s="20" t="s">
        <v>155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80</v>
      </c>
      <c r="BK224" s="219">
        <f>ROUND(I224*H224,2)</f>
        <v>0</v>
      </c>
      <c r="BL224" s="20" t="s">
        <v>252</v>
      </c>
      <c r="BM224" s="218" t="s">
        <v>576</v>
      </c>
    </row>
    <row r="225" spans="1:65" s="2" customFormat="1" ht="16.5" customHeight="1">
      <c r="A225" s="41"/>
      <c r="B225" s="42"/>
      <c r="C225" s="207" t="s">
        <v>883</v>
      </c>
      <c r="D225" s="207" t="s">
        <v>162</v>
      </c>
      <c r="E225" s="208" t="s">
        <v>4074</v>
      </c>
      <c r="F225" s="209" t="s">
        <v>4075</v>
      </c>
      <c r="G225" s="210" t="s">
        <v>174</v>
      </c>
      <c r="H225" s="211">
        <v>11</v>
      </c>
      <c r="I225" s="212"/>
      <c r="J225" s="213">
        <f>ROUND(I225*H225,2)</f>
        <v>0</v>
      </c>
      <c r="K225" s="209" t="s">
        <v>19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252</v>
      </c>
      <c r="AT225" s="218" t="s">
        <v>162</v>
      </c>
      <c r="AU225" s="218" t="s">
        <v>80</v>
      </c>
      <c r="AY225" s="20" t="s">
        <v>155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80</v>
      </c>
      <c r="BK225" s="219">
        <f>ROUND(I225*H225,2)</f>
        <v>0</v>
      </c>
      <c r="BL225" s="20" t="s">
        <v>252</v>
      </c>
      <c r="BM225" s="218" t="s">
        <v>912</v>
      </c>
    </row>
    <row r="226" spans="1:65" s="2" customFormat="1" ht="16.5" customHeight="1">
      <c r="A226" s="41"/>
      <c r="B226" s="42"/>
      <c r="C226" s="207" t="s">
        <v>849</v>
      </c>
      <c r="D226" s="207" t="s">
        <v>162</v>
      </c>
      <c r="E226" s="208" t="s">
        <v>4076</v>
      </c>
      <c r="F226" s="209" t="s">
        <v>4077</v>
      </c>
      <c r="G226" s="210" t="s">
        <v>174</v>
      </c>
      <c r="H226" s="211">
        <v>15</v>
      </c>
      <c r="I226" s="212"/>
      <c r="J226" s="213">
        <f>ROUND(I226*H226,2)</f>
        <v>0</v>
      </c>
      <c r="K226" s="209" t="s">
        <v>19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252</v>
      </c>
      <c r="AT226" s="218" t="s">
        <v>162</v>
      </c>
      <c r="AU226" s="218" t="s">
        <v>80</v>
      </c>
      <c r="AY226" s="20" t="s">
        <v>155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80</v>
      </c>
      <c r="BK226" s="219">
        <f>ROUND(I226*H226,2)</f>
        <v>0</v>
      </c>
      <c r="BL226" s="20" t="s">
        <v>252</v>
      </c>
      <c r="BM226" s="218" t="s">
        <v>767</v>
      </c>
    </row>
    <row r="227" spans="1:65" s="2" customFormat="1" ht="16.5" customHeight="1">
      <c r="A227" s="41"/>
      <c r="B227" s="42"/>
      <c r="C227" s="207" t="s">
        <v>855</v>
      </c>
      <c r="D227" s="207" t="s">
        <v>162</v>
      </c>
      <c r="E227" s="208" t="s">
        <v>4078</v>
      </c>
      <c r="F227" s="209" t="s">
        <v>4079</v>
      </c>
      <c r="G227" s="210" t="s">
        <v>653</v>
      </c>
      <c r="H227" s="211">
        <v>100</v>
      </c>
      <c r="I227" s="212"/>
      <c r="J227" s="213">
        <f>ROUND(I227*H227,2)</f>
        <v>0</v>
      </c>
      <c r="K227" s="209" t="s">
        <v>19</v>
      </c>
      <c r="L227" s="47"/>
      <c r="M227" s="214" t="s">
        <v>19</v>
      </c>
      <c r="N227" s="215" t="s">
        <v>43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252</v>
      </c>
      <c r="AT227" s="218" t="s">
        <v>162</v>
      </c>
      <c r="AU227" s="218" t="s">
        <v>80</v>
      </c>
      <c r="AY227" s="20" t="s">
        <v>155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80</v>
      </c>
      <c r="BK227" s="219">
        <f>ROUND(I227*H227,2)</f>
        <v>0</v>
      </c>
      <c r="BL227" s="20" t="s">
        <v>252</v>
      </c>
      <c r="BM227" s="218" t="s">
        <v>1442</v>
      </c>
    </row>
    <row r="228" spans="1:63" s="12" customFormat="1" ht="25.9" customHeight="1">
      <c r="A228" s="12"/>
      <c r="B228" s="191"/>
      <c r="C228" s="192"/>
      <c r="D228" s="193" t="s">
        <v>71</v>
      </c>
      <c r="E228" s="194" t="s">
        <v>3218</v>
      </c>
      <c r="F228" s="194" t="s">
        <v>3218</v>
      </c>
      <c r="G228" s="192"/>
      <c r="H228" s="192"/>
      <c r="I228" s="195"/>
      <c r="J228" s="196">
        <f>BK228</f>
        <v>0</v>
      </c>
      <c r="K228" s="192"/>
      <c r="L228" s="197"/>
      <c r="M228" s="293"/>
      <c r="N228" s="294"/>
      <c r="O228" s="294"/>
      <c r="P228" s="295">
        <v>0</v>
      </c>
      <c r="Q228" s="294"/>
      <c r="R228" s="295">
        <v>0</v>
      </c>
      <c r="S228" s="294"/>
      <c r="T228" s="296"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2" t="s">
        <v>80</v>
      </c>
      <c r="AT228" s="203" t="s">
        <v>71</v>
      </c>
      <c r="AU228" s="203" t="s">
        <v>72</v>
      </c>
      <c r="AY228" s="202" t="s">
        <v>155</v>
      </c>
      <c r="BK228" s="204">
        <v>0</v>
      </c>
    </row>
    <row r="229" spans="1:31" s="2" customFormat="1" ht="6.95" customHeight="1">
      <c r="A229" s="41"/>
      <c r="B229" s="62"/>
      <c r="C229" s="63"/>
      <c r="D229" s="63"/>
      <c r="E229" s="63"/>
      <c r="F229" s="63"/>
      <c r="G229" s="63"/>
      <c r="H229" s="63"/>
      <c r="I229" s="63"/>
      <c r="J229" s="63"/>
      <c r="K229" s="63"/>
      <c r="L229" s="47"/>
      <c r="M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</row>
  </sheetData>
  <sheetProtection password="CC35" sheet="1" objects="1" scenarios="1" formatColumns="0" formatRows="0" autoFilter="0"/>
  <autoFilter ref="C94:K22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125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Novostavba modulární Zš JINOTAJ ZLÍN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126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4080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6. 4. 2024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29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35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ROUND((SUM(BE83:BE120)),2)</f>
        <v>0</v>
      </c>
      <c r="G33" s="41"/>
      <c r="H33" s="41"/>
      <c r="I33" s="151">
        <v>0.21</v>
      </c>
      <c r="J33" s="150">
        <f>ROUND(((SUM(BE83:BE120))*I33),2)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ROUND((SUM(BF83:BF120)),2)</f>
        <v>0</v>
      </c>
      <c r="G34" s="41"/>
      <c r="H34" s="41"/>
      <c r="I34" s="151">
        <v>0.12</v>
      </c>
      <c r="J34" s="150">
        <f>ROUND(((SUM(BF83:BF120))*I34),2)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ROUND((SUM(BG83:BG120)),2)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ROUND((SUM(BH83:BH120)),2)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ROUND((SUM(BI83:BI120)),2)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Novostavba modulární Zš JINOTAJ ZLÍN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SO01-5_2 - SILNOPROUDÉ ROZVODY ROZVADĚČ-RH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Areál filmových ateliérů Kudlov, Filmová 174, 760 </v>
      </c>
      <c r="G52" s="43"/>
      <c r="H52" s="43"/>
      <c r="I52" s="35" t="s">
        <v>23</v>
      </c>
      <c r="J52" s="75" t="str">
        <f>IF(J12="","",J12)</f>
        <v>6. 4. 2024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Základní škola JINOTAJ Zlín, s.r.o.</v>
      </c>
      <c r="G54" s="43"/>
      <c r="H54" s="43"/>
      <c r="I54" s="35" t="s">
        <v>32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35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129</v>
      </c>
      <c r="D57" s="165"/>
      <c r="E57" s="165"/>
      <c r="F57" s="165"/>
      <c r="G57" s="165"/>
      <c r="H57" s="165"/>
      <c r="I57" s="165"/>
      <c r="J57" s="166" t="s">
        <v>130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131</v>
      </c>
    </row>
    <row r="60" spans="1:31" s="9" customFormat="1" ht="24.95" customHeight="1">
      <c r="A60" s="9"/>
      <c r="B60" s="168"/>
      <c r="C60" s="169"/>
      <c r="D60" s="170" t="s">
        <v>4081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4082</v>
      </c>
      <c r="E61" s="171"/>
      <c r="F61" s="171"/>
      <c r="G61" s="171"/>
      <c r="H61" s="171"/>
      <c r="I61" s="171"/>
      <c r="J61" s="172">
        <f>J108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4083</v>
      </c>
      <c r="E62" s="171"/>
      <c r="F62" s="171"/>
      <c r="G62" s="171"/>
      <c r="H62" s="171"/>
      <c r="I62" s="171"/>
      <c r="J62" s="172">
        <f>J110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2678</v>
      </c>
      <c r="E63" s="171"/>
      <c r="F63" s="171"/>
      <c r="G63" s="171"/>
      <c r="H63" s="171"/>
      <c r="I63" s="171"/>
      <c r="J63" s="172">
        <f>J120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140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>Novostavba modulární Zš JINOTAJ ZLÍN</v>
      </c>
      <c r="F73" s="35"/>
      <c r="G73" s="35"/>
      <c r="H73" s="35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126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SO01-5_2 - SILNOPROUDÉ ROZVODY ROZVADĚČ-RH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 xml:space="preserve">Areál filmových ateliérů Kudlov, Filmová 174, 760 </v>
      </c>
      <c r="G77" s="43"/>
      <c r="H77" s="43"/>
      <c r="I77" s="35" t="s">
        <v>23</v>
      </c>
      <c r="J77" s="75" t="str">
        <f>IF(J12="","",J12)</f>
        <v>6. 4. 2024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>Základní škola JINOTAJ Zlín, s.r.o.</v>
      </c>
      <c r="G79" s="43"/>
      <c r="H79" s="43"/>
      <c r="I79" s="35" t="s">
        <v>32</v>
      </c>
      <c r="J79" s="39" t="str">
        <f>E21</f>
        <v xml:space="preserve"> 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30</v>
      </c>
      <c r="D80" s="43"/>
      <c r="E80" s="43"/>
      <c r="F80" s="30" t="str">
        <f>IF(E18="","",E18)</f>
        <v>Vyplň údaj</v>
      </c>
      <c r="G80" s="43"/>
      <c r="H80" s="43"/>
      <c r="I80" s="35" t="s">
        <v>35</v>
      </c>
      <c r="J80" s="39" t="str">
        <f>E24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141</v>
      </c>
      <c r="D82" s="183" t="s">
        <v>57</v>
      </c>
      <c r="E82" s="183" t="s">
        <v>53</v>
      </c>
      <c r="F82" s="183" t="s">
        <v>54</v>
      </c>
      <c r="G82" s="183" t="s">
        <v>142</v>
      </c>
      <c r="H82" s="183" t="s">
        <v>143</v>
      </c>
      <c r="I82" s="183" t="s">
        <v>144</v>
      </c>
      <c r="J82" s="183" t="s">
        <v>130</v>
      </c>
      <c r="K82" s="184" t="s">
        <v>145</v>
      </c>
      <c r="L82" s="185"/>
      <c r="M82" s="95" t="s">
        <v>19</v>
      </c>
      <c r="N82" s="96" t="s">
        <v>42</v>
      </c>
      <c r="O82" s="96" t="s">
        <v>146</v>
      </c>
      <c r="P82" s="96" t="s">
        <v>147</v>
      </c>
      <c r="Q82" s="96" t="s">
        <v>148</v>
      </c>
      <c r="R82" s="96" t="s">
        <v>149</v>
      </c>
      <c r="S82" s="96" t="s">
        <v>150</v>
      </c>
      <c r="T82" s="97" t="s">
        <v>151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152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P84+P108+P110+P120</f>
        <v>0</v>
      </c>
      <c r="Q83" s="99"/>
      <c r="R83" s="188">
        <f>R84+R108+R110+R120</f>
        <v>0</v>
      </c>
      <c r="S83" s="99"/>
      <c r="T83" s="189">
        <f>T84+T108+T110+T120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131</v>
      </c>
      <c r="BK83" s="190">
        <f>BK84+BK108+BK110+BK120</f>
        <v>0</v>
      </c>
    </row>
    <row r="84" spans="1:63" s="12" customFormat="1" ht="25.9" customHeight="1">
      <c r="A84" s="12"/>
      <c r="B84" s="191"/>
      <c r="C84" s="192"/>
      <c r="D84" s="193" t="s">
        <v>71</v>
      </c>
      <c r="E84" s="194" t="s">
        <v>4084</v>
      </c>
      <c r="F84" s="194" t="s">
        <v>4085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SUM(P85:P107)</f>
        <v>0</v>
      </c>
      <c r="Q84" s="199"/>
      <c r="R84" s="200">
        <f>SUM(R85:R107)</f>
        <v>0</v>
      </c>
      <c r="S84" s="199"/>
      <c r="T84" s="201">
        <f>SUM(T85:T107)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80</v>
      </c>
      <c r="AT84" s="203" t="s">
        <v>71</v>
      </c>
      <c r="AU84" s="203" t="s">
        <v>72</v>
      </c>
      <c r="AY84" s="202" t="s">
        <v>155</v>
      </c>
      <c r="BK84" s="204">
        <f>SUM(BK85:BK107)</f>
        <v>0</v>
      </c>
    </row>
    <row r="85" spans="1:65" s="2" customFormat="1" ht="16.5" customHeight="1">
      <c r="A85" s="41"/>
      <c r="B85" s="42"/>
      <c r="C85" s="207" t="s">
        <v>80</v>
      </c>
      <c r="D85" s="207" t="s">
        <v>162</v>
      </c>
      <c r="E85" s="208" t="s">
        <v>3821</v>
      </c>
      <c r="F85" s="209" t="s">
        <v>4086</v>
      </c>
      <c r="G85" s="210" t="s">
        <v>174</v>
      </c>
      <c r="H85" s="211">
        <v>1</v>
      </c>
      <c r="I85" s="212"/>
      <c r="J85" s="213">
        <f>ROUND(I85*H85,2)</f>
        <v>0</v>
      </c>
      <c r="K85" s="209" t="s">
        <v>19</v>
      </c>
      <c r="L85" s="47"/>
      <c r="M85" s="214" t="s">
        <v>19</v>
      </c>
      <c r="N85" s="215" t="s">
        <v>43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252</v>
      </c>
      <c r="AT85" s="218" t="s">
        <v>162</v>
      </c>
      <c r="AU85" s="218" t="s">
        <v>80</v>
      </c>
      <c r="AY85" s="20" t="s">
        <v>155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80</v>
      </c>
      <c r="BK85" s="219">
        <f>ROUND(I85*H85,2)</f>
        <v>0</v>
      </c>
      <c r="BL85" s="20" t="s">
        <v>252</v>
      </c>
      <c r="BM85" s="218" t="s">
        <v>82</v>
      </c>
    </row>
    <row r="86" spans="1:65" s="2" customFormat="1" ht="16.5" customHeight="1">
      <c r="A86" s="41"/>
      <c r="B86" s="42"/>
      <c r="C86" s="207" t="s">
        <v>82</v>
      </c>
      <c r="D86" s="207" t="s">
        <v>162</v>
      </c>
      <c r="E86" s="208" t="s">
        <v>4087</v>
      </c>
      <c r="F86" s="209" t="s">
        <v>4088</v>
      </c>
      <c r="G86" s="210" t="s">
        <v>174</v>
      </c>
      <c r="H86" s="211">
        <v>3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252</v>
      </c>
      <c r="AT86" s="218" t="s">
        <v>162</v>
      </c>
      <c r="AU86" s="218" t="s">
        <v>80</v>
      </c>
      <c r="AY86" s="20" t="s">
        <v>155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252</v>
      </c>
      <c r="BM86" s="218" t="s">
        <v>252</v>
      </c>
    </row>
    <row r="87" spans="1:65" s="2" customFormat="1" ht="16.5" customHeight="1">
      <c r="A87" s="41"/>
      <c r="B87" s="42"/>
      <c r="C87" s="207" t="s">
        <v>186</v>
      </c>
      <c r="D87" s="207" t="s">
        <v>162</v>
      </c>
      <c r="E87" s="208" t="s">
        <v>3825</v>
      </c>
      <c r="F87" s="209" t="s">
        <v>4089</v>
      </c>
      <c r="G87" s="210" t="s">
        <v>174</v>
      </c>
      <c r="H87" s="211">
        <v>5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252</v>
      </c>
      <c r="AT87" s="218" t="s">
        <v>162</v>
      </c>
      <c r="AU87" s="218" t="s">
        <v>80</v>
      </c>
      <c r="AY87" s="20" t="s">
        <v>155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252</v>
      </c>
      <c r="BM87" s="218" t="s">
        <v>522</v>
      </c>
    </row>
    <row r="88" spans="1:65" s="2" customFormat="1" ht="16.5" customHeight="1">
      <c r="A88" s="41"/>
      <c r="B88" s="42"/>
      <c r="C88" s="207" t="s">
        <v>252</v>
      </c>
      <c r="D88" s="207" t="s">
        <v>162</v>
      </c>
      <c r="E88" s="208" t="s">
        <v>4090</v>
      </c>
      <c r="F88" s="209" t="s">
        <v>4091</v>
      </c>
      <c r="G88" s="210" t="s">
        <v>174</v>
      </c>
      <c r="H88" s="211">
        <v>4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252</v>
      </c>
      <c r="AT88" s="218" t="s">
        <v>162</v>
      </c>
      <c r="AU88" s="218" t="s">
        <v>80</v>
      </c>
      <c r="AY88" s="20" t="s">
        <v>155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252</v>
      </c>
      <c r="BM88" s="218" t="s">
        <v>563</v>
      </c>
    </row>
    <row r="89" spans="1:65" s="2" customFormat="1" ht="16.5" customHeight="1">
      <c r="A89" s="41"/>
      <c r="B89" s="42"/>
      <c r="C89" s="207" t="s">
        <v>158</v>
      </c>
      <c r="D89" s="207" t="s">
        <v>162</v>
      </c>
      <c r="E89" s="208" t="s">
        <v>4092</v>
      </c>
      <c r="F89" s="209" t="s">
        <v>4093</v>
      </c>
      <c r="G89" s="210" t="s">
        <v>174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252</v>
      </c>
      <c r="AT89" s="218" t="s">
        <v>162</v>
      </c>
      <c r="AU89" s="218" t="s">
        <v>80</v>
      </c>
      <c r="AY89" s="20" t="s">
        <v>155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80</v>
      </c>
      <c r="BK89" s="219">
        <f>ROUND(I89*H89,2)</f>
        <v>0</v>
      </c>
      <c r="BL89" s="20" t="s">
        <v>252</v>
      </c>
      <c r="BM89" s="218" t="s">
        <v>277</v>
      </c>
    </row>
    <row r="90" spans="1:65" s="2" customFormat="1" ht="16.5" customHeight="1">
      <c r="A90" s="41"/>
      <c r="B90" s="42"/>
      <c r="C90" s="207" t="s">
        <v>522</v>
      </c>
      <c r="D90" s="207" t="s">
        <v>162</v>
      </c>
      <c r="E90" s="208" t="s">
        <v>3832</v>
      </c>
      <c r="F90" s="209" t="s">
        <v>4094</v>
      </c>
      <c r="G90" s="210" t="s">
        <v>174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252</v>
      </c>
      <c r="AT90" s="218" t="s">
        <v>162</v>
      </c>
      <c r="AU90" s="218" t="s">
        <v>80</v>
      </c>
      <c r="AY90" s="20" t="s">
        <v>155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252</v>
      </c>
      <c r="BM90" s="218" t="s">
        <v>8</v>
      </c>
    </row>
    <row r="91" spans="1:65" s="2" customFormat="1" ht="16.5" customHeight="1">
      <c r="A91" s="41"/>
      <c r="B91" s="42"/>
      <c r="C91" s="207" t="s">
        <v>1170</v>
      </c>
      <c r="D91" s="207" t="s">
        <v>162</v>
      </c>
      <c r="E91" s="208" t="s">
        <v>4095</v>
      </c>
      <c r="F91" s="209" t="s">
        <v>4096</v>
      </c>
      <c r="G91" s="210" t="s">
        <v>174</v>
      </c>
      <c r="H91" s="211">
        <v>25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252</v>
      </c>
      <c r="AT91" s="218" t="s">
        <v>162</v>
      </c>
      <c r="AU91" s="218" t="s">
        <v>80</v>
      </c>
      <c r="AY91" s="20" t="s">
        <v>155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252</v>
      </c>
      <c r="BM91" s="218" t="s">
        <v>292</v>
      </c>
    </row>
    <row r="92" spans="1:65" s="2" customFormat="1" ht="16.5" customHeight="1">
      <c r="A92" s="41"/>
      <c r="B92" s="42"/>
      <c r="C92" s="207" t="s">
        <v>563</v>
      </c>
      <c r="D92" s="207" t="s">
        <v>162</v>
      </c>
      <c r="E92" s="208" t="s">
        <v>3841</v>
      </c>
      <c r="F92" s="209" t="s">
        <v>4097</v>
      </c>
      <c r="G92" s="210" t="s">
        <v>174</v>
      </c>
      <c r="H92" s="211">
        <v>26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252</v>
      </c>
      <c r="AT92" s="218" t="s">
        <v>162</v>
      </c>
      <c r="AU92" s="218" t="s">
        <v>80</v>
      </c>
      <c r="AY92" s="20" t="s">
        <v>155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252</v>
      </c>
      <c r="BM92" s="218" t="s">
        <v>196</v>
      </c>
    </row>
    <row r="93" spans="1:65" s="2" customFormat="1" ht="16.5" customHeight="1">
      <c r="A93" s="41"/>
      <c r="B93" s="42"/>
      <c r="C93" s="207" t="s">
        <v>265</v>
      </c>
      <c r="D93" s="207" t="s">
        <v>162</v>
      </c>
      <c r="E93" s="208" t="s">
        <v>3843</v>
      </c>
      <c r="F93" s="209" t="s">
        <v>4098</v>
      </c>
      <c r="G93" s="210" t="s">
        <v>174</v>
      </c>
      <c r="H93" s="211">
        <v>6</v>
      </c>
      <c r="I93" s="212"/>
      <c r="J93" s="213">
        <f>ROUND(I93*H93,2)</f>
        <v>0</v>
      </c>
      <c r="K93" s="209" t="s">
        <v>19</v>
      </c>
      <c r="L93" s="47"/>
      <c r="M93" s="214" t="s">
        <v>19</v>
      </c>
      <c r="N93" s="215" t="s">
        <v>43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252</v>
      </c>
      <c r="AT93" s="218" t="s">
        <v>162</v>
      </c>
      <c r="AU93" s="218" t="s">
        <v>80</v>
      </c>
      <c r="AY93" s="20" t="s">
        <v>155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80</v>
      </c>
      <c r="BK93" s="219">
        <f>ROUND(I93*H93,2)</f>
        <v>0</v>
      </c>
      <c r="BL93" s="20" t="s">
        <v>252</v>
      </c>
      <c r="BM93" s="218" t="s">
        <v>208</v>
      </c>
    </row>
    <row r="94" spans="1:65" s="2" customFormat="1" ht="16.5" customHeight="1">
      <c r="A94" s="41"/>
      <c r="B94" s="42"/>
      <c r="C94" s="207" t="s">
        <v>277</v>
      </c>
      <c r="D94" s="207" t="s">
        <v>162</v>
      </c>
      <c r="E94" s="208" t="s">
        <v>3845</v>
      </c>
      <c r="F94" s="209" t="s">
        <v>4099</v>
      </c>
      <c r="G94" s="210" t="s">
        <v>174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252</v>
      </c>
      <c r="AT94" s="218" t="s">
        <v>162</v>
      </c>
      <c r="AU94" s="218" t="s">
        <v>80</v>
      </c>
      <c r="AY94" s="20" t="s">
        <v>155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252</v>
      </c>
      <c r="BM94" s="218" t="s">
        <v>298</v>
      </c>
    </row>
    <row r="95" spans="1:65" s="2" customFormat="1" ht="16.5" customHeight="1">
      <c r="A95" s="41"/>
      <c r="B95" s="42"/>
      <c r="C95" s="207" t="s">
        <v>219</v>
      </c>
      <c r="D95" s="207" t="s">
        <v>162</v>
      </c>
      <c r="E95" s="208" t="s">
        <v>3847</v>
      </c>
      <c r="F95" s="209" t="s">
        <v>4100</v>
      </c>
      <c r="G95" s="210" t="s">
        <v>174</v>
      </c>
      <c r="H95" s="211">
        <v>1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252</v>
      </c>
      <c r="AT95" s="218" t="s">
        <v>162</v>
      </c>
      <c r="AU95" s="218" t="s">
        <v>80</v>
      </c>
      <c r="AY95" s="20" t="s">
        <v>155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252</v>
      </c>
      <c r="BM95" s="218" t="s">
        <v>310</v>
      </c>
    </row>
    <row r="96" spans="1:65" s="2" customFormat="1" ht="16.5" customHeight="1">
      <c r="A96" s="41"/>
      <c r="B96" s="42"/>
      <c r="C96" s="207" t="s">
        <v>8</v>
      </c>
      <c r="D96" s="207" t="s">
        <v>162</v>
      </c>
      <c r="E96" s="208" t="s">
        <v>3850</v>
      </c>
      <c r="F96" s="209" t="s">
        <v>4101</v>
      </c>
      <c r="G96" s="210" t="s">
        <v>174</v>
      </c>
      <c r="H96" s="211">
        <v>6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252</v>
      </c>
      <c r="AT96" s="218" t="s">
        <v>162</v>
      </c>
      <c r="AU96" s="218" t="s">
        <v>80</v>
      </c>
      <c r="AY96" s="20" t="s">
        <v>155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252</v>
      </c>
      <c r="BM96" s="218" t="s">
        <v>327</v>
      </c>
    </row>
    <row r="97" spans="1:65" s="2" customFormat="1" ht="16.5" customHeight="1">
      <c r="A97" s="41"/>
      <c r="B97" s="42"/>
      <c r="C97" s="207" t="s">
        <v>284</v>
      </c>
      <c r="D97" s="207" t="s">
        <v>162</v>
      </c>
      <c r="E97" s="208" t="s">
        <v>3852</v>
      </c>
      <c r="F97" s="209" t="s">
        <v>4102</v>
      </c>
      <c r="G97" s="210" t="s">
        <v>174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252</v>
      </c>
      <c r="AT97" s="218" t="s">
        <v>162</v>
      </c>
      <c r="AU97" s="218" t="s">
        <v>80</v>
      </c>
      <c r="AY97" s="20" t="s">
        <v>155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80</v>
      </c>
      <c r="BK97" s="219">
        <f>ROUND(I97*H97,2)</f>
        <v>0</v>
      </c>
      <c r="BL97" s="20" t="s">
        <v>252</v>
      </c>
      <c r="BM97" s="218" t="s">
        <v>256</v>
      </c>
    </row>
    <row r="98" spans="1:65" s="2" customFormat="1" ht="16.5" customHeight="1">
      <c r="A98" s="41"/>
      <c r="B98" s="42"/>
      <c r="C98" s="207" t="s">
        <v>292</v>
      </c>
      <c r="D98" s="207" t="s">
        <v>162</v>
      </c>
      <c r="E98" s="208" t="s">
        <v>3853</v>
      </c>
      <c r="F98" s="209" t="s">
        <v>4103</v>
      </c>
      <c r="G98" s="210" t="s">
        <v>174</v>
      </c>
      <c r="H98" s="211">
        <v>30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252</v>
      </c>
      <c r="AT98" s="218" t="s">
        <v>162</v>
      </c>
      <c r="AU98" s="218" t="s">
        <v>80</v>
      </c>
      <c r="AY98" s="20" t="s">
        <v>155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252</v>
      </c>
      <c r="BM98" s="218" t="s">
        <v>350</v>
      </c>
    </row>
    <row r="99" spans="1:65" s="2" customFormat="1" ht="16.5" customHeight="1">
      <c r="A99" s="41"/>
      <c r="B99" s="42"/>
      <c r="C99" s="207" t="s">
        <v>190</v>
      </c>
      <c r="D99" s="207" t="s">
        <v>162</v>
      </c>
      <c r="E99" s="208" t="s">
        <v>3857</v>
      </c>
      <c r="F99" s="209" t="s">
        <v>4104</v>
      </c>
      <c r="G99" s="210" t="s">
        <v>174</v>
      </c>
      <c r="H99" s="211">
        <v>100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252</v>
      </c>
      <c r="AT99" s="218" t="s">
        <v>162</v>
      </c>
      <c r="AU99" s="218" t="s">
        <v>80</v>
      </c>
      <c r="AY99" s="20" t="s">
        <v>155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80</v>
      </c>
      <c r="BK99" s="219">
        <f>ROUND(I99*H99,2)</f>
        <v>0</v>
      </c>
      <c r="BL99" s="20" t="s">
        <v>252</v>
      </c>
      <c r="BM99" s="218" t="s">
        <v>1983</v>
      </c>
    </row>
    <row r="100" spans="1:65" s="2" customFormat="1" ht="16.5" customHeight="1">
      <c r="A100" s="41"/>
      <c r="B100" s="42"/>
      <c r="C100" s="207" t="s">
        <v>196</v>
      </c>
      <c r="D100" s="207" t="s">
        <v>162</v>
      </c>
      <c r="E100" s="208" t="s">
        <v>3859</v>
      </c>
      <c r="F100" s="209" t="s">
        <v>4105</v>
      </c>
      <c r="G100" s="210" t="s">
        <v>174</v>
      </c>
      <c r="H100" s="211">
        <v>3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252</v>
      </c>
      <c r="AT100" s="218" t="s">
        <v>162</v>
      </c>
      <c r="AU100" s="218" t="s">
        <v>80</v>
      </c>
      <c r="AY100" s="20" t="s">
        <v>155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252</v>
      </c>
      <c r="BM100" s="218" t="s">
        <v>776</v>
      </c>
    </row>
    <row r="101" spans="1:65" s="2" customFormat="1" ht="16.5" customHeight="1">
      <c r="A101" s="41"/>
      <c r="B101" s="42"/>
      <c r="C101" s="207" t="s">
        <v>202</v>
      </c>
      <c r="D101" s="207" t="s">
        <v>162</v>
      </c>
      <c r="E101" s="208" t="s">
        <v>3861</v>
      </c>
      <c r="F101" s="209" t="s">
        <v>4106</v>
      </c>
      <c r="G101" s="210" t="s">
        <v>174</v>
      </c>
      <c r="H101" s="211">
        <v>7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252</v>
      </c>
      <c r="AT101" s="218" t="s">
        <v>162</v>
      </c>
      <c r="AU101" s="218" t="s">
        <v>80</v>
      </c>
      <c r="AY101" s="20" t="s">
        <v>155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252</v>
      </c>
      <c r="BM101" s="218" t="s">
        <v>305</v>
      </c>
    </row>
    <row r="102" spans="1:65" s="2" customFormat="1" ht="24.15" customHeight="1">
      <c r="A102" s="41"/>
      <c r="B102" s="42"/>
      <c r="C102" s="207" t="s">
        <v>208</v>
      </c>
      <c r="D102" s="207" t="s">
        <v>162</v>
      </c>
      <c r="E102" s="208" t="s">
        <v>4107</v>
      </c>
      <c r="F102" s="209" t="s">
        <v>4108</v>
      </c>
      <c r="G102" s="210" t="s">
        <v>174</v>
      </c>
      <c r="H102" s="211">
        <v>4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252</v>
      </c>
      <c r="AT102" s="218" t="s">
        <v>162</v>
      </c>
      <c r="AU102" s="218" t="s">
        <v>80</v>
      </c>
      <c r="AY102" s="20" t="s">
        <v>155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252</v>
      </c>
      <c r="BM102" s="218" t="s">
        <v>336</v>
      </c>
    </row>
    <row r="103" spans="1:65" s="2" customFormat="1" ht="16.5" customHeight="1">
      <c r="A103" s="41"/>
      <c r="B103" s="42"/>
      <c r="C103" s="207" t="s">
        <v>214</v>
      </c>
      <c r="D103" s="207" t="s">
        <v>162</v>
      </c>
      <c r="E103" s="208" t="s">
        <v>3865</v>
      </c>
      <c r="F103" s="209" t="s">
        <v>4109</v>
      </c>
      <c r="G103" s="210" t="s">
        <v>174</v>
      </c>
      <c r="H103" s="211">
        <v>5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252</v>
      </c>
      <c r="AT103" s="218" t="s">
        <v>162</v>
      </c>
      <c r="AU103" s="218" t="s">
        <v>80</v>
      </c>
      <c r="AY103" s="20" t="s">
        <v>155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80</v>
      </c>
      <c r="BK103" s="219">
        <f>ROUND(I103*H103,2)</f>
        <v>0</v>
      </c>
      <c r="BL103" s="20" t="s">
        <v>252</v>
      </c>
      <c r="BM103" s="218" t="s">
        <v>161</v>
      </c>
    </row>
    <row r="104" spans="1:65" s="2" customFormat="1" ht="16.5" customHeight="1">
      <c r="A104" s="41"/>
      <c r="B104" s="42"/>
      <c r="C104" s="207" t="s">
        <v>298</v>
      </c>
      <c r="D104" s="207" t="s">
        <v>162</v>
      </c>
      <c r="E104" s="208" t="s">
        <v>3867</v>
      </c>
      <c r="F104" s="209" t="s">
        <v>4110</v>
      </c>
      <c r="G104" s="210" t="s">
        <v>3954</v>
      </c>
      <c r="H104" s="211">
        <v>1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252</v>
      </c>
      <c r="AT104" s="218" t="s">
        <v>162</v>
      </c>
      <c r="AU104" s="218" t="s">
        <v>80</v>
      </c>
      <c r="AY104" s="20" t="s">
        <v>155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252</v>
      </c>
      <c r="BM104" s="218" t="s">
        <v>178</v>
      </c>
    </row>
    <row r="105" spans="1:65" s="2" customFormat="1" ht="16.5" customHeight="1">
      <c r="A105" s="41"/>
      <c r="B105" s="42"/>
      <c r="C105" s="207" t="s">
        <v>7</v>
      </c>
      <c r="D105" s="207" t="s">
        <v>162</v>
      </c>
      <c r="E105" s="208" t="s">
        <v>4111</v>
      </c>
      <c r="F105" s="209" t="s">
        <v>4112</v>
      </c>
      <c r="G105" s="210" t="s">
        <v>174</v>
      </c>
      <c r="H105" s="211">
        <v>1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252</v>
      </c>
      <c r="AT105" s="218" t="s">
        <v>162</v>
      </c>
      <c r="AU105" s="218" t="s">
        <v>80</v>
      </c>
      <c r="AY105" s="20" t="s">
        <v>155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252</v>
      </c>
      <c r="BM105" s="218" t="s">
        <v>237</v>
      </c>
    </row>
    <row r="106" spans="1:65" s="2" customFormat="1" ht="16.5" customHeight="1">
      <c r="A106" s="41"/>
      <c r="B106" s="42"/>
      <c r="C106" s="207" t="s">
        <v>310</v>
      </c>
      <c r="D106" s="207" t="s">
        <v>162</v>
      </c>
      <c r="E106" s="208" t="s">
        <v>3871</v>
      </c>
      <c r="F106" s="209" t="s">
        <v>4113</v>
      </c>
      <c r="G106" s="210" t="s">
        <v>174</v>
      </c>
      <c r="H106" s="211">
        <v>1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252</v>
      </c>
      <c r="AT106" s="218" t="s">
        <v>162</v>
      </c>
      <c r="AU106" s="218" t="s">
        <v>80</v>
      </c>
      <c r="AY106" s="20" t="s">
        <v>155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252</v>
      </c>
      <c r="BM106" s="218" t="s">
        <v>247</v>
      </c>
    </row>
    <row r="107" spans="1:65" s="2" customFormat="1" ht="16.5" customHeight="1">
      <c r="A107" s="41"/>
      <c r="B107" s="42"/>
      <c r="C107" s="207" t="s">
        <v>323</v>
      </c>
      <c r="D107" s="207" t="s">
        <v>162</v>
      </c>
      <c r="E107" s="208" t="s">
        <v>3875</v>
      </c>
      <c r="F107" s="209" t="s">
        <v>4114</v>
      </c>
      <c r="G107" s="210" t="s">
        <v>174</v>
      </c>
      <c r="H107" s="211">
        <v>1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252</v>
      </c>
      <c r="AT107" s="218" t="s">
        <v>162</v>
      </c>
      <c r="AU107" s="218" t="s">
        <v>80</v>
      </c>
      <c r="AY107" s="20" t="s">
        <v>155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80</v>
      </c>
      <c r="BK107" s="219">
        <f>ROUND(I107*H107,2)</f>
        <v>0</v>
      </c>
      <c r="BL107" s="20" t="s">
        <v>252</v>
      </c>
      <c r="BM107" s="218" t="s">
        <v>1039</v>
      </c>
    </row>
    <row r="108" spans="1:63" s="12" customFormat="1" ht="25.9" customHeight="1">
      <c r="A108" s="12"/>
      <c r="B108" s="191"/>
      <c r="C108" s="192"/>
      <c r="D108" s="193" t="s">
        <v>71</v>
      </c>
      <c r="E108" s="194" t="s">
        <v>4115</v>
      </c>
      <c r="F108" s="194" t="s">
        <v>4116</v>
      </c>
      <c r="G108" s="192"/>
      <c r="H108" s="192"/>
      <c r="I108" s="195"/>
      <c r="J108" s="196">
        <f>BK108</f>
        <v>0</v>
      </c>
      <c r="K108" s="192"/>
      <c r="L108" s="197"/>
      <c r="M108" s="198"/>
      <c r="N108" s="199"/>
      <c r="O108" s="199"/>
      <c r="P108" s="200">
        <f>P109</f>
        <v>0</v>
      </c>
      <c r="Q108" s="199"/>
      <c r="R108" s="200">
        <f>R109</f>
        <v>0</v>
      </c>
      <c r="S108" s="199"/>
      <c r="T108" s="20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80</v>
      </c>
      <c r="AT108" s="203" t="s">
        <v>71</v>
      </c>
      <c r="AU108" s="203" t="s">
        <v>72</v>
      </c>
      <c r="AY108" s="202" t="s">
        <v>155</v>
      </c>
      <c r="BK108" s="204">
        <f>BK109</f>
        <v>0</v>
      </c>
    </row>
    <row r="109" spans="1:65" s="2" customFormat="1" ht="16.5" customHeight="1">
      <c r="A109" s="41"/>
      <c r="B109" s="42"/>
      <c r="C109" s="207" t="s">
        <v>327</v>
      </c>
      <c r="D109" s="207" t="s">
        <v>162</v>
      </c>
      <c r="E109" s="208" t="s">
        <v>3877</v>
      </c>
      <c r="F109" s="209" t="s">
        <v>4117</v>
      </c>
      <c r="G109" s="210" t="s">
        <v>174</v>
      </c>
      <c r="H109" s="211">
        <v>1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252</v>
      </c>
      <c r="AT109" s="218" t="s">
        <v>162</v>
      </c>
      <c r="AU109" s="218" t="s">
        <v>80</v>
      </c>
      <c r="AY109" s="20" t="s">
        <v>155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252</v>
      </c>
      <c r="BM109" s="218" t="s">
        <v>1082</v>
      </c>
    </row>
    <row r="110" spans="1:63" s="12" customFormat="1" ht="25.9" customHeight="1">
      <c r="A110" s="12"/>
      <c r="B110" s="191"/>
      <c r="C110" s="192"/>
      <c r="D110" s="193" t="s">
        <v>71</v>
      </c>
      <c r="E110" s="194" t="s">
        <v>4118</v>
      </c>
      <c r="F110" s="194" t="s">
        <v>4119</v>
      </c>
      <c r="G110" s="192"/>
      <c r="H110" s="192"/>
      <c r="I110" s="195"/>
      <c r="J110" s="196">
        <f>BK110</f>
        <v>0</v>
      </c>
      <c r="K110" s="192"/>
      <c r="L110" s="197"/>
      <c r="M110" s="198"/>
      <c r="N110" s="199"/>
      <c r="O110" s="199"/>
      <c r="P110" s="200">
        <f>SUM(P111:P119)</f>
        <v>0</v>
      </c>
      <c r="Q110" s="199"/>
      <c r="R110" s="200">
        <f>SUM(R111:R119)</f>
        <v>0</v>
      </c>
      <c r="S110" s="199"/>
      <c r="T110" s="201">
        <f>SUM(T111:T119)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80</v>
      </c>
      <c r="AT110" s="203" t="s">
        <v>71</v>
      </c>
      <c r="AU110" s="203" t="s">
        <v>72</v>
      </c>
      <c r="AY110" s="202" t="s">
        <v>155</v>
      </c>
      <c r="BK110" s="204">
        <f>SUM(BK111:BK119)</f>
        <v>0</v>
      </c>
    </row>
    <row r="111" spans="1:65" s="2" customFormat="1" ht="16.5" customHeight="1">
      <c r="A111" s="41"/>
      <c r="B111" s="42"/>
      <c r="C111" s="207" t="s">
        <v>1962</v>
      </c>
      <c r="D111" s="207" t="s">
        <v>162</v>
      </c>
      <c r="E111" s="208" t="s">
        <v>3879</v>
      </c>
      <c r="F111" s="209" t="s">
        <v>4120</v>
      </c>
      <c r="G111" s="210" t="s">
        <v>174</v>
      </c>
      <c r="H111" s="211">
        <v>58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252</v>
      </c>
      <c r="AT111" s="218" t="s">
        <v>162</v>
      </c>
      <c r="AU111" s="218" t="s">
        <v>80</v>
      </c>
      <c r="AY111" s="20" t="s">
        <v>155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252</v>
      </c>
      <c r="BM111" s="218" t="s">
        <v>1083</v>
      </c>
    </row>
    <row r="112" spans="1:65" s="2" customFormat="1" ht="16.5" customHeight="1">
      <c r="A112" s="41"/>
      <c r="B112" s="42"/>
      <c r="C112" s="207" t="s">
        <v>256</v>
      </c>
      <c r="D112" s="207" t="s">
        <v>162</v>
      </c>
      <c r="E112" s="208" t="s">
        <v>3881</v>
      </c>
      <c r="F112" s="209" t="s">
        <v>4121</v>
      </c>
      <c r="G112" s="210" t="s">
        <v>174</v>
      </c>
      <c r="H112" s="211">
        <v>8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252</v>
      </c>
      <c r="AT112" s="218" t="s">
        <v>162</v>
      </c>
      <c r="AU112" s="218" t="s">
        <v>80</v>
      </c>
      <c r="AY112" s="20" t="s">
        <v>155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252</v>
      </c>
      <c r="BM112" s="218" t="s">
        <v>1211</v>
      </c>
    </row>
    <row r="113" spans="1:65" s="2" customFormat="1" ht="16.5" customHeight="1">
      <c r="A113" s="41"/>
      <c r="B113" s="42"/>
      <c r="C113" s="207" t="s">
        <v>346</v>
      </c>
      <c r="D113" s="207" t="s">
        <v>162</v>
      </c>
      <c r="E113" s="208" t="s">
        <v>3883</v>
      </c>
      <c r="F113" s="209" t="s">
        <v>4122</v>
      </c>
      <c r="G113" s="210" t="s">
        <v>174</v>
      </c>
      <c r="H113" s="211">
        <v>10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252</v>
      </c>
      <c r="AT113" s="218" t="s">
        <v>162</v>
      </c>
      <c r="AU113" s="218" t="s">
        <v>80</v>
      </c>
      <c r="AY113" s="20" t="s">
        <v>155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252</v>
      </c>
      <c r="BM113" s="218" t="s">
        <v>1092</v>
      </c>
    </row>
    <row r="114" spans="1:65" s="2" customFormat="1" ht="16.5" customHeight="1">
      <c r="A114" s="41"/>
      <c r="B114" s="42"/>
      <c r="C114" s="207" t="s">
        <v>350</v>
      </c>
      <c r="D114" s="207" t="s">
        <v>162</v>
      </c>
      <c r="E114" s="208" t="s">
        <v>3885</v>
      </c>
      <c r="F114" s="209" t="s">
        <v>4123</v>
      </c>
      <c r="G114" s="210" t="s">
        <v>174</v>
      </c>
      <c r="H114" s="211">
        <v>1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43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252</v>
      </c>
      <c r="AT114" s="218" t="s">
        <v>162</v>
      </c>
      <c r="AU114" s="218" t="s">
        <v>80</v>
      </c>
      <c r="AY114" s="20" t="s">
        <v>155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80</v>
      </c>
      <c r="BK114" s="219">
        <f>ROUND(I114*H114,2)</f>
        <v>0</v>
      </c>
      <c r="BL114" s="20" t="s">
        <v>252</v>
      </c>
      <c r="BM114" s="218" t="s">
        <v>2382</v>
      </c>
    </row>
    <row r="115" spans="1:65" s="2" customFormat="1" ht="16.5" customHeight="1">
      <c r="A115" s="41"/>
      <c r="B115" s="42"/>
      <c r="C115" s="207" t="s">
        <v>224</v>
      </c>
      <c r="D115" s="207" t="s">
        <v>162</v>
      </c>
      <c r="E115" s="208" t="s">
        <v>3887</v>
      </c>
      <c r="F115" s="209" t="s">
        <v>4124</v>
      </c>
      <c r="G115" s="210" t="s">
        <v>174</v>
      </c>
      <c r="H115" s="211">
        <v>1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252</v>
      </c>
      <c r="AT115" s="218" t="s">
        <v>162</v>
      </c>
      <c r="AU115" s="218" t="s">
        <v>80</v>
      </c>
      <c r="AY115" s="20" t="s">
        <v>155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252</v>
      </c>
      <c r="BM115" s="218" t="s">
        <v>1109</v>
      </c>
    </row>
    <row r="116" spans="1:65" s="2" customFormat="1" ht="16.5" customHeight="1">
      <c r="A116" s="41"/>
      <c r="B116" s="42"/>
      <c r="C116" s="207" t="s">
        <v>1983</v>
      </c>
      <c r="D116" s="207" t="s">
        <v>162</v>
      </c>
      <c r="E116" s="208" t="s">
        <v>3889</v>
      </c>
      <c r="F116" s="209" t="s">
        <v>4125</v>
      </c>
      <c r="G116" s="210" t="s">
        <v>174</v>
      </c>
      <c r="H116" s="211">
        <v>9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252</v>
      </c>
      <c r="AT116" s="218" t="s">
        <v>162</v>
      </c>
      <c r="AU116" s="218" t="s">
        <v>80</v>
      </c>
      <c r="AY116" s="20" t="s">
        <v>155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252</v>
      </c>
      <c r="BM116" s="218" t="s">
        <v>1119</v>
      </c>
    </row>
    <row r="117" spans="1:65" s="2" customFormat="1" ht="16.5" customHeight="1">
      <c r="A117" s="41"/>
      <c r="B117" s="42"/>
      <c r="C117" s="207" t="s">
        <v>1988</v>
      </c>
      <c r="D117" s="207" t="s">
        <v>162</v>
      </c>
      <c r="E117" s="208" t="s">
        <v>3893</v>
      </c>
      <c r="F117" s="209" t="s">
        <v>4126</v>
      </c>
      <c r="G117" s="210" t="s">
        <v>174</v>
      </c>
      <c r="H117" s="211">
        <v>3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252</v>
      </c>
      <c r="AT117" s="218" t="s">
        <v>162</v>
      </c>
      <c r="AU117" s="218" t="s">
        <v>80</v>
      </c>
      <c r="AY117" s="20" t="s">
        <v>155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80</v>
      </c>
      <c r="BK117" s="219">
        <f>ROUND(I117*H117,2)</f>
        <v>0</v>
      </c>
      <c r="BL117" s="20" t="s">
        <v>252</v>
      </c>
      <c r="BM117" s="218" t="s">
        <v>1070</v>
      </c>
    </row>
    <row r="118" spans="1:65" s="2" customFormat="1" ht="16.5" customHeight="1">
      <c r="A118" s="41"/>
      <c r="B118" s="42"/>
      <c r="C118" s="207" t="s">
        <v>776</v>
      </c>
      <c r="D118" s="207" t="s">
        <v>162</v>
      </c>
      <c r="E118" s="208" t="s">
        <v>3895</v>
      </c>
      <c r="F118" s="209" t="s">
        <v>4127</v>
      </c>
      <c r="G118" s="210" t="s">
        <v>3286</v>
      </c>
      <c r="H118" s="211">
        <v>1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252</v>
      </c>
      <c r="AT118" s="218" t="s">
        <v>162</v>
      </c>
      <c r="AU118" s="218" t="s">
        <v>80</v>
      </c>
      <c r="AY118" s="20" t="s">
        <v>155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252</v>
      </c>
      <c r="BM118" s="218" t="s">
        <v>2771</v>
      </c>
    </row>
    <row r="119" spans="1:65" s="2" customFormat="1" ht="16.5" customHeight="1">
      <c r="A119" s="41"/>
      <c r="B119" s="42"/>
      <c r="C119" s="207" t="s">
        <v>272</v>
      </c>
      <c r="D119" s="207" t="s">
        <v>162</v>
      </c>
      <c r="E119" s="208" t="s">
        <v>3897</v>
      </c>
      <c r="F119" s="209" t="s">
        <v>4128</v>
      </c>
      <c r="G119" s="210" t="s">
        <v>174</v>
      </c>
      <c r="H119" s="211">
        <v>4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252</v>
      </c>
      <c r="AT119" s="218" t="s">
        <v>162</v>
      </c>
      <c r="AU119" s="218" t="s">
        <v>80</v>
      </c>
      <c r="AY119" s="20" t="s">
        <v>155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80</v>
      </c>
      <c r="BK119" s="219">
        <f>ROUND(I119*H119,2)</f>
        <v>0</v>
      </c>
      <c r="BL119" s="20" t="s">
        <v>252</v>
      </c>
      <c r="BM119" s="218" t="s">
        <v>2775</v>
      </c>
    </row>
    <row r="120" spans="1:63" s="12" customFormat="1" ht="25.9" customHeight="1">
      <c r="A120" s="12"/>
      <c r="B120" s="191"/>
      <c r="C120" s="192"/>
      <c r="D120" s="193" t="s">
        <v>71</v>
      </c>
      <c r="E120" s="194" t="s">
        <v>3218</v>
      </c>
      <c r="F120" s="194" t="s">
        <v>3218</v>
      </c>
      <c r="G120" s="192"/>
      <c r="H120" s="192"/>
      <c r="I120" s="195"/>
      <c r="J120" s="196">
        <f>BK120</f>
        <v>0</v>
      </c>
      <c r="K120" s="192"/>
      <c r="L120" s="197"/>
      <c r="M120" s="293"/>
      <c r="N120" s="294"/>
      <c r="O120" s="294"/>
      <c r="P120" s="295">
        <v>0</v>
      </c>
      <c r="Q120" s="294"/>
      <c r="R120" s="295">
        <v>0</v>
      </c>
      <c r="S120" s="294"/>
      <c r="T120" s="296"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2" t="s">
        <v>80</v>
      </c>
      <c r="AT120" s="203" t="s">
        <v>71</v>
      </c>
      <c r="AU120" s="203" t="s">
        <v>72</v>
      </c>
      <c r="AY120" s="202" t="s">
        <v>155</v>
      </c>
      <c r="BK120" s="204">
        <v>0</v>
      </c>
    </row>
    <row r="121" spans="1:31" s="2" customFormat="1" ht="6.95" customHeight="1">
      <c r="A121" s="41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47"/>
      <c r="M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</sheetData>
  <sheetProtection password="CC35" sheet="1" objects="1" scenarios="1" formatColumns="0" formatRows="0" autoFilter="0"/>
  <autoFilter ref="C82:K12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Vágner</dc:creator>
  <cp:keywords/>
  <dc:description/>
  <cp:lastModifiedBy>Jakub Vágner</cp:lastModifiedBy>
  <dcterms:created xsi:type="dcterms:W3CDTF">2024-04-10T03:54:46Z</dcterms:created>
  <dcterms:modified xsi:type="dcterms:W3CDTF">2024-04-10T03:55:26Z</dcterms:modified>
  <cp:category/>
  <cp:version/>
  <cp:contentType/>
  <cp:contentStatus/>
</cp:coreProperties>
</file>