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-dorazil.it-help.cz\zakazky\Dokumenty\2023 - DORAZIL, s.r.o\ZŠ JINOTAJ - NOVOSTAVBA MODULAR\"/>
    </mc:Choice>
  </mc:AlternateContent>
  <xr:revisionPtr revIDLastSave="0" documentId="8_{946EFF35-0129-4136-B0DA-F73C778C409E}" xr6:coauthVersionLast="47" xr6:coauthVersionMax="47" xr10:uidLastSave="{00000000-0000-0000-0000-000000000000}"/>
  <bookViews>
    <workbookView xWindow="38280" yWindow="-120" windowWidth="38640" windowHeight="21240" tabRatio="823" activeTab="12" xr2:uid="{00000000-000D-0000-FFFF-FFFF00000000}"/>
  </bookViews>
  <sheets>
    <sheet name="Stavba" sheetId="1" r:id="rId1"/>
    <sheet name="VzorPolozky" sheetId="10" state="hidden" r:id="rId2"/>
    <sheet name="00 VRN 01 Naklady" sheetId="12" r:id="rId3"/>
    <sheet name="SO 01 SO 01.1 Pol" sheetId="13" r:id="rId4"/>
    <sheet name="SO 01 SO 01.2 Pol" sheetId="14" r:id="rId5"/>
    <sheet name="SO 01 SO 01.3 Pol" sheetId="15" r:id="rId6"/>
    <sheet name="SO 01 SO 01.4 Pol" sheetId="16" r:id="rId7"/>
    <sheet name="SO 01 SO 01.5.1 Pol" sheetId="17" r:id="rId8"/>
    <sheet name="SO 01 SO 01.5.2 Pol" sheetId="18" r:id="rId9"/>
    <sheet name="SO 01 SO 01.5.3 Pol" sheetId="19" r:id="rId10"/>
    <sheet name="SO 01 SO 01.5.4 Pol" sheetId="20" r:id="rId11"/>
    <sheet name="SO 01 SO 01.5.5 Pol" sheetId="21" r:id="rId12"/>
    <sheet name="SO 01 SO 01.6 Pol" sheetId="22" r:id="rId13"/>
    <sheet name="SO 01 SO 01.7 Pol" sheetId="23" r:id="rId14"/>
    <sheet name="SO 02 SO 02.1.1 Pol" sheetId="24" r:id="rId15"/>
    <sheet name="SO 02 SO 02.1.2 Pol" sheetId="25" r:id="rId16"/>
  </sheets>
  <externalReferences>
    <externalReference r:id="rId17"/>
  </externalReferences>
  <definedNames>
    <definedName name="CelkemDPHVypocet" localSheetId="0">Stavba!$H$57</definedName>
    <definedName name="CenaCelkem">Stavba!$G$29</definedName>
    <definedName name="CenaCelkemBezDPH">Stavba!$G$28</definedName>
    <definedName name="CenaCelkemVypocet" localSheetId="0">Stavba!$I$57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VRN 01 Naklady'!$1:$7</definedName>
    <definedName name="_xlnm.Print_Titles" localSheetId="3">'SO 01 SO 01.1 Pol'!$1:$7</definedName>
    <definedName name="_xlnm.Print_Titles" localSheetId="4">'SO 01 SO 01.2 Pol'!$1:$7</definedName>
    <definedName name="_xlnm.Print_Titles" localSheetId="5">'SO 01 SO 01.3 Pol'!$1:$7</definedName>
    <definedName name="_xlnm.Print_Titles" localSheetId="6">'SO 01 SO 01.4 Pol'!$1:$7</definedName>
    <definedName name="_xlnm.Print_Titles" localSheetId="7">'SO 01 SO 01.5.1 Pol'!$1:$7</definedName>
    <definedName name="_xlnm.Print_Titles" localSheetId="8">'SO 01 SO 01.5.2 Pol'!$1:$7</definedName>
    <definedName name="_xlnm.Print_Titles" localSheetId="9">'SO 01 SO 01.5.3 Pol'!$1:$7</definedName>
    <definedName name="_xlnm.Print_Titles" localSheetId="10">'SO 01 SO 01.5.4 Pol'!$1:$7</definedName>
    <definedName name="_xlnm.Print_Titles" localSheetId="11">'SO 01 SO 01.5.5 Pol'!$1:$7</definedName>
    <definedName name="_xlnm.Print_Titles" localSheetId="12">'SO 01 SO 01.6 Pol'!$1:$7</definedName>
    <definedName name="_xlnm.Print_Titles" localSheetId="13">'SO 01 SO 01.7 Pol'!$1:$7</definedName>
    <definedName name="_xlnm.Print_Titles" localSheetId="14">'SO 02 SO 02.1.1 Pol'!$1:$7</definedName>
    <definedName name="_xlnm.Print_Titles" localSheetId="15">'SO 02 SO 02.1.2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VRN 01 Naklady'!$A$1:$Y$41</definedName>
    <definedName name="_xlnm.Print_Area" localSheetId="3">'SO 01 SO 01.1 Pol'!$A$1:$Y$93</definedName>
    <definedName name="_xlnm.Print_Area" localSheetId="4">'SO 01 SO 01.2 Pol'!$A$1:$Y$214</definedName>
    <definedName name="_xlnm.Print_Area" localSheetId="5">'SO 01 SO 01.3 Pol'!$A$1:$Y$139</definedName>
    <definedName name="_xlnm.Print_Area" localSheetId="6">'SO 01 SO 01.4 Pol'!$A$1:$Y$204</definedName>
    <definedName name="_xlnm.Print_Area" localSheetId="7">'SO 01 SO 01.5.1 Pol'!$A$1:$Y$151</definedName>
    <definedName name="_xlnm.Print_Area" localSheetId="8">'SO 01 SO 01.5.2 Pol'!$A$1:$Y$55</definedName>
    <definedName name="_xlnm.Print_Area" localSheetId="9">'SO 01 SO 01.5.3 Pol'!$A$1:$Y$50</definedName>
    <definedName name="_xlnm.Print_Area" localSheetId="10">'SO 01 SO 01.5.4 Pol'!$A$1:$Y$35</definedName>
    <definedName name="_xlnm.Print_Area" localSheetId="11">'SO 01 SO 01.5.5 Pol'!$A$1:$Y$40</definedName>
    <definedName name="_xlnm.Print_Area" localSheetId="12">'SO 01 SO 01.6 Pol'!$A$1:$Y$64</definedName>
    <definedName name="_xlnm.Print_Area" localSheetId="13">'SO 01 SO 01.7 Pol'!$A$1:$Y$216</definedName>
    <definedName name="_xlnm.Print_Area" localSheetId="14">'SO 02 SO 02.1.1 Pol'!$A$1:$Y$359</definedName>
    <definedName name="_xlnm.Print_Area" localSheetId="15">'SO 02 SO 02.1.2 Pol'!$A$1:$Y$85</definedName>
    <definedName name="_xlnm.Print_Area" localSheetId="0">Stavba!$A$1:$J$167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Stavba!$F$57</definedName>
    <definedName name="ZakladDPHZakl">Stavba!$G$25</definedName>
    <definedName name="ZakladDPHZaklVypocet" localSheetId="0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25" l="1"/>
  <c r="G9" i="25"/>
  <c r="M9" i="25" s="1"/>
  <c r="I9" i="25"/>
  <c r="K9" i="25"/>
  <c r="O9" i="25"/>
  <c r="Q9" i="25"/>
  <c r="V9" i="25"/>
  <c r="G11" i="25"/>
  <c r="M11" i="25" s="1"/>
  <c r="I11" i="25"/>
  <c r="K11" i="25"/>
  <c r="O11" i="25"/>
  <c r="Q11" i="25"/>
  <c r="V11" i="25"/>
  <c r="G13" i="25"/>
  <c r="I13" i="25"/>
  <c r="K13" i="25"/>
  <c r="M13" i="25"/>
  <c r="O13" i="25"/>
  <c r="Q13" i="25"/>
  <c r="V13" i="25"/>
  <c r="G15" i="25"/>
  <c r="I15" i="25"/>
  <c r="K15" i="25"/>
  <c r="M15" i="25"/>
  <c r="O15" i="25"/>
  <c r="Q15" i="25"/>
  <c r="V15" i="25"/>
  <c r="G16" i="25"/>
  <c r="M16" i="25" s="1"/>
  <c r="I16" i="25"/>
  <c r="K16" i="25"/>
  <c r="O16" i="25"/>
  <c r="Q16" i="25"/>
  <c r="V16" i="25"/>
  <c r="G17" i="25"/>
  <c r="M17" i="25" s="1"/>
  <c r="I17" i="25"/>
  <c r="K17" i="25"/>
  <c r="O17" i="25"/>
  <c r="Q17" i="25"/>
  <c r="V17" i="25"/>
  <c r="G24" i="25"/>
  <c r="M24" i="25" s="1"/>
  <c r="I24" i="25"/>
  <c r="K24" i="25"/>
  <c r="O24" i="25"/>
  <c r="Q24" i="25"/>
  <c r="V24" i="25"/>
  <c r="G25" i="25"/>
  <c r="M25" i="25" s="1"/>
  <c r="I25" i="25"/>
  <c r="K25" i="25"/>
  <c r="O25" i="25"/>
  <c r="Q25" i="25"/>
  <c r="V25" i="25"/>
  <c r="G26" i="25"/>
  <c r="M26" i="25" s="1"/>
  <c r="I26" i="25"/>
  <c r="K26" i="25"/>
  <c r="O26" i="25"/>
  <c r="Q26" i="25"/>
  <c r="V26" i="25"/>
  <c r="G28" i="25"/>
  <c r="M28" i="25" s="1"/>
  <c r="I28" i="25"/>
  <c r="K28" i="25"/>
  <c r="O28" i="25"/>
  <c r="Q28" i="25"/>
  <c r="V28" i="25"/>
  <c r="G30" i="25"/>
  <c r="M30" i="25" s="1"/>
  <c r="I30" i="25"/>
  <c r="K30" i="25"/>
  <c r="O30" i="25"/>
  <c r="Q30" i="25"/>
  <c r="V30" i="25"/>
  <c r="G31" i="25"/>
  <c r="M31" i="25" s="1"/>
  <c r="I31" i="25"/>
  <c r="K31" i="25"/>
  <c r="O31" i="25"/>
  <c r="Q31" i="25"/>
  <c r="V31" i="25"/>
  <c r="G32" i="25"/>
  <c r="I32" i="25"/>
  <c r="K32" i="25"/>
  <c r="O32" i="25"/>
  <c r="Q32" i="25"/>
  <c r="V32" i="25"/>
  <c r="G33" i="25"/>
  <c r="M33" i="25" s="1"/>
  <c r="I33" i="25"/>
  <c r="K33" i="25"/>
  <c r="O33" i="25"/>
  <c r="Q33" i="25"/>
  <c r="V33" i="25"/>
  <c r="G36" i="25"/>
  <c r="I36" i="25"/>
  <c r="K36" i="25"/>
  <c r="M36" i="25"/>
  <c r="O36" i="25"/>
  <c r="Q36" i="25"/>
  <c r="V36" i="25"/>
  <c r="G40" i="25"/>
  <c r="M40" i="25" s="1"/>
  <c r="I40" i="25"/>
  <c r="K40" i="25"/>
  <c r="O40" i="25"/>
  <c r="Q40" i="25"/>
  <c r="V40" i="25"/>
  <c r="G44" i="25"/>
  <c r="M44" i="25" s="1"/>
  <c r="I44" i="25"/>
  <c r="K44" i="25"/>
  <c r="O44" i="25"/>
  <c r="Q44" i="25"/>
  <c r="V44" i="25"/>
  <c r="G48" i="25"/>
  <c r="M48" i="25" s="1"/>
  <c r="I48" i="25"/>
  <c r="K48" i="25"/>
  <c r="O48" i="25"/>
  <c r="Q48" i="25"/>
  <c r="V48" i="25"/>
  <c r="G49" i="25"/>
  <c r="M49" i="25" s="1"/>
  <c r="I49" i="25"/>
  <c r="K49" i="25"/>
  <c r="O49" i="25"/>
  <c r="Q49" i="25"/>
  <c r="V49" i="25"/>
  <c r="G51" i="25"/>
  <c r="I51" i="25"/>
  <c r="K51" i="25"/>
  <c r="M51" i="25"/>
  <c r="O51" i="25"/>
  <c r="Q51" i="25"/>
  <c r="V51" i="25"/>
  <c r="G53" i="25"/>
  <c r="M53" i="25" s="1"/>
  <c r="I53" i="25"/>
  <c r="K53" i="25"/>
  <c r="O53" i="25"/>
  <c r="Q53" i="25"/>
  <c r="V53" i="25"/>
  <c r="G54" i="25"/>
  <c r="M54" i="25" s="1"/>
  <c r="I54" i="25"/>
  <c r="K54" i="25"/>
  <c r="O54" i="25"/>
  <c r="Q54" i="25"/>
  <c r="V54" i="25"/>
  <c r="G59" i="25"/>
  <c r="M59" i="25" s="1"/>
  <c r="I59" i="25"/>
  <c r="K59" i="25"/>
  <c r="O59" i="25"/>
  <c r="Q59" i="25"/>
  <c r="V59" i="25"/>
  <c r="G60" i="25"/>
  <c r="M60" i="25" s="1"/>
  <c r="I60" i="25"/>
  <c r="K60" i="25"/>
  <c r="O60" i="25"/>
  <c r="Q60" i="25"/>
  <c r="V60" i="25"/>
  <c r="G63" i="25"/>
  <c r="M63" i="25" s="1"/>
  <c r="I63" i="25"/>
  <c r="K63" i="25"/>
  <c r="O63" i="25"/>
  <c r="Q63" i="25"/>
  <c r="V63" i="25"/>
  <c r="G66" i="25"/>
  <c r="M66" i="25" s="1"/>
  <c r="I66" i="25"/>
  <c r="K66" i="25"/>
  <c r="O66" i="25"/>
  <c r="Q66" i="25"/>
  <c r="V66" i="25"/>
  <c r="G67" i="25"/>
  <c r="M67" i="25" s="1"/>
  <c r="I67" i="25"/>
  <c r="K67" i="25"/>
  <c r="O67" i="25"/>
  <c r="Q67" i="25"/>
  <c r="V67" i="25"/>
  <c r="G69" i="25"/>
  <c r="I69" i="25"/>
  <c r="K69" i="25"/>
  <c r="M69" i="25"/>
  <c r="O69" i="25"/>
  <c r="Q69" i="25"/>
  <c r="V69" i="25"/>
  <c r="G70" i="25"/>
  <c r="M70" i="25" s="1"/>
  <c r="I70" i="25"/>
  <c r="K70" i="25"/>
  <c r="O70" i="25"/>
  <c r="Q70" i="25"/>
  <c r="V70" i="25"/>
  <c r="I72" i="25"/>
  <c r="G73" i="25"/>
  <c r="M73" i="25" s="1"/>
  <c r="M72" i="25" s="1"/>
  <c r="I73" i="25"/>
  <c r="K73" i="25"/>
  <c r="K72" i="25" s="1"/>
  <c r="O73" i="25"/>
  <c r="O72" i="25" s="1"/>
  <c r="Q73" i="25"/>
  <c r="Q72" i="25" s="1"/>
  <c r="V73" i="25"/>
  <c r="V72" i="25" s="1"/>
  <c r="AE75" i="25"/>
  <c r="F56" i="1" s="1"/>
  <c r="G9" i="24"/>
  <c r="M9" i="24" s="1"/>
  <c r="I9" i="24"/>
  <c r="K9" i="24"/>
  <c r="O9" i="24"/>
  <c r="Q9" i="24"/>
  <c r="V9" i="24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5" i="24"/>
  <c r="M15" i="24" s="1"/>
  <c r="I15" i="24"/>
  <c r="K15" i="24"/>
  <c r="O15" i="24"/>
  <c r="Q15" i="24"/>
  <c r="V15" i="24"/>
  <c r="G17" i="24"/>
  <c r="I17" i="24"/>
  <c r="K17" i="24"/>
  <c r="M17" i="24"/>
  <c r="O17" i="24"/>
  <c r="Q17" i="24"/>
  <c r="V17" i="24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3" i="24"/>
  <c r="M23" i="24" s="1"/>
  <c r="I23" i="24"/>
  <c r="K23" i="24"/>
  <c r="O23" i="24"/>
  <c r="Q23" i="24"/>
  <c r="V23" i="24"/>
  <c r="G25" i="24"/>
  <c r="I25" i="24"/>
  <c r="K25" i="24"/>
  <c r="M25" i="24"/>
  <c r="O25" i="24"/>
  <c r="Q25" i="24"/>
  <c r="V25" i="24"/>
  <c r="G27" i="24"/>
  <c r="M27" i="24" s="1"/>
  <c r="I27" i="24"/>
  <c r="K27" i="24"/>
  <c r="O27" i="24"/>
  <c r="Q27" i="24"/>
  <c r="V27" i="24"/>
  <c r="G33" i="24"/>
  <c r="I33" i="24"/>
  <c r="K33" i="24"/>
  <c r="M33" i="24"/>
  <c r="O33" i="24"/>
  <c r="Q33" i="24"/>
  <c r="V33" i="24"/>
  <c r="G35" i="24"/>
  <c r="I35" i="24"/>
  <c r="K35" i="24"/>
  <c r="O35" i="24"/>
  <c r="Q35" i="24"/>
  <c r="V35" i="24"/>
  <c r="G40" i="24"/>
  <c r="M40" i="24" s="1"/>
  <c r="I40" i="24"/>
  <c r="K40" i="24"/>
  <c r="O40" i="24"/>
  <c r="Q40" i="24"/>
  <c r="V40" i="24"/>
  <c r="G42" i="24"/>
  <c r="M42" i="24" s="1"/>
  <c r="I42" i="24"/>
  <c r="K42" i="24"/>
  <c r="O42" i="24"/>
  <c r="Q42" i="24"/>
  <c r="V42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4" i="24"/>
  <c r="I54" i="24"/>
  <c r="K54" i="24"/>
  <c r="M54" i="24"/>
  <c r="O54" i="24"/>
  <c r="Q54" i="24"/>
  <c r="V54" i="24"/>
  <c r="G56" i="24"/>
  <c r="M56" i="24" s="1"/>
  <c r="I56" i="24"/>
  <c r="K56" i="24"/>
  <c r="O56" i="24"/>
  <c r="Q56" i="24"/>
  <c r="V56" i="24"/>
  <c r="G59" i="24"/>
  <c r="M59" i="24" s="1"/>
  <c r="I59" i="24"/>
  <c r="K59" i="24"/>
  <c r="O59" i="24"/>
  <c r="Q59" i="24"/>
  <c r="V59" i="24"/>
  <c r="G60" i="24"/>
  <c r="M60" i="24" s="1"/>
  <c r="I60" i="24"/>
  <c r="K60" i="24"/>
  <c r="O60" i="24"/>
  <c r="Q60" i="24"/>
  <c r="V60" i="24"/>
  <c r="G85" i="24"/>
  <c r="M85" i="24" s="1"/>
  <c r="I85" i="24"/>
  <c r="K85" i="24"/>
  <c r="O85" i="24"/>
  <c r="Q85" i="24"/>
  <c r="V85" i="24"/>
  <c r="G86" i="24"/>
  <c r="M86" i="24" s="1"/>
  <c r="I86" i="24"/>
  <c r="K86" i="24"/>
  <c r="O86" i="24"/>
  <c r="Q86" i="24"/>
  <c r="V86" i="24"/>
  <c r="G88" i="24"/>
  <c r="M88" i="24" s="1"/>
  <c r="I88" i="24"/>
  <c r="K88" i="24"/>
  <c r="O88" i="24"/>
  <c r="Q88" i="24"/>
  <c r="V88" i="24"/>
  <c r="G90" i="24"/>
  <c r="I90" i="24"/>
  <c r="K90" i="24"/>
  <c r="M90" i="24"/>
  <c r="O90" i="24"/>
  <c r="Q90" i="24"/>
  <c r="V90" i="24"/>
  <c r="G92" i="24"/>
  <c r="M92" i="24" s="1"/>
  <c r="I92" i="24"/>
  <c r="K92" i="24"/>
  <c r="O92" i="24"/>
  <c r="Q92" i="24"/>
  <c r="V92" i="24"/>
  <c r="G94" i="24"/>
  <c r="M94" i="24" s="1"/>
  <c r="I94" i="24"/>
  <c r="K94" i="24"/>
  <c r="O94" i="24"/>
  <c r="Q94" i="24"/>
  <c r="V94" i="24"/>
  <c r="G95" i="24"/>
  <c r="M95" i="24" s="1"/>
  <c r="I95" i="24"/>
  <c r="K95" i="24"/>
  <c r="O95" i="24"/>
  <c r="Q95" i="24"/>
  <c r="V95" i="24"/>
  <c r="G96" i="24"/>
  <c r="I96" i="24"/>
  <c r="K96" i="24"/>
  <c r="M96" i="24"/>
  <c r="O96" i="24"/>
  <c r="Q96" i="24"/>
  <c r="V96" i="24"/>
  <c r="G97" i="24"/>
  <c r="M97" i="24" s="1"/>
  <c r="I97" i="24"/>
  <c r="K97" i="24"/>
  <c r="O97" i="24"/>
  <c r="Q97" i="24"/>
  <c r="V97" i="24"/>
  <c r="G98" i="24"/>
  <c r="I98" i="24"/>
  <c r="K98" i="24"/>
  <c r="M98" i="24"/>
  <c r="O98" i="24"/>
  <c r="Q98" i="24"/>
  <c r="V98" i="24"/>
  <c r="G99" i="24"/>
  <c r="M99" i="24" s="1"/>
  <c r="I99" i="24"/>
  <c r="K99" i="24"/>
  <c r="O99" i="24"/>
  <c r="Q99" i="24"/>
  <c r="V99" i="24"/>
  <c r="G101" i="24"/>
  <c r="M101" i="24" s="1"/>
  <c r="I101" i="24"/>
  <c r="K101" i="24"/>
  <c r="O101" i="24"/>
  <c r="Q101" i="24"/>
  <c r="V101" i="24"/>
  <c r="G102" i="24"/>
  <c r="M102" i="24" s="1"/>
  <c r="I102" i="24"/>
  <c r="K102" i="24"/>
  <c r="O102" i="24"/>
  <c r="Q102" i="24"/>
  <c r="V102" i="24"/>
  <c r="G103" i="24"/>
  <c r="M103" i="24" s="1"/>
  <c r="I103" i="24"/>
  <c r="K103" i="24"/>
  <c r="O103" i="24"/>
  <c r="Q103" i="24"/>
  <c r="V103" i="24"/>
  <c r="G104" i="24"/>
  <c r="M104" i="24" s="1"/>
  <c r="I104" i="24"/>
  <c r="K104" i="24"/>
  <c r="O104" i="24"/>
  <c r="Q104" i="24"/>
  <c r="V104" i="24"/>
  <c r="G105" i="24"/>
  <c r="M105" i="24" s="1"/>
  <c r="I105" i="24"/>
  <c r="K105" i="24"/>
  <c r="O105" i="24"/>
  <c r="Q105" i="24"/>
  <c r="V105" i="24"/>
  <c r="G107" i="24"/>
  <c r="M107" i="24" s="1"/>
  <c r="I107" i="24"/>
  <c r="K107" i="24"/>
  <c r="O107" i="24"/>
  <c r="Q107" i="24"/>
  <c r="V107" i="24"/>
  <c r="G109" i="24"/>
  <c r="I109" i="24"/>
  <c r="K109" i="24"/>
  <c r="M109" i="24"/>
  <c r="O109" i="24"/>
  <c r="Q109" i="24"/>
  <c r="V109" i="24"/>
  <c r="G111" i="24"/>
  <c r="M111" i="24" s="1"/>
  <c r="I111" i="24"/>
  <c r="K111" i="24"/>
  <c r="O111" i="24"/>
  <c r="Q111" i="24"/>
  <c r="V111" i="24"/>
  <c r="G112" i="24"/>
  <c r="I112" i="24"/>
  <c r="K112" i="24"/>
  <c r="M112" i="24"/>
  <c r="O112" i="24"/>
  <c r="Q112" i="24"/>
  <c r="V112" i="24"/>
  <c r="G114" i="24"/>
  <c r="I114" i="24"/>
  <c r="K114" i="24"/>
  <c r="M114" i="24"/>
  <c r="O114" i="24"/>
  <c r="Q114" i="24"/>
  <c r="V114" i="24"/>
  <c r="G123" i="24"/>
  <c r="I123" i="24"/>
  <c r="K123" i="24"/>
  <c r="O123" i="24"/>
  <c r="Q123" i="24"/>
  <c r="V123" i="24"/>
  <c r="G134" i="24"/>
  <c r="M134" i="24" s="1"/>
  <c r="I134" i="24"/>
  <c r="K134" i="24"/>
  <c r="O134" i="24"/>
  <c r="Q134" i="24"/>
  <c r="V134" i="24"/>
  <c r="G136" i="24"/>
  <c r="M136" i="24" s="1"/>
  <c r="I136" i="24"/>
  <c r="K136" i="24"/>
  <c r="O136" i="24"/>
  <c r="Q136" i="24"/>
  <c r="V136" i="24"/>
  <c r="G138" i="24"/>
  <c r="I138" i="24"/>
  <c r="K138" i="24"/>
  <c r="M138" i="24"/>
  <c r="O138" i="24"/>
  <c r="Q138" i="24"/>
  <c r="V138" i="24"/>
  <c r="G139" i="24"/>
  <c r="M139" i="24" s="1"/>
  <c r="I139" i="24"/>
  <c r="K139" i="24"/>
  <c r="O139" i="24"/>
  <c r="Q139" i="24"/>
  <c r="V139" i="24"/>
  <c r="G142" i="24"/>
  <c r="M142" i="24" s="1"/>
  <c r="I142" i="24"/>
  <c r="K142" i="24"/>
  <c r="O142" i="24"/>
  <c r="Q142" i="24"/>
  <c r="V142" i="24"/>
  <c r="G147" i="24"/>
  <c r="M147" i="24" s="1"/>
  <c r="I147" i="24"/>
  <c r="K147" i="24"/>
  <c r="O147" i="24"/>
  <c r="Q147" i="24"/>
  <c r="V147" i="24"/>
  <c r="G149" i="24"/>
  <c r="M149" i="24" s="1"/>
  <c r="I149" i="24"/>
  <c r="K149" i="24"/>
  <c r="O149" i="24"/>
  <c r="Q149" i="24"/>
  <c r="V149" i="24"/>
  <c r="G151" i="24"/>
  <c r="M151" i="24" s="1"/>
  <c r="I151" i="24"/>
  <c r="K151" i="24"/>
  <c r="O151" i="24"/>
  <c r="Q151" i="24"/>
  <c r="V151" i="24"/>
  <c r="G157" i="24"/>
  <c r="I157" i="24"/>
  <c r="K157" i="24"/>
  <c r="M157" i="24"/>
  <c r="O157" i="24"/>
  <c r="Q157" i="24"/>
  <c r="V157" i="24"/>
  <c r="G162" i="24"/>
  <c r="M162" i="24" s="1"/>
  <c r="I162" i="24"/>
  <c r="K162" i="24"/>
  <c r="O162" i="24"/>
  <c r="Q162" i="24"/>
  <c r="V162" i="24"/>
  <c r="G163" i="24"/>
  <c r="I163" i="24"/>
  <c r="K163" i="24"/>
  <c r="M163" i="24"/>
  <c r="O163" i="24"/>
  <c r="Q163" i="24"/>
  <c r="V163" i="24"/>
  <c r="G172" i="24"/>
  <c r="M172" i="24" s="1"/>
  <c r="I172" i="24"/>
  <c r="K172" i="24"/>
  <c r="O172" i="24"/>
  <c r="Q172" i="24"/>
  <c r="V172" i="24"/>
  <c r="G176" i="24"/>
  <c r="M176" i="24" s="1"/>
  <c r="I176" i="24"/>
  <c r="K176" i="24"/>
  <c r="O176" i="24"/>
  <c r="Q176" i="24"/>
  <c r="V176" i="24"/>
  <c r="G180" i="24"/>
  <c r="M180" i="24" s="1"/>
  <c r="I180" i="24"/>
  <c r="K180" i="24"/>
  <c r="O180" i="24"/>
  <c r="Q180" i="24"/>
  <c r="V180" i="24"/>
  <c r="G181" i="24"/>
  <c r="M181" i="24" s="1"/>
  <c r="I181" i="24"/>
  <c r="K181" i="24"/>
  <c r="O181" i="24"/>
  <c r="Q181" i="24"/>
  <c r="V181" i="24"/>
  <c r="G190" i="24"/>
  <c r="I190" i="24"/>
  <c r="K190" i="24"/>
  <c r="O190" i="24"/>
  <c r="Q190" i="24"/>
  <c r="V190" i="24"/>
  <c r="G194" i="24"/>
  <c r="M194" i="24" s="1"/>
  <c r="I194" i="24"/>
  <c r="K194" i="24"/>
  <c r="O194" i="24"/>
  <c r="Q194" i="24"/>
  <c r="V194" i="24"/>
  <c r="G196" i="24"/>
  <c r="M196" i="24" s="1"/>
  <c r="I196" i="24"/>
  <c r="K196" i="24"/>
  <c r="O196" i="24"/>
  <c r="Q196" i="24"/>
  <c r="V196" i="24"/>
  <c r="G199" i="24"/>
  <c r="M199" i="24" s="1"/>
  <c r="I199" i="24"/>
  <c r="K199" i="24"/>
  <c r="O199" i="24"/>
  <c r="Q199" i="24"/>
  <c r="V199" i="24"/>
  <c r="G203" i="24"/>
  <c r="I203" i="24"/>
  <c r="K203" i="24"/>
  <c r="M203" i="24"/>
  <c r="O203" i="24"/>
  <c r="Q203" i="24"/>
  <c r="V203" i="24"/>
  <c r="G207" i="24"/>
  <c r="M207" i="24" s="1"/>
  <c r="I207" i="24"/>
  <c r="K207" i="24"/>
  <c r="O207" i="24"/>
  <c r="Q207" i="24"/>
  <c r="V207" i="24"/>
  <c r="G210" i="24"/>
  <c r="I210" i="24"/>
  <c r="K210" i="24"/>
  <c r="M210" i="24"/>
  <c r="O210" i="24"/>
  <c r="Q210" i="24"/>
  <c r="V210" i="24"/>
  <c r="G213" i="24"/>
  <c r="M213" i="24" s="1"/>
  <c r="I213" i="24"/>
  <c r="K213" i="24"/>
  <c r="O213" i="24"/>
  <c r="Q213" i="24"/>
  <c r="V213" i="24"/>
  <c r="G217" i="24"/>
  <c r="M217" i="24" s="1"/>
  <c r="I217" i="24"/>
  <c r="K217" i="24"/>
  <c r="O217" i="24"/>
  <c r="Q217" i="24"/>
  <c r="V217" i="24"/>
  <c r="G220" i="24"/>
  <c r="M220" i="24" s="1"/>
  <c r="I220" i="24"/>
  <c r="K220" i="24"/>
  <c r="O220" i="24"/>
  <c r="Q220" i="24"/>
  <c r="V220" i="24"/>
  <c r="G221" i="24"/>
  <c r="M221" i="24" s="1"/>
  <c r="I221" i="24"/>
  <c r="K221" i="24"/>
  <c r="O221" i="24"/>
  <c r="Q221" i="24"/>
  <c r="V221" i="24"/>
  <c r="G224" i="24"/>
  <c r="M224" i="24" s="1"/>
  <c r="I224" i="24"/>
  <c r="I223" i="24" s="1"/>
  <c r="K224" i="24"/>
  <c r="O224" i="24"/>
  <c r="Q224" i="24"/>
  <c r="V224" i="24"/>
  <c r="G225" i="24"/>
  <c r="I225" i="24"/>
  <c r="K225" i="24"/>
  <c r="M225" i="24"/>
  <c r="O225" i="24"/>
  <c r="Q225" i="24"/>
  <c r="Q223" i="24" s="1"/>
  <c r="V225" i="24"/>
  <c r="G227" i="24"/>
  <c r="I227" i="24"/>
  <c r="K227" i="24"/>
  <c r="O227" i="24"/>
  <c r="Q227" i="24"/>
  <c r="V227" i="24"/>
  <c r="G229" i="24"/>
  <c r="M229" i="24" s="1"/>
  <c r="I229" i="24"/>
  <c r="K229" i="24"/>
  <c r="O229" i="24"/>
  <c r="Q229" i="24"/>
  <c r="V229" i="24"/>
  <c r="G230" i="24"/>
  <c r="M230" i="24" s="1"/>
  <c r="I230" i="24"/>
  <c r="K230" i="24"/>
  <c r="O230" i="24"/>
  <c r="Q230" i="24"/>
  <c r="V230" i="24"/>
  <c r="G232" i="24"/>
  <c r="I232" i="24"/>
  <c r="K232" i="24"/>
  <c r="O232" i="24"/>
  <c r="Q232" i="24"/>
  <c r="V232" i="24"/>
  <c r="G234" i="24"/>
  <c r="M234" i="24" s="1"/>
  <c r="I234" i="24"/>
  <c r="K234" i="24"/>
  <c r="O234" i="24"/>
  <c r="Q234" i="24"/>
  <c r="V234" i="24"/>
  <c r="G242" i="24"/>
  <c r="M242" i="24" s="1"/>
  <c r="I242" i="24"/>
  <c r="K242" i="24"/>
  <c r="O242" i="24"/>
  <c r="Q242" i="24"/>
  <c r="V242" i="24"/>
  <c r="G244" i="24"/>
  <c r="I244" i="24"/>
  <c r="K244" i="24"/>
  <c r="M244" i="24"/>
  <c r="O244" i="24"/>
  <c r="Q244" i="24"/>
  <c r="V244" i="24"/>
  <c r="G251" i="24"/>
  <c r="M251" i="24" s="1"/>
  <c r="I251" i="24"/>
  <c r="K251" i="24"/>
  <c r="O251" i="24"/>
  <c r="Q251" i="24"/>
  <c r="V251" i="24"/>
  <c r="G253" i="24"/>
  <c r="M253" i="24" s="1"/>
  <c r="I253" i="24"/>
  <c r="K253" i="24"/>
  <c r="O253" i="24"/>
  <c r="Q253" i="24"/>
  <c r="V253" i="24"/>
  <c r="G255" i="24"/>
  <c r="M255" i="24" s="1"/>
  <c r="I255" i="24"/>
  <c r="K255" i="24"/>
  <c r="O255" i="24"/>
  <c r="Q255" i="24"/>
  <c r="V255" i="24"/>
  <c r="G257" i="24"/>
  <c r="I257" i="24"/>
  <c r="K257" i="24"/>
  <c r="O257" i="24"/>
  <c r="Q257" i="24"/>
  <c r="V257" i="24"/>
  <c r="G264" i="24"/>
  <c r="I264" i="24"/>
  <c r="K264" i="24"/>
  <c r="M264" i="24"/>
  <c r="O264" i="24"/>
  <c r="Q264" i="24"/>
  <c r="V264" i="24"/>
  <c r="G267" i="24"/>
  <c r="M267" i="24" s="1"/>
  <c r="I267" i="24"/>
  <c r="K267" i="24"/>
  <c r="O267" i="24"/>
  <c r="Q267" i="24"/>
  <c r="V267" i="24"/>
  <c r="G270" i="24"/>
  <c r="I270" i="24"/>
  <c r="K270" i="24"/>
  <c r="M270" i="24"/>
  <c r="O270" i="24"/>
  <c r="Q270" i="24"/>
  <c r="V270" i="24"/>
  <c r="G271" i="24"/>
  <c r="M271" i="24" s="1"/>
  <c r="I271" i="24"/>
  <c r="K271" i="24"/>
  <c r="O271" i="24"/>
  <c r="Q271" i="24"/>
  <c r="V271" i="24"/>
  <c r="G273" i="24"/>
  <c r="M273" i="24" s="1"/>
  <c r="I273" i="24"/>
  <c r="K273" i="24"/>
  <c r="O273" i="24"/>
  <c r="Q273" i="24"/>
  <c r="V273" i="24"/>
  <c r="G276" i="24"/>
  <c r="M276" i="24" s="1"/>
  <c r="I276" i="24"/>
  <c r="K276" i="24"/>
  <c r="O276" i="24"/>
  <c r="Q276" i="24"/>
  <c r="V276" i="24"/>
  <c r="G283" i="24"/>
  <c r="I283" i="24"/>
  <c r="K283" i="24"/>
  <c r="M283" i="24"/>
  <c r="O283" i="24"/>
  <c r="Q283" i="24"/>
  <c r="V283" i="24"/>
  <c r="G285" i="24"/>
  <c r="M285" i="24" s="1"/>
  <c r="I285" i="24"/>
  <c r="K285" i="24"/>
  <c r="O285" i="24"/>
  <c r="Q285" i="24"/>
  <c r="V285" i="24"/>
  <c r="G289" i="24"/>
  <c r="M289" i="24" s="1"/>
  <c r="I289" i="24"/>
  <c r="K289" i="24"/>
  <c r="O289" i="24"/>
  <c r="Q289" i="24"/>
  <c r="V289" i="24"/>
  <c r="G291" i="24"/>
  <c r="M291" i="24" s="1"/>
  <c r="I291" i="24"/>
  <c r="K291" i="24"/>
  <c r="O291" i="24"/>
  <c r="Q291" i="24"/>
  <c r="V291" i="24"/>
  <c r="G293" i="24"/>
  <c r="M293" i="24" s="1"/>
  <c r="I293" i="24"/>
  <c r="K293" i="24"/>
  <c r="O293" i="24"/>
  <c r="Q293" i="24"/>
  <c r="V293" i="24"/>
  <c r="G296" i="24"/>
  <c r="M296" i="24" s="1"/>
  <c r="I296" i="24"/>
  <c r="K296" i="24"/>
  <c r="O296" i="24"/>
  <c r="Q296" i="24"/>
  <c r="V296" i="24"/>
  <c r="G297" i="24"/>
  <c r="I297" i="24"/>
  <c r="K297" i="24"/>
  <c r="M297" i="24"/>
  <c r="O297" i="24"/>
  <c r="Q297" i="24"/>
  <c r="V297" i="24"/>
  <c r="G299" i="24"/>
  <c r="M299" i="24" s="1"/>
  <c r="I299" i="24"/>
  <c r="K299" i="24"/>
  <c r="O299" i="24"/>
  <c r="Q299" i="24"/>
  <c r="V299" i="24"/>
  <c r="G301" i="24"/>
  <c r="I301" i="24"/>
  <c r="K301" i="24"/>
  <c r="M301" i="24"/>
  <c r="O301" i="24"/>
  <c r="Q301" i="24"/>
  <c r="V301" i="24"/>
  <c r="G304" i="24"/>
  <c r="M304" i="24" s="1"/>
  <c r="I304" i="24"/>
  <c r="K304" i="24"/>
  <c r="O304" i="24"/>
  <c r="Q304" i="24"/>
  <c r="V304" i="24"/>
  <c r="G306" i="24"/>
  <c r="M306" i="24" s="1"/>
  <c r="I306" i="24"/>
  <c r="K306" i="24"/>
  <c r="O306" i="24"/>
  <c r="Q306" i="24"/>
  <c r="V306" i="24"/>
  <c r="G308" i="24"/>
  <c r="M308" i="24" s="1"/>
  <c r="I308" i="24"/>
  <c r="K308" i="24"/>
  <c r="O308" i="24"/>
  <c r="Q308" i="24"/>
  <c r="V308" i="24"/>
  <c r="G309" i="24"/>
  <c r="M309" i="24" s="1"/>
  <c r="I309" i="24"/>
  <c r="K309" i="24"/>
  <c r="O309" i="24"/>
  <c r="Q309" i="24"/>
  <c r="V309" i="24"/>
  <c r="G312" i="24"/>
  <c r="I312" i="24"/>
  <c r="K312" i="24"/>
  <c r="K311" i="24" s="1"/>
  <c r="O312" i="24"/>
  <c r="Q312" i="24"/>
  <c r="V312" i="24"/>
  <c r="G314" i="24"/>
  <c r="M314" i="24" s="1"/>
  <c r="I314" i="24"/>
  <c r="K314" i="24"/>
  <c r="O314" i="24"/>
  <c r="Q314" i="24"/>
  <c r="V314" i="24"/>
  <c r="G316" i="24"/>
  <c r="I316" i="24"/>
  <c r="K316" i="24"/>
  <c r="M316" i="24"/>
  <c r="O316" i="24"/>
  <c r="Q316" i="24"/>
  <c r="V316" i="24"/>
  <c r="G318" i="24"/>
  <c r="M318" i="24" s="1"/>
  <c r="I318" i="24"/>
  <c r="K318" i="24"/>
  <c r="O318" i="24"/>
  <c r="Q318" i="24"/>
  <c r="V318" i="24"/>
  <c r="G321" i="24"/>
  <c r="M321" i="24" s="1"/>
  <c r="M320" i="24" s="1"/>
  <c r="I321" i="24"/>
  <c r="I320" i="24" s="1"/>
  <c r="K321" i="24"/>
  <c r="K320" i="24" s="1"/>
  <c r="O321" i="24"/>
  <c r="O320" i="24" s="1"/>
  <c r="Q321" i="24"/>
  <c r="Q320" i="24" s="1"/>
  <c r="V321" i="24"/>
  <c r="V320" i="24" s="1"/>
  <c r="G323" i="24"/>
  <c r="I323" i="24"/>
  <c r="I322" i="24" s="1"/>
  <c r="K323" i="24"/>
  <c r="K322" i="24" s="1"/>
  <c r="O323" i="24"/>
  <c r="Q323" i="24"/>
  <c r="V323" i="24"/>
  <c r="V322" i="24" s="1"/>
  <c r="G325" i="24"/>
  <c r="M325" i="24" s="1"/>
  <c r="I325" i="24"/>
  <c r="K325" i="24"/>
  <c r="O325" i="24"/>
  <c r="Q325" i="24"/>
  <c r="V325" i="24"/>
  <c r="G327" i="24"/>
  <c r="I327" i="24"/>
  <c r="K327" i="24"/>
  <c r="M327" i="24"/>
  <c r="O327" i="24"/>
  <c r="Q327" i="24"/>
  <c r="V327" i="24"/>
  <c r="G328" i="24"/>
  <c r="I328" i="24"/>
  <c r="K328" i="24"/>
  <c r="O328" i="24"/>
  <c r="Q328" i="24"/>
  <c r="V328" i="24"/>
  <c r="G329" i="24"/>
  <c r="M329" i="24" s="1"/>
  <c r="I329" i="24"/>
  <c r="K329" i="24"/>
  <c r="O329" i="24"/>
  <c r="Q329" i="24"/>
  <c r="V329" i="24"/>
  <c r="G330" i="24"/>
  <c r="M330" i="24" s="1"/>
  <c r="I330" i="24"/>
  <c r="K330" i="24"/>
  <c r="O330" i="24"/>
  <c r="Q330" i="24"/>
  <c r="V330" i="24"/>
  <c r="G331" i="24"/>
  <c r="M331" i="24" s="1"/>
  <c r="I331" i="24"/>
  <c r="K331" i="24"/>
  <c r="O331" i="24"/>
  <c r="Q331" i="24"/>
  <c r="V331" i="24"/>
  <c r="G332" i="24"/>
  <c r="M332" i="24" s="1"/>
  <c r="I332" i="24"/>
  <c r="K332" i="24"/>
  <c r="O332" i="24"/>
  <c r="Q332" i="24"/>
  <c r="V332" i="24"/>
  <c r="G333" i="24"/>
  <c r="M333" i="24" s="1"/>
  <c r="I333" i="24"/>
  <c r="K333" i="24"/>
  <c r="O333" i="24"/>
  <c r="Q333" i="24"/>
  <c r="V333" i="24"/>
  <c r="G334" i="24"/>
  <c r="M334" i="24" s="1"/>
  <c r="I334" i="24"/>
  <c r="K334" i="24"/>
  <c r="O334" i="24"/>
  <c r="Q334" i="24"/>
  <c r="V334" i="24"/>
  <c r="G335" i="24"/>
  <c r="I335" i="24"/>
  <c r="K335" i="24"/>
  <c r="M335" i="24"/>
  <c r="O335" i="24"/>
  <c r="Q335" i="24"/>
  <c r="V335" i="24"/>
  <c r="G336" i="24"/>
  <c r="M336" i="24" s="1"/>
  <c r="I336" i="24"/>
  <c r="K336" i="24"/>
  <c r="O336" i="24"/>
  <c r="Q336" i="24"/>
  <c r="V336" i="24"/>
  <c r="Q337" i="24"/>
  <c r="G338" i="24"/>
  <c r="M338" i="24" s="1"/>
  <c r="M337" i="24" s="1"/>
  <c r="I338" i="24"/>
  <c r="I337" i="24" s="1"/>
  <c r="K338" i="24"/>
  <c r="K337" i="24" s="1"/>
  <c r="O338" i="24"/>
  <c r="O337" i="24" s="1"/>
  <c r="Q338" i="24"/>
  <c r="V338" i="24"/>
  <c r="V337" i="24" s="1"/>
  <c r="G340" i="24"/>
  <c r="M340" i="24" s="1"/>
  <c r="I340" i="24"/>
  <c r="I339" i="24" s="1"/>
  <c r="K340" i="24"/>
  <c r="O340" i="24"/>
  <c r="Q340" i="24"/>
  <c r="V340" i="24"/>
  <c r="V339" i="24" s="1"/>
  <c r="G341" i="24"/>
  <c r="I341" i="24"/>
  <c r="K341" i="24"/>
  <c r="M341" i="24"/>
  <c r="O341" i="24"/>
  <c r="Q341" i="24"/>
  <c r="V341" i="24"/>
  <c r="G342" i="24"/>
  <c r="M342" i="24" s="1"/>
  <c r="I342" i="24"/>
  <c r="K342" i="24"/>
  <c r="O342" i="24"/>
  <c r="Q342" i="24"/>
  <c r="V342" i="24"/>
  <c r="G343" i="24"/>
  <c r="M343" i="24" s="1"/>
  <c r="I343" i="24"/>
  <c r="K343" i="24"/>
  <c r="O343" i="24"/>
  <c r="Q343" i="24"/>
  <c r="V343" i="24"/>
  <c r="G344" i="24"/>
  <c r="M344" i="24" s="1"/>
  <c r="I344" i="24"/>
  <c r="K344" i="24"/>
  <c r="O344" i="24"/>
  <c r="Q344" i="24"/>
  <c r="V344" i="24"/>
  <c r="G345" i="24"/>
  <c r="I345" i="24"/>
  <c r="K345" i="24"/>
  <c r="M345" i="24"/>
  <c r="O345" i="24"/>
  <c r="Q345" i="24"/>
  <c r="V345" i="24"/>
  <c r="G347" i="24"/>
  <c r="M347" i="24" s="1"/>
  <c r="I347" i="24"/>
  <c r="K347" i="24"/>
  <c r="O347" i="24"/>
  <c r="Q347" i="24"/>
  <c r="V347" i="24"/>
  <c r="AE349" i="24"/>
  <c r="G9" i="23"/>
  <c r="M9" i="23" s="1"/>
  <c r="I9" i="23"/>
  <c r="K9" i="23"/>
  <c r="O9" i="23"/>
  <c r="Q9" i="23"/>
  <c r="V9" i="23"/>
  <c r="G10" i="23"/>
  <c r="I10" i="23"/>
  <c r="K10" i="23"/>
  <c r="O10" i="23"/>
  <c r="Q10" i="23"/>
  <c r="V10" i="23"/>
  <c r="G11" i="23"/>
  <c r="M11" i="23" s="1"/>
  <c r="I11" i="23"/>
  <c r="K11" i="23"/>
  <c r="O11" i="23"/>
  <c r="Q11" i="23"/>
  <c r="V11" i="23"/>
  <c r="G12" i="23"/>
  <c r="I12" i="23"/>
  <c r="K12" i="23"/>
  <c r="M12" i="23"/>
  <c r="O12" i="23"/>
  <c r="Q12" i="23"/>
  <c r="V12" i="23"/>
  <c r="G13" i="23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M15" i="23" s="1"/>
  <c r="I15" i="23"/>
  <c r="K15" i="23"/>
  <c r="O15" i="23"/>
  <c r="Q15" i="23"/>
  <c r="V15" i="23"/>
  <c r="G16" i="23"/>
  <c r="M16" i="23" s="1"/>
  <c r="I16" i="23"/>
  <c r="K16" i="23"/>
  <c r="O16" i="23"/>
  <c r="Q16" i="23"/>
  <c r="V16" i="23"/>
  <c r="G17" i="23"/>
  <c r="M17" i="23" s="1"/>
  <c r="I17" i="23"/>
  <c r="K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M23" i="23" s="1"/>
  <c r="I23" i="23"/>
  <c r="K23" i="23"/>
  <c r="O23" i="23"/>
  <c r="Q23" i="23"/>
  <c r="V23" i="23"/>
  <c r="G24" i="23"/>
  <c r="I24" i="23"/>
  <c r="K24" i="23"/>
  <c r="M24" i="23"/>
  <c r="O24" i="23"/>
  <c r="Q24" i="23"/>
  <c r="V24" i="23"/>
  <c r="G25" i="23"/>
  <c r="M25" i="23" s="1"/>
  <c r="I25" i="23"/>
  <c r="K25" i="23"/>
  <c r="O25" i="23"/>
  <c r="Q25" i="23"/>
  <c r="V25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1" i="23"/>
  <c r="M31" i="23" s="1"/>
  <c r="I31" i="23"/>
  <c r="K31" i="23"/>
  <c r="O31" i="23"/>
  <c r="Q31" i="23"/>
  <c r="V31" i="23"/>
  <c r="G32" i="23"/>
  <c r="I32" i="23"/>
  <c r="K32" i="23"/>
  <c r="M32" i="23"/>
  <c r="O32" i="23"/>
  <c r="Q32" i="23"/>
  <c r="V32" i="23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M35" i="23" s="1"/>
  <c r="I35" i="23"/>
  <c r="K35" i="23"/>
  <c r="O35" i="23"/>
  <c r="Q35" i="23"/>
  <c r="V35" i="23"/>
  <c r="G36" i="23"/>
  <c r="M36" i="23" s="1"/>
  <c r="I36" i="23"/>
  <c r="K36" i="23"/>
  <c r="O36" i="23"/>
  <c r="Q36" i="23"/>
  <c r="V36" i="23"/>
  <c r="G37" i="23"/>
  <c r="M37" i="23" s="1"/>
  <c r="I37" i="23"/>
  <c r="K37" i="23"/>
  <c r="O37" i="23"/>
  <c r="Q37" i="23"/>
  <c r="V37" i="23"/>
  <c r="G38" i="23"/>
  <c r="I38" i="23"/>
  <c r="K38" i="23"/>
  <c r="M38" i="23"/>
  <c r="O38" i="23"/>
  <c r="Q38" i="23"/>
  <c r="V38" i="23"/>
  <c r="G39" i="23"/>
  <c r="M39" i="23" s="1"/>
  <c r="I39" i="23"/>
  <c r="K39" i="23"/>
  <c r="O39" i="23"/>
  <c r="Q39" i="23"/>
  <c r="V39" i="23"/>
  <c r="G40" i="23"/>
  <c r="I40" i="23"/>
  <c r="K40" i="23"/>
  <c r="M40" i="23"/>
  <c r="O40" i="23"/>
  <c r="Q40" i="23"/>
  <c r="V40" i="23"/>
  <c r="G41" i="23"/>
  <c r="M41" i="23" s="1"/>
  <c r="I41" i="23"/>
  <c r="K41" i="23"/>
  <c r="O41" i="23"/>
  <c r="Q41" i="23"/>
  <c r="V41" i="23"/>
  <c r="G42" i="23"/>
  <c r="M42" i="23" s="1"/>
  <c r="I42" i="23"/>
  <c r="K42" i="23"/>
  <c r="O42" i="23"/>
  <c r="Q42" i="23"/>
  <c r="V42" i="23"/>
  <c r="G43" i="23"/>
  <c r="M43" i="23" s="1"/>
  <c r="I43" i="23"/>
  <c r="K43" i="23"/>
  <c r="O43" i="23"/>
  <c r="Q43" i="23"/>
  <c r="V43" i="23"/>
  <c r="G44" i="23"/>
  <c r="M44" i="23" s="1"/>
  <c r="I44" i="23"/>
  <c r="K44" i="23"/>
  <c r="O44" i="23"/>
  <c r="Q44" i="23"/>
  <c r="V44" i="23"/>
  <c r="G45" i="23"/>
  <c r="M45" i="23" s="1"/>
  <c r="I45" i="23"/>
  <c r="K45" i="23"/>
  <c r="O45" i="23"/>
  <c r="Q45" i="23"/>
  <c r="V45" i="23"/>
  <c r="G46" i="23"/>
  <c r="I46" i="23"/>
  <c r="K46" i="23"/>
  <c r="M46" i="23"/>
  <c r="O46" i="23"/>
  <c r="Q46" i="23"/>
  <c r="V46" i="23"/>
  <c r="G47" i="23"/>
  <c r="M47" i="23" s="1"/>
  <c r="I47" i="23"/>
  <c r="K47" i="23"/>
  <c r="O47" i="23"/>
  <c r="Q47" i="23"/>
  <c r="V47" i="23"/>
  <c r="G48" i="23"/>
  <c r="M48" i="23" s="1"/>
  <c r="I48" i="23"/>
  <c r="K48" i="23"/>
  <c r="O48" i="23"/>
  <c r="Q48" i="23"/>
  <c r="V48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G52" i="23"/>
  <c r="I52" i="23"/>
  <c r="K52" i="23"/>
  <c r="M52" i="23"/>
  <c r="O52" i="23"/>
  <c r="Q52" i="23"/>
  <c r="V52" i="23"/>
  <c r="G53" i="23"/>
  <c r="M53" i="23" s="1"/>
  <c r="I53" i="23"/>
  <c r="K53" i="23"/>
  <c r="O53" i="23"/>
  <c r="Q53" i="23"/>
  <c r="V53" i="23"/>
  <c r="G54" i="23"/>
  <c r="I54" i="23"/>
  <c r="K54" i="23"/>
  <c r="M54" i="23"/>
  <c r="O54" i="23"/>
  <c r="Q54" i="23"/>
  <c r="V54" i="23"/>
  <c r="G55" i="23"/>
  <c r="M55" i="23" s="1"/>
  <c r="I55" i="23"/>
  <c r="K55" i="23"/>
  <c r="O55" i="23"/>
  <c r="Q55" i="23"/>
  <c r="V55" i="23"/>
  <c r="G56" i="23"/>
  <c r="M56" i="23" s="1"/>
  <c r="I56" i="23"/>
  <c r="K56" i="23"/>
  <c r="O56" i="23"/>
  <c r="Q56" i="23"/>
  <c r="V56" i="23"/>
  <c r="G57" i="23"/>
  <c r="I57" i="23"/>
  <c r="K57" i="23"/>
  <c r="M57" i="23"/>
  <c r="O57" i="23"/>
  <c r="Q57" i="23"/>
  <c r="V57" i="23"/>
  <c r="G58" i="23"/>
  <c r="I58" i="23"/>
  <c r="K58" i="23"/>
  <c r="M58" i="23"/>
  <c r="O58" i="23"/>
  <c r="Q58" i="23"/>
  <c r="V58" i="23"/>
  <c r="G59" i="23"/>
  <c r="M59" i="23" s="1"/>
  <c r="I59" i="23"/>
  <c r="K59" i="23"/>
  <c r="O59" i="23"/>
  <c r="Q59" i="23"/>
  <c r="V59" i="23"/>
  <c r="G60" i="23"/>
  <c r="M60" i="23" s="1"/>
  <c r="I60" i="23"/>
  <c r="K60" i="23"/>
  <c r="O60" i="23"/>
  <c r="Q60" i="23"/>
  <c r="V60" i="23"/>
  <c r="G61" i="23"/>
  <c r="M61" i="23" s="1"/>
  <c r="I61" i="23"/>
  <c r="K61" i="23"/>
  <c r="O61" i="23"/>
  <c r="Q61" i="23"/>
  <c r="V61" i="23"/>
  <c r="G62" i="23"/>
  <c r="I62" i="23"/>
  <c r="K62" i="23"/>
  <c r="M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6" i="23"/>
  <c r="M66" i="23" s="1"/>
  <c r="I66" i="23"/>
  <c r="K66" i="23"/>
  <c r="O66" i="23"/>
  <c r="Q66" i="23"/>
  <c r="V66" i="23"/>
  <c r="G68" i="23"/>
  <c r="M68" i="23" s="1"/>
  <c r="I68" i="23"/>
  <c r="K68" i="23"/>
  <c r="O68" i="23"/>
  <c r="Q68" i="23"/>
  <c r="V68" i="23"/>
  <c r="G69" i="23"/>
  <c r="M69" i="23" s="1"/>
  <c r="I69" i="23"/>
  <c r="K69" i="23"/>
  <c r="O69" i="23"/>
  <c r="Q69" i="23"/>
  <c r="V69" i="23"/>
  <c r="G70" i="23"/>
  <c r="I70" i="23"/>
  <c r="K70" i="23"/>
  <c r="M70" i="23"/>
  <c r="O70" i="23"/>
  <c r="Q70" i="23"/>
  <c r="V70" i="23"/>
  <c r="V67" i="23" s="1"/>
  <c r="G71" i="23"/>
  <c r="M71" i="23" s="1"/>
  <c r="I71" i="23"/>
  <c r="K71" i="23"/>
  <c r="O71" i="23"/>
  <c r="Q71" i="23"/>
  <c r="V71" i="23"/>
  <c r="G72" i="23"/>
  <c r="M72" i="23" s="1"/>
  <c r="I72" i="23"/>
  <c r="K72" i="23"/>
  <c r="O72" i="23"/>
  <c r="Q72" i="23"/>
  <c r="V72" i="23"/>
  <c r="G73" i="23"/>
  <c r="M73" i="23" s="1"/>
  <c r="I73" i="23"/>
  <c r="K73" i="23"/>
  <c r="O73" i="23"/>
  <c r="Q73" i="23"/>
  <c r="V73" i="23"/>
  <c r="G74" i="23"/>
  <c r="M74" i="23" s="1"/>
  <c r="I74" i="23"/>
  <c r="K74" i="23"/>
  <c r="O74" i="23"/>
  <c r="Q74" i="23"/>
  <c r="V74" i="23"/>
  <c r="G75" i="23"/>
  <c r="M75" i="23" s="1"/>
  <c r="I75" i="23"/>
  <c r="K75" i="23"/>
  <c r="O75" i="23"/>
  <c r="Q75" i="23"/>
  <c r="V75" i="23"/>
  <c r="G76" i="23"/>
  <c r="M76" i="23" s="1"/>
  <c r="I76" i="23"/>
  <c r="K76" i="23"/>
  <c r="O76" i="23"/>
  <c r="Q76" i="23"/>
  <c r="V76" i="23"/>
  <c r="G78" i="23"/>
  <c r="M78" i="23" s="1"/>
  <c r="I78" i="23"/>
  <c r="K78" i="23"/>
  <c r="O78" i="23"/>
  <c r="Q78" i="23"/>
  <c r="V78" i="23"/>
  <c r="G79" i="23"/>
  <c r="I79" i="23"/>
  <c r="K79" i="23"/>
  <c r="O79" i="23"/>
  <c r="Q79" i="23"/>
  <c r="V79" i="23"/>
  <c r="G80" i="23"/>
  <c r="M80" i="23" s="1"/>
  <c r="I80" i="23"/>
  <c r="K80" i="23"/>
  <c r="O80" i="23"/>
  <c r="Q80" i="23"/>
  <c r="V80" i="23"/>
  <c r="G81" i="23"/>
  <c r="M81" i="23" s="1"/>
  <c r="I81" i="23"/>
  <c r="K81" i="23"/>
  <c r="O81" i="23"/>
  <c r="Q81" i="23"/>
  <c r="V81" i="23"/>
  <c r="G82" i="23"/>
  <c r="I82" i="23"/>
  <c r="K82" i="23"/>
  <c r="M82" i="23"/>
  <c r="O82" i="23"/>
  <c r="Q82" i="23"/>
  <c r="V82" i="23"/>
  <c r="G83" i="23"/>
  <c r="M83" i="23" s="1"/>
  <c r="I83" i="23"/>
  <c r="K83" i="23"/>
  <c r="O83" i="23"/>
  <c r="Q83" i="23"/>
  <c r="V83" i="23"/>
  <c r="G84" i="23"/>
  <c r="M84" i="23" s="1"/>
  <c r="I84" i="23"/>
  <c r="K84" i="23"/>
  <c r="O84" i="23"/>
  <c r="Q84" i="23"/>
  <c r="V84" i="23"/>
  <c r="G85" i="23"/>
  <c r="M85" i="23" s="1"/>
  <c r="I85" i="23"/>
  <c r="K85" i="23"/>
  <c r="O85" i="23"/>
  <c r="Q85" i="23"/>
  <c r="V85" i="23"/>
  <c r="G86" i="23"/>
  <c r="M86" i="23" s="1"/>
  <c r="I86" i="23"/>
  <c r="K86" i="23"/>
  <c r="O86" i="23"/>
  <c r="Q86" i="23"/>
  <c r="V86" i="23"/>
  <c r="G87" i="23"/>
  <c r="M87" i="23" s="1"/>
  <c r="I87" i="23"/>
  <c r="K87" i="23"/>
  <c r="O87" i="23"/>
  <c r="Q87" i="23"/>
  <c r="V87" i="23"/>
  <c r="G88" i="23"/>
  <c r="M88" i="23" s="1"/>
  <c r="I88" i="23"/>
  <c r="K88" i="23"/>
  <c r="O88" i="23"/>
  <c r="Q88" i="23"/>
  <c r="V88" i="23"/>
  <c r="G89" i="23"/>
  <c r="M89" i="23" s="1"/>
  <c r="I89" i="23"/>
  <c r="K89" i="23"/>
  <c r="O89" i="23"/>
  <c r="Q89" i="23"/>
  <c r="V89" i="23"/>
  <c r="G90" i="23"/>
  <c r="I90" i="23"/>
  <c r="K90" i="23"/>
  <c r="M90" i="23"/>
  <c r="O90" i="23"/>
  <c r="Q90" i="23"/>
  <c r="V90" i="23"/>
  <c r="G91" i="23"/>
  <c r="M91" i="23" s="1"/>
  <c r="I91" i="23"/>
  <c r="K91" i="23"/>
  <c r="O91" i="23"/>
  <c r="Q91" i="23"/>
  <c r="V91" i="23"/>
  <c r="G92" i="23"/>
  <c r="I92" i="23"/>
  <c r="K92" i="23"/>
  <c r="M92" i="23"/>
  <c r="O92" i="23"/>
  <c r="Q92" i="23"/>
  <c r="V92" i="23"/>
  <c r="G93" i="23"/>
  <c r="I93" i="23"/>
  <c r="K93" i="23"/>
  <c r="M93" i="23"/>
  <c r="O93" i="23"/>
  <c r="Q93" i="23"/>
  <c r="V93" i="23"/>
  <c r="G94" i="23"/>
  <c r="M94" i="23" s="1"/>
  <c r="I94" i="23"/>
  <c r="K94" i="23"/>
  <c r="O94" i="23"/>
  <c r="Q94" i="23"/>
  <c r="V94" i="23"/>
  <c r="G95" i="23"/>
  <c r="M95" i="23" s="1"/>
  <c r="I95" i="23"/>
  <c r="K95" i="23"/>
  <c r="O95" i="23"/>
  <c r="Q95" i="23"/>
  <c r="V95" i="23"/>
  <c r="G96" i="23"/>
  <c r="M96" i="23" s="1"/>
  <c r="I96" i="23"/>
  <c r="K96" i="23"/>
  <c r="O96" i="23"/>
  <c r="Q96" i="23"/>
  <c r="V96" i="23"/>
  <c r="G97" i="23"/>
  <c r="M97" i="23" s="1"/>
  <c r="I97" i="23"/>
  <c r="K97" i="23"/>
  <c r="O97" i="23"/>
  <c r="Q97" i="23"/>
  <c r="V97" i="23"/>
  <c r="G98" i="23"/>
  <c r="I98" i="23"/>
  <c r="K98" i="23"/>
  <c r="M98" i="23"/>
  <c r="O98" i="23"/>
  <c r="Q98" i="23"/>
  <c r="V98" i="23"/>
  <c r="G99" i="23"/>
  <c r="M99" i="23" s="1"/>
  <c r="I99" i="23"/>
  <c r="K99" i="23"/>
  <c r="O99" i="23"/>
  <c r="Q99" i="23"/>
  <c r="V99" i="23"/>
  <c r="G100" i="23"/>
  <c r="I100" i="23"/>
  <c r="K100" i="23"/>
  <c r="M100" i="23"/>
  <c r="O100" i="23"/>
  <c r="Q100" i="23"/>
  <c r="V100" i="23"/>
  <c r="G101" i="23"/>
  <c r="M101" i="23" s="1"/>
  <c r="I101" i="23"/>
  <c r="K101" i="23"/>
  <c r="O101" i="23"/>
  <c r="Q101" i="23"/>
  <c r="V101" i="23"/>
  <c r="G102" i="23"/>
  <c r="M102" i="23" s="1"/>
  <c r="I102" i="23"/>
  <c r="K102" i="23"/>
  <c r="O102" i="23"/>
  <c r="Q102" i="23"/>
  <c r="V102" i="23"/>
  <c r="G103" i="23"/>
  <c r="M103" i="23" s="1"/>
  <c r="I103" i="23"/>
  <c r="K103" i="23"/>
  <c r="O103" i="23"/>
  <c r="Q103" i="23"/>
  <c r="V103" i="23"/>
  <c r="G104" i="23"/>
  <c r="M104" i="23" s="1"/>
  <c r="I104" i="23"/>
  <c r="K104" i="23"/>
  <c r="O104" i="23"/>
  <c r="Q104" i="23"/>
  <c r="V104" i="23"/>
  <c r="G105" i="23"/>
  <c r="M105" i="23" s="1"/>
  <c r="I105" i="23"/>
  <c r="K105" i="23"/>
  <c r="O105" i="23"/>
  <c r="Q105" i="23"/>
  <c r="V105" i="23"/>
  <c r="G106" i="23"/>
  <c r="I106" i="23"/>
  <c r="K106" i="23"/>
  <c r="M106" i="23"/>
  <c r="O106" i="23"/>
  <c r="Q106" i="23"/>
  <c r="V106" i="23"/>
  <c r="G107" i="23"/>
  <c r="M107" i="23" s="1"/>
  <c r="I107" i="23"/>
  <c r="K107" i="23"/>
  <c r="O107" i="23"/>
  <c r="Q107" i="23"/>
  <c r="V107" i="23"/>
  <c r="G108" i="23"/>
  <c r="M108" i="23" s="1"/>
  <c r="I108" i="23"/>
  <c r="K108" i="23"/>
  <c r="O108" i="23"/>
  <c r="Q108" i="23"/>
  <c r="V108" i="23"/>
  <c r="G109" i="23"/>
  <c r="M109" i="23" s="1"/>
  <c r="I109" i="23"/>
  <c r="K109" i="23"/>
  <c r="O109" i="23"/>
  <c r="Q109" i="23"/>
  <c r="V109" i="23"/>
  <c r="G110" i="23"/>
  <c r="M110" i="23" s="1"/>
  <c r="I110" i="23"/>
  <c r="K110" i="23"/>
  <c r="O110" i="23"/>
  <c r="Q110" i="23"/>
  <c r="V110" i="23"/>
  <c r="G111" i="23"/>
  <c r="M111" i="23" s="1"/>
  <c r="I111" i="23"/>
  <c r="K111" i="23"/>
  <c r="O111" i="23"/>
  <c r="Q111" i="23"/>
  <c r="V111" i="23"/>
  <c r="G112" i="23"/>
  <c r="M112" i="23" s="1"/>
  <c r="I112" i="23"/>
  <c r="K112" i="23"/>
  <c r="O112" i="23"/>
  <c r="Q112" i="23"/>
  <c r="V112" i="23"/>
  <c r="G113" i="23"/>
  <c r="M113" i="23" s="1"/>
  <c r="I113" i="23"/>
  <c r="K113" i="23"/>
  <c r="O113" i="23"/>
  <c r="Q113" i="23"/>
  <c r="V113" i="23"/>
  <c r="G114" i="23"/>
  <c r="I114" i="23"/>
  <c r="K114" i="23"/>
  <c r="M114" i="23"/>
  <c r="O114" i="23"/>
  <c r="Q114" i="23"/>
  <c r="V114" i="23"/>
  <c r="G115" i="23"/>
  <c r="M115" i="23" s="1"/>
  <c r="I115" i="23"/>
  <c r="K115" i="23"/>
  <c r="O115" i="23"/>
  <c r="Q115" i="23"/>
  <c r="V115" i="23"/>
  <c r="G116" i="23"/>
  <c r="I116" i="23"/>
  <c r="K116" i="23"/>
  <c r="M116" i="23"/>
  <c r="O116" i="23"/>
  <c r="Q116" i="23"/>
  <c r="V116" i="23"/>
  <c r="G118" i="23"/>
  <c r="I118" i="23"/>
  <c r="K118" i="23"/>
  <c r="M118" i="23"/>
  <c r="O118" i="23"/>
  <c r="Q118" i="23"/>
  <c r="V118" i="23"/>
  <c r="V117" i="23" s="1"/>
  <c r="G119" i="23"/>
  <c r="M119" i="23" s="1"/>
  <c r="I119" i="23"/>
  <c r="K119" i="23"/>
  <c r="O119" i="23"/>
  <c r="O117" i="23" s="1"/>
  <c r="Q119" i="23"/>
  <c r="V119" i="23"/>
  <c r="G120" i="23"/>
  <c r="M120" i="23" s="1"/>
  <c r="I120" i="23"/>
  <c r="K120" i="23"/>
  <c r="O120" i="23"/>
  <c r="Q120" i="23"/>
  <c r="V120" i="23"/>
  <c r="G122" i="23"/>
  <c r="G121" i="23" s="1"/>
  <c r="I149" i="1" s="1"/>
  <c r="I122" i="23"/>
  <c r="K122" i="23"/>
  <c r="O122" i="23"/>
  <c r="Q122" i="23"/>
  <c r="V122" i="23"/>
  <c r="G123" i="23"/>
  <c r="M123" i="23" s="1"/>
  <c r="I123" i="23"/>
  <c r="K123" i="23"/>
  <c r="O123" i="23"/>
  <c r="Q123" i="23"/>
  <c r="V123" i="23"/>
  <c r="G124" i="23"/>
  <c r="M124" i="23" s="1"/>
  <c r="I124" i="23"/>
  <c r="K124" i="23"/>
  <c r="O124" i="23"/>
  <c r="Q124" i="23"/>
  <c r="V124" i="23"/>
  <c r="G125" i="23"/>
  <c r="M125" i="23" s="1"/>
  <c r="I125" i="23"/>
  <c r="K125" i="23"/>
  <c r="O125" i="23"/>
  <c r="Q125" i="23"/>
  <c r="V125" i="23"/>
  <c r="G126" i="23"/>
  <c r="I126" i="23"/>
  <c r="K126" i="23"/>
  <c r="M126" i="23"/>
  <c r="O126" i="23"/>
  <c r="Q126" i="23"/>
  <c r="V126" i="23"/>
  <c r="G127" i="23"/>
  <c r="M127" i="23" s="1"/>
  <c r="I127" i="23"/>
  <c r="K127" i="23"/>
  <c r="O127" i="23"/>
  <c r="Q127" i="23"/>
  <c r="V127" i="23"/>
  <c r="G128" i="23"/>
  <c r="I128" i="23"/>
  <c r="K128" i="23"/>
  <c r="M128" i="23"/>
  <c r="O128" i="23"/>
  <c r="Q128" i="23"/>
  <c r="V128" i="23"/>
  <c r="G129" i="23"/>
  <c r="M129" i="23" s="1"/>
  <c r="I129" i="23"/>
  <c r="K129" i="23"/>
  <c r="O129" i="23"/>
  <c r="Q129" i="23"/>
  <c r="V129" i="23"/>
  <c r="G130" i="23"/>
  <c r="M130" i="23" s="1"/>
  <c r="I130" i="23"/>
  <c r="K130" i="23"/>
  <c r="O130" i="23"/>
  <c r="Q130" i="23"/>
  <c r="V130" i="23"/>
  <c r="G131" i="23"/>
  <c r="M131" i="23" s="1"/>
  <c r="I131" i="23"/>
  <c r="K131" i="23"/>
  <c r="O131" i="23"/>
  <c r="Q131" i="23"/>
  <c r="V131" i="23"/>
  <c r="G132" i="23"/>
  <c r="M132" i="23" s="1"/>
  <c r="I132" i="23"/>
  <c r="K132" i="23"/>
  <c r="O132" i="23"/>
  <c r="Q132" i="23"/>
  <c r="V132" i="23"/>
  <c r="G133" i="23"/>
  <c r="M133" i="23" s="1"/>
  <c r="I133" i="23"/>
  <c r="K133" i="23"/>
  <c r="O133" i="23"/>
  <c r="Q133" i="23"/>
  <c r="V133" i="23"/>
  <c r="G134" i="23"/>
  <c r="I134" i="23"/>
  <c r="K134" i="23"/>
  <c r="M134" i="23"/>
  <c r="O134" i="23"/>
  <c r="Q134" i="23"/>
  <c r="V134" i="23"/>
  <c r="G135" i="23"/>
  <c r="M135" i="23" s="1"/>
  <c r="I135" i="23"/>
  <c r="K135" i="23"/>
  <c r="O135" i="23"/>
  <c r="Q135" i="23"/>
  <c r="V135" i="23"/>
  <c r="G136" i="23"/>
  <c r="I136" i="23"/>
  <c r="K136" i="23"/>
  <c r="M136" i="23"/>
  <c r="O136" i="23"/>
  <c r="Q136" i="23"/>
  <c r="V136" i="23"/>
  <c r="G137" i="23"/>
  <c r="M137" i="23" s="1"/>
  <c r="I137" i="23"/>
  <c r="K137" i="23"/>
  <c r="O137" i="23"/>
  <c r="Q137" i="23"/>
  <c r="V137" i="23"/>
  <c r="G138" i="23"/>
  <c r="M138" i="23" s="1"/>
  <c r="I138" i="23"/>
  <c r="K138" i="23"/>
  <c r="O138" i="23"/>
  <c r="Q138" i="23"/>
  <c r="V138" i="23"/>
  <c r="G139" i="23"/>
  <c r="M139" i="23" s="1"/>
  <c r="I139" i="23"/>
  <c r="K139" i="23"/>
  <c r="O139" i="23"/>
  <c r="Q139" i="23"/>
  <c r="V139" i="23"/>
  <c r="G140" i="23"/>
  <c r="M140" i="23" s="1"/>
  <c r="I140" i="23"/>
  <c r="K140" i="23"/>
  <c r="O140" i="23"/>
  <c r="Q140" i="23"/>
  <c r="V140" i="23"/>
  <c r="G141" i="23"/>
  <c r="M141" i="23" s="1"/>
  <c r="I141" i="23"/>
  <c r="K141" i="23"/>
  <c r="O141" i="23"/>
  <c r="Q141" i="23"/>
  <c r="V141" i="23"/>
  <c r="G142" i="23"/>
  <c r="I142" i="23"/>
  <c r="K142" i="23"/>
  <c r="M142" i="23"/>
  <c r="O142" i="23"/>
  <c r="Q142" i="23"/>
  <c r="V142" i="23"/>
  <c r="G143" i="23"/>
  <c r="M143" i="23" s="1"/>
  <c r="I143" i="23"/>
  <c r="K143" i="23"/>
  <c r="O143" i="23"/>
  <c r="Q143" i="23"/>
  <c r="V143" i="23"/>
  <c r="G144" i="23"/>
  <c r="I144" i="23"/>
  <c r="K144" i="23"/>
  <c r="M144" i="23"/>
  <c r="O144" i="23"/>
  <c r="Q144" i="23"/>
  <c r="V144" i="23"/>
  <c r="G145" i="23"/>
  <c r="M145" i="23" s="1"/>
  <c r="I145" i="23"/>
  <c r="K145" i="23"/>
  <c r="O145" i="23"/>
  <c r="Q145" i="23"/>
  <c r="V145" i="23"/>
  <c r="G147" i="23"/>
  <c r="M147" i="23" s="1"/>
  <c r="I147" i="23"/>
  <c r="K147" i="23"/>
  <c r="O147" i="23"/>
  <c r="Q147" i="23"/>
  <c r="V147" i="23"/>
  <c r="G148" i="23"/>
  <c r="I148" i="23"/>
  <c r="K148" i="23"/>
  <c r="M148" i="23"/>
  <c r="O148" i="23"/>
  <c r="Q148" i="23"/>
  <c r="V148" i="23"/>
  <c r="G149" i="23"/>
  <c r="M149" i="23" s="1"/>
  <c r="I149" i="23"/>
  <c r="K149" i="23"/>
  <c r="O149" i="23"/>
  <c r="Q149" i="23"/>
  <c r="V149" i="23"/>
  <c r="G150" i="23"/>
  <c r="I150" i="23"/>
  <c r="K150" i="23"/>
  <c r="M150" i="23"/>
  <c r="O150" i="23"/>
  <c r="Q150" i="23"/>
  <c r="V150" i="23"/>
  <c r="G151" i="23"/>
  <c r="M151" i="23" s="1"/>
  <c r="I151" i="23"/>
  <c r="K151" i="23"/>
  <c r="O151" i="23"/>
  <c r="Q151" i="23"/>
  <c r="V151" i="23"/>
  <c r="G152" i="23"/>
  <c r="M152" i="23" s="1"/>
  <c r="I152" i="23"/>
  <c r="K152" i="23"/>
  <c r="O152" i="23"/>
  <c r="Q152" i="23"/>
  <c r="V152" i="23"/>
  <c r="G153" i="23"/>
  <c r="M153" i="23" s="1"/>
  <c r="I153" i="23"/>
  <c r="K153" i="23"/>
  <c r="O153" i="23"/>
  <c r="Q153" i="23"/>
  <c r="V153" i="23"/>
  <c r="G154" i="23"/>
  <c r="M154" i="23" s="1"/>
  <c r="I154" i="23"/>
  <c r="K154" i="23"/>
  <c r="O154" i="23"/>
  <c r="Q154" i="23"/>
  <c r="V154" i="23"/>
  <c r="G155" i="23"/>
  <c r="M155" i="23" s="1"/>
  <c r="I155" i="23"/>
  <c r="K155" i="23"/>
  <c r="O155" i="23"/>
  <c r="Q155" i="23"/>
  <c r="V155" i="23"/>
  <c r="G156" i="23"/>
  <c r="I156" i="23"/>
  <c r="K156" i="23"/>
  <c r="M156" i="23"/>
  <c r="O156" i="23"/>
  <c r="Q156" i="23"/>
  <c r="V156" i="23"/>
  <c r="G157" i="23"/>
  <c r="M157" i="23" s="1"/>
  <c r="I157" i="23"/>
  <c r="K157" i="23"/>
  <c r="O157" i="23"/>
  <c r="Q157" i="23"/>
  <c r="V157" i="23"/>
  <c r="G158" i="23"/>
  <c r="I158" i="23"/>
  <c r="K158" i="23"/>
  <c r="M158" i="23"/>
  <c r="O158" i="23"/>
  <c r="Q158" i="23"/>
  <c r="V158" i="23"/>
  <c r="G159" i="23"/>
  <c r="M159" i="23" s="1"/>
  <c r="I159" i="23"/>
  <c r="K159" i="23"/>
  <c r="O159" i="23"/>
  <c r="Q159" i="23"/>
  <c r="V159" i="23"/>
  <c r="G160" i="23"/>
  <c r="M160" i="23" s="1"/>
  <c r="I160" i="23"/>
  <c r="K160" i="23"/>
  <c r="O160" i="23"/>
  <c r="Q160" i="23"/>
  <c r="V160" i="23"/>
  <c r="G161" i="23"/>
  <c r="M161" i="23" s="1"/>
  <c r="I161" i="23"/>
  <c r="K161" i="23"/>
  <c r="O161" i="23"/>
  <c r="Q161" i="23"/>
  <c r="V161" i="23"/>
  <c r="G162" i="23"/>
  <c r="M162" i="23" s="1"/>
  <c r="I162" i="23"/>
  <c r="K162" i="23"/>
  <c r="O162" i="23"/>
  <c r="Q162" i="23"/>
  <c r="V162" i="23"/>
  <c r="G163" i="23"/>
  <c r="M163" i="23" s="1"/>
  <c r="I163" i="23"/>
  <c r="K163" i="23"/>
  <c r="O163" i="23"/>
  <c r="Q163" i="23"/>
  <c r="V163" i="23"/>
  <c r="G164" i="23"/>
  <c r="I164" i="23"/>
  <c r="K164" i="23"/>
  <c r="M164" i="23"/>
  <c r="O164" i="23"/>
  <c r="Q164" i="23"/>
  <c r="V164" i="23"/>
  <c r="G165" i="23"/>
  <c r="M165" i="23" s="1"/>
  <c r="I165" i="23"/>
  <c r="K165" i="23"/>
  <c r="O165" i="23"/>
  <c r="Q165" i="23"/>
  <c r="V165" i="23"/>
  <c r="G166" i="23"/>
  <c r="I166" i="23"/>
  <c r="K166" i="23"/>
  <c r="M166" i="23"/>
  <c r="O166" i="23"/>
  <c r="Q166" i="23"/>
  <c r="V166" i="23"/>
  <c r="G167" i="23"/>
  <c r="M167" i="23" s="1"/>
  <c r="I167" i="23"/>
  <c r="K167" i="23"/>
  <c r="O167" i="23"/>
  <c r="Q167" i="23"/>
  <c r="V167" i="23"/>
  <c r="G168" i="23"/>
  <c r="M168" i="23" s="1"/>
  <c r="I168" i="23"/>
  <c r="K168" i="23"/>
  <c r="O168" i="23"/>
  <c r="Q168" i="23"/>
  <c r="V168" i="23"/>
  <c r="G170" i="23"/>
  <c r="G169" i="23" s="1"/>
  <c r="I151" i="1" s="1"/>
  <c r="I170" i="23"/>
  <c r="K170" i="23"/>
  <c r="O170" i="23"/>
  <c r="Q170" i="23"/>
  <c r="V170" i="23"/>
  <c r="G171" i="23"/>
  <c r="M171" i="23" s="1"/>
  <c r="I171" i="23"/>
  <c r="K171" i="23"/>
  <c r="O171" i="23"/>
  <c r="Q171" i="23"/>
  <c r="V171" i="23"/>
  <c r="V169" i="23" s="1"/>
  <c r="G172" i="23"/>
  <c r="I172" i="23"/>
  <c r="K172" i="23"/>
  <c r="M172" i="23"/>
  <c r="O172" i="23"/>
  <c r="Q172" i="23"/>
  <c r="V172" i="23"/>
  <c r="G173" i="23"/>
  <c r="M173" i="23" s="1"/>
  <c r="I173" i="23"/>
  <c r="K173" i="23"/>
  <c r="O173" i="23"/>
  <c r="Q173" i="23"/>
  <c r="V173" i="23"/>
  <c r="G174" i="23"/>
  <c r="I174" i="23"/>
  <c r="K174" i="23"/>
  <c r="M174" i="23"/>
  <c r="O174" i="23"/>
  <c r="Q174" i="23"/>
  <c r="V174" i="23"/>
  <c r="G176" i="23"/>
  <c r="I176" i="23"/>
  <c r="K176" i="23"/>
  <c r="M176" i="23"/>
  <c r="O176" i="23"/>
  <c r="Q176" i="23"/>
  <c r="V176" i="23"/>
  <c r="G177" i="23"/>
  <c r="M177" i="23" s="1"/>
  <c r="I177" i="23"/>
  <c r="K177" i="23"/>
  <c r="O177" i="23"/>
  <c r="Q177" i="23"/>
  <c r="V177" i="23"/>
  <c r="G178" i="23"/>
  <c r="I178" i="23"/>
  <c r="K178" i="23"/>
  <c r="M178" i="23"/>
  <c r="O178" i="23"/>
  <c r="Q178" i="23"/>
  <c r="V178" i="23"/>
  <c r="G179" i="23"/>
  <c r="M179" i="23" s="1"/>
  <c r="I179" i="23"/>
  <c r="K179" i="23"/>
  <c r="O179" i="23"/>
  <c r="Q179" i="23"/>
  <c r="V179" i="23"/>
  <c r="G180" i="23"/>
  <c r="M180" i="23" s="1"/>
  <c r="I180" i="23"/>
  <c r="K180" i="23"/>
  <c r="O180" i="23"/>
  <c r="Q180" i="23"/>
  <c r="V180" i="23"/>
  <c r="G181" i="23"/>
  <c r="M181" i="23" s="1"/>
  <c r="I181" i="23"/>
  <c r="K181" i="23"/>
  <c r="O181" i="23"/>
  <c r="Q181" i="23"/>
  <c r="V181" i="23"/>
  <c r="G182" i="23"/>
  <c r="M182" i="23" s="1"/>
  <c r="I182" i="23"/>
  <c r="K182" i="23"/>
  <c r="O182" i="23"/>
  <c r="Q182" i="23"/>
  <c r="V182" i="23"/>
  <c r="G183" i="23"/>
  <c r="M183" i="23" s="1"/>
  <c r="I183" i="23"/>
  <c r="K183" i="23"/>
  <c r="O183" i="23"/>
  <c r="Q183" i="23"/>
  <c r="V183" i="23"/>
  <c r="G184" i="23"/>
  <c r="I184" i="23"/>
  <c r="K184" i="23"/>
  <c r="M184" i="23"/>
  <c r="O184" i="23"/>
  <c r="Q184" i="23"/>
  <c r="V184" i="23"/>
  <c r="G185" i="23"/>
  <c r="M185" i="23" s="1"/>
  <c r="I185" i="23"/>
  <c r="K185" i="23"/>
  <c r="O185" i="23"/>
  <c r="Q185" i="23"/>
  <c r="V185" i="23"/>
  <c r="G186" i="23"/>
  <c r="I186" i="23"/>
  <c r="K186" i="23"/>
  <c r="M186" i="23"/>
  <c r="O186" i="23"/>
  <c r="Q186" i="23"/>
  <c r="V186" i="23"/>
  <c r="G187" i="23"/>
  <c r="M187" i="23" s="1"/>
  <c r="I187" i="23"/>
  <c r="K187" i="23"/>
  <c r="O187" i="23"/>
  <c r="Q187" i="23"/>
  <c r="V187" i="23"/>
  <c r="G188" i="23"/>
  <c r="M188" i="23" s="1"/>
  <c r="I188" i="23"/>
  <c r="K188" i="23"/>
  <c r="O188" i="23"/>
  <c r="Q188" i="23"/>
  <c r="V188" i="23"/>
  <c r="G189" i="23"/>
  <c r="M189" i="23" s="1"/>
  <c r="I189" i="23"/>
  <c r="K189" i="23"/>
  <c r="O189" i="23"/>
  <c r="Q189" i="23"/>
  <c r="V189" i="23"/>
  <c r="G190" i="23"/>
  <c r="M190" i="23" s="1"/>
  <c r="I190" i="23"/>
  <c r="K190" i="23"/>
  <c r="O190" i="23"/>
  <c r="Q190" i="23"/>
  <c r="V190" i="23"/>
  <c r="G191" i="23"/>
  <c r="M191" i="23" s="1"/>
  <c r="I191" i="23"/>
  <c r="K191" i="23"/>
  <c r="O191" i="23"/>
  <c r="Q191" i="23"/>
  <c r="V191" i="23"/>
  <c r="G192" i="23"/>
  <c r="I192" i="23"/>
  <c r="K192" i="23"/>
  <c r="M192" i="23"/>
  <c r="O192" i="23"/>
  <c r="Q192" i="23"/>
  <c r="V192" i="23"/>
  <c r="G193" i="23"/>
  <c r="M193" i="23" s="1"/>
  <c r="I193" i="23"/>
  <c r="K193" i="23"/>
  <c r="O193" i="23"/>
  <c r="Q193" i="23"/>
  <c r="V193" i="23"/>
  <c r="G194" i="23"/>
  <c r="I194" i="23"/>
  <c r="K194" i="23"/>
  <c r="M194" i="23"/>
  <c r="O194" i="23"/>
  <c r="Q194" i="23"/>
  <c r="V194" i="23"/>
  <c r="G195" i="23"/>
  <c r="M195" i="23" s="1"/>
  <c r="I195" i="23"/>
  <c r="K195" i="23"/>
  <c r="O195" i="23"/>
  <c r="Q195" i="23"/>
  <c r="V195" i="23"/>
  <c r="G196" i="23"/>
  <c r="M196" i="23" s="1"/>
  <c r="I196" i="23"/>
  <c r="K196" i="23"/>
  <c r="O196" i="23"/>
  <c r="Q196" i="23"/>
  <c r="V196" i="23"/>
  <c r="G197" i="23"/>
  <c r="M197" i="23" s="1"/>
  <c r="I197" i="23"/>
  <c r="K197" i="23"/>
  <c r="O197" i="23"/>
  <c r="Q197" i="23"/>
  <c r="V197" i="23"/>
  <c r="G198" i="23"/>
  <c r="M198" i="23" s="1"/>
  <c r="I198" i="23"/>
  <c r="K198" i="23"/>
  <c r="O198" i="23"/>
  <c r="Q198" i="23"/>
  <c r="V198" i="23"/>
  <c r="G200" i="23"/>
  <c r="I200" i="23"/>
  <c r="K200" i="23"/>
  <c r="M200" i="23"/>
  <c r="O200" i="23"/>
  <c r="Q200" i="23"/>
  <c r="V200" i="23"/>
  <c r="G201" i="23"/>
  <c r="M201" i="23" s="1"/>
  <c r="I201" i="23"/>
  <c r="K201" i="23"/>
  <c r="O201" i="23"/>
  <c r="Q201" i="23"/>
  <c r="V201" i="23"/>
  <c r="G202" i="23"/>
  <c r="I202" i="23"/>
  <c r="K202" i="23"/>
  <c r="M202" i="23"/>
  <c r="O202" i="23"/>
  <c r="Q202" i="23"/>
  <c r="V202" i="23"/>
  <c r="V199" i="23" s="1"/>
  <c r="G203" i="23"/>
  <c r="M203" i="23" s="1"/>
  <c r="I203" i="23"/>
  <c r="K203" i="23"/>
  <c r="O203" i="23"/>
  <c r="Q203" i="23"/>
  <c r="V203" i="23"/>
  <c r="G204" i="23"/>
  <c r="M204" i="23" s="1"/>
  <c r="I204" i="23"/>
  <c r="K204" i="23"/>
  <c r="O204" i="23"/>
  <c r="Q204" i="23"/>
  <c r="V204" i="23"/>
  <c r="AE206" i="23"/>
  <c r="F53" i="1" s="1"/>
  <c r="G9" i="22"/>
  <c r="I9" i="22"/>
  <c r="K9" i="22"/>
  <c r="M9" i="22"/>
  <c r="O9" i="22"/>
  <c r="Q9" i="22"/>
  <c r="V9" i="22"/>
  <c r="G10" i="22"/>
  <c r="M10" i="22" s="1"/>
  <c r="I10" i="22"/>
  <c r="K10" i="22"/>
  <c r="O10" i="22"/>
  <c r="Q10" i="22"/>
  <c r="V10" i="22"/>
  <c r="G11" i="22"/>
  <c r="M11" i="22" s="1"/>
  <c r="I11" i="22"/>
  <c r="K11" i="22"/>
  <c r="O11" i="22"/>
  <c r="Q11" i="22"/>
  <c r="V11" i="22"/>
  <c r="G12" i="22"/>
  <c r="M12" i="22" s="1"/>
  <c r="I12" i="22"/>
  <c r="K12" i="22"/>
  <c r="O12" i="22"/>
  <c r="Q12" i="22"/>
  <c r="V12" i="22"/>
  <c r="G13" i="22"/>
  <c r="M13" i="22" s="1"/>
  <c r="I13" i="22"/>
  <c r="K13" i="22"/>
  <c r="O13" i="22"/>
  <c r="Q13" i="22"/>
  <c r="V13" i="22"/>
  <c r="G14" i="22"/>
  <c r="M14" i="22" s="1"/>
  <c r="I14" i="22"/>
  <c r="K14" i="22"/>
  <c r="O14" i="22"/>
  <c r="Q14" i="22"/>
  <c r="V14" i="22"/>
  <c r="G16" i="22"/>
  <c r="M16" i="22" s="1"/>
  <c r="I16" i="22"/>
  <c r="K16" i="22"/>
  <c r="O16" i="22"/>
  <c r="Q16" i="22"/>
  <c r="V16" i="22"/>
  <c r="G17" i="22"/>
  <c r="M17" i="22" s="1"/>
  <c r="I17" i="22"/>
  <c r="K17" i="22"/>
  <c r="O17" i="22"/>
  <c r="Q17" i="22"/>
  <c r="V17" i="22"/>
  <c r="G18" i="22"/>
  <c r="I18" i="22"/>
  <c r="K18" i="22"/>
  <c r="M18" i="22"/>
  <c r="O18" i="22"/>
  <c r="Q18" i="22"/>
  <c r="V18" i="22"/>
  <c r="G19" i="22"/>
  <c r="M19" i="22" s="1"/>
  <c r="I19" i="22"/>
  <c r="K19" i="22"/>
  <c r="O19" i="22"/>
  <c r="Q19" i="22"/>
  <c r="V19" i="22"/>
  <c r="G20" i="22"/>
  <c r="I20" i="22"/>
  <c r="K20" i="22"/>
  <c r="O20" i="22"/>
  <c r="Q20" i="22"/>
  <c r="V20" i="22"/>
  <c r="G22" i="22"/>
  <c r="I22" i="22"/>
  <c r="K22" i="22"/>
  <c r="M22" i="22"/>
  <c r="O22" i="22"/>
  <c r="Q22" i="22"/>
  <c r="V22" i="22"/>
  <c r="G23" i="22"/>
  <c r="I23" i="22"/>
  <c r="K23" i="22"/>
  <c r="O23" i="22"/>
  <c r="Q23" i="22"/>
  <c r="V23" i="22"/>
  <c r="G24" i="22"/>
  <c r="M24" i="22" s="1"/>
  <c r="I24" i="22"/>
  <c r="K24" i="22"/>
  <c r="O24" i="22"/>
  <c r="Q24" i="22"/>
  <c r="V24" i="22"/>
  <c r="G25" i="22"/>
  <c r="M25" i="22" s="1"/>
  <c r="I25" i="22"/>
  <c r="K25" i="22"/>
  <c r="O25" i="22"/>
  <c r="Q25" i="22"/>
  <c r="V25" i="22"/>
  <c r="G26" i="22"/>
  <c r="I26" i="22"/>
  <c r="K26" i="22"/>
  <c r="M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M30" i="22" s="1"/>
  <c r="I30" i="22"/>
  <c r="K30" i="22"/>
  <c r="O30" i="22"/>
  <c r="Q30" i="22"/>
  <c r="V30" i="22"/>
  <c r="G31" i="22"/>
  <c r="I31" i="22"/>
  <c r="K31" i="22"/>
  <c r="M31" i="22"/>
  <c r="O31" i="22"/>
  <c r="Q31" i="22"/>
  <c r="V31" i="22"/>
  <c r="G33" i="22"/>
  <c r="I33" i="22"/>
  <c r="K33" i="22"/>
  <c r="O33" i="22"/>
  <c r="Q33" i="22"/>
  <c r="V33" i="22"/>
  <c r="V32" i="22" s="1"/>
  <c r="G34" i="22"/>
  <c r="I34" i="22"/>
  <c r="I32" i="22" s="1"/>
  <c r="K34" i="22"/>
  <c r="M34" i="22"/>
  <c r="O34" i="22"/>
  <c r="Q34" i="22"/>
  <c r="V34" i="22"/>
  <c r="G35" i="22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9" i="22"/>
  <c r="M39" i="22" s="1"/>
  <c r="I39" i="22"/>
  <c r="K39" i="22"/>
  <c r="O39" i="22"/>
  <c r="Q39" i="22"/>
  <c r="V39" i="22"/>
  <c r="G40" i="22"/>
  <c r="M40" i="22" s="1"/>
  <c r="I40" i="22"/>
  <c r="K40" i="22"/>
  <c r="O40" i="22"/>
  <c r="Q40" i="22"/>
  <c r="V40" i="22"/>
  <c r="G41" i="22"/>
  <c r="M41" i="22" s="1"/>
  <c r="I41" i="22"/>
  <c r="K41" i="22"/>
  <c r="O41" i="22"/>
  <c r="Q41" i="22"/>
  <c r="V41" i="22"/>
  <c r="G42" i="22"/>
  <c r="M42" i="22" s="1"/>
  <c r="I42" i="22"/>
  <c r="K42" i="22"/>
  <c r="O42" i="22"/>
  <c r="Q42" i="22"/>
  <c r="V42" i="22"/>
  <c r="G43" i="22"/>
  <c r="I43" i="22"/>
  <c r="K43" i="22"/>
  <c r="M43" i="22"/>
  <c r="O43" i="22"/>
  <c r="Q43" i="22"/>
  <c r="V43" i="22"/>
  <c r="G44" i="22"/>
  <c r="M44" i="22" s="1"/>
  <c r="I44" i="22"/>
  <c r="K44" i="22"/>
  <c r="O44" i="22"/>
  <c r="Q44" i="22"/>
  <c r="V44" i="22"/>
  <c r="G45" i="22"/>
  <c r="I45" i="22"/>
  <c r="K45" i="22"/>
  <c r="M45" i="22"/>
  <c r="O45" i="22"/>
  <c r="Q45" i="22"/>
  <c r="V45" i="22"/>
  <c r="G46" i="22"/>
  <c r="M46" i="22" s="1"/>
  <c r="I46" i="22"/>
  <c r="K46" i="22"/>
  <c r="O46" i="22"/>
  <c r="Q46" i="22"/>
  <c r="V46" i="22"/>
  <c r="G48" i="22"/>
  <c r="M48" i="22" s="1"/>
  <c r="I48" i="22"/>
  <c r="K48" i="22"/>
  <c r="O48" i="22"/>
  <c r="Q48" i="22"/>
  <c r="V48" i="22"/>
  <c r="G49" i="22"/>
  <c r="M49" i="22" s="1"/>
  <c r="I49" i="22"/>
  <c r="K49" i="22"/>
  <c r="O49" i="22"/>
  <c r="Q49" i="22"/>
  <c r="V49" i="22"/>
  <c r="G50" i="22"/>
  <c r="I50" i="22"/>
  <c r="K50" i="22"/>
  <c r="M50" i="22"/>
  <c r="O50" i="22"/>
  <c r="Q50" i="22"/>
  <c r="V50" i="22"/>
  <c r="G51" i="22"/>
  <c r="I51" i="22"/>
  <c r="K51" i="22"/>
  <c r="O51" i="22"/>
  <c r="Q51" i="22"/>
  <c r="V51" i="22"/>
  <c r="G52" i="22"/>
  <c r="M52" i="22" s="1"/>
  <c r="I52" i="22"/>
  <c r="K52" i="22"/>
  <c r="O52" i="22"/>
  <c r="Q52" i="22"/>
  <c r="V52" i="22"/>
  <c r="AE54" i="22"/>
  <c r="F52" i="1" s="1"/>
  <c r="G9" i="21"/>
  <c r="I9" i="21"/>
  <c r="K9" i="21"/>
  <c r="O9" i="21"/>
  <c r="Q9" i="21"/>
  <c r="V9" i="21"/>
  <c r="G10" i="21"/>
  <c r="M10" i="21" s="1"/>
  <c r="I10" i="21"/>
  <c r="K10" i="21"/>
  <c r="O10" i="21"/>
  <c r="Q10" i="21"/>
  <c r="V10" i="21"/>
  <c r="G11" i="21"/>
  <c r="M11" i="21" s="1"/>
  <c r="I11" i="21"/>
  <c r="K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V13" i="21"/>
  <c r="G14" i="21"/>
  <c r="M14" i="21" s="1"/>
  <c r="I14" i="21"/>
  <c r="K14" i="21"/>
  <c r="O14" i="21"/>
  <c r="Q14" i="21"/>
  <c r="V14" i="21"/>
  <c r="G15" i="21"/>
  <c r="I15" i="21"/>
  <c r="K15" i="21"/>
  <c r="M15" i="21"/>
  <c r="O15" i="21"/>
  <c r="Q15" i="21"/>
  <c r="V15" i="21"/>
  <c r="G16" i="21"/>
  <c r="M16" i="21" s="1"/>
  <c r="I16" i="21"/>
  <c r="K16" i="21"/>
  <c r="O16" i="21"/>
  <c r="Q16" i="21"/>
  <c r="V16" i="21"/>
  <c r="G17" i="21"/>
  <c r="I17" i="21"/>
  <c r="K17" i="21"/>
  <c r="O17" i="21"/>
  <c r="Q17" i="21"/>
  <c r="V17" i="21"/>
  <c r="G18" i="21"/>
  <c r="I90" i="1" s="1"/>
  <c r="V18" i="21"/>
  <c r="G19" i="21"/>
  <c r="I19" i="21"/>
  <c r="I18" i="21" s="1"/>
  <c r="K19" i="21"/>
  <c r="K18" i="21" s="1"/>
  <c r="M19" i="21"/>
  <c r="M18" i="21" s="1"/>
  <c r="O19" i="21"/>
  <c r="O18" i="21" s="1"/>
  <c r="Q19" i="21"/>
  <c r="Q18" i="21" s="1"/>
  <c r="V19" i="21"/>
  <c r="G20" i="21"/>
  <c r="I91" i="1" s="1"/>
  <c r="G21" i="21"/>
  <c r="M21" i="21" s="1"/>
  <c r="I21" i="21"/>
  <c r="K21" i="21"/>
  <c r="K20" i="21" s="1"/>
  <c r="O21" i="21"/>
  <c r="Q21" i="21"/>
  <c r="V21" i="21"/>
  <c r="V20" i="21" s="1"/>
  <c r="G22" i="21"/>
  <c r="M22" i="21" s="1"/>
  <c r="I22" i="21"/>
  <c r="K22" i="21"/>
  <c r="O22" i="21"/>
  <c r="Q22" i="21"/>
  <c r="V22" i="21"/>
  <c r="G24" i="21"/>
  <c r="M24" i="21" s="1"/>
  <c r="I24" i="21"/>
  <c r="K24" i="21"/>
  <c r="O24" i="21"/>
  <c r="Q24" i="21"/>
  <c r="V24" i="21"/>
  <c r="G25" i="21"/>
  <c r="I25" i="21"/>
  <c r="I23" i="21" s="1"/>
  <c r="K25" i="21"/>
  <c r="M25" i="21"/>
  <c r="O25" i="21"/>
  <c r="Q25" i="21"/>
  <c r="V25" i="21"/>
  <c r="G26" i="21"/>
  <c r="M26" i="21" s="1"/>
  <c r="I26" i="21"/>
  <c r="K26" i="21"/>
  <c r="O26" i="21"/>
  <c r="Q26" i="21"/>
  <c r="V26" i="21"/>
  <c r="G27" i="21"/>
  <c r="I27" i="21"/>
  <c r="K27" i="21"/>
  <c r="M27" i="21"/>
  <c r="O27" i="21"/>
  <c r="Q27" i="21"/>
  <c r="V27" i="21"/>
  <c r="G28" i="21"/>
  <c r="M28" i="21" s="1"/>
  <c r="I28" i="21"/>
  <c r="K28" i="21"/>
  <c r="O28" i="21"/>
  <c r="Q28" i="21"/>
  <c r="V28" i="21"/>
  <c r="AE30" i="21"/>
  <c r="F51" i="1" s="1"/>
  <c r="G9" i="20"/>
  <c r="I9" i="20"/>
  <c r="K9" i="20"/>
  <c r="O9" i="20"/>
  <c r="Q9" i="20"/>
  <c r="V9" i="20"/>
  <c r="G10" i="20"/>
  <c r="M10" i="20" s="1"/>
  <c r="I10" i="20"/>
  <c r="K10" i="20"/>
  <c r="O10" i="20"/>
  <c r="Q10" i="20"/>
  <c r="V10" i="20"/>
  <c r="G11" i="20"/>
  <c r="I11" i="20"/>
  <c r="K11" i="20"/>
  <c r="M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O13" i="20"/>
  <c r="Q13" i="20"/>
  <c r="V13" i="20"/>
  <c r="G14" i="20"/>
  <c r="I14" i="20"/>
  <c r="K14" i="20"/>
  <c r="O14" i="20"/>
  <c r="Q14" i="20"/>
  <c r="V14" i="20"/>
  <c r="K15" i="20"/>
  <c r="G16" i="20"/>
  <c r="I16" i="20"/>
  <c r="I15" i="20" s="1"/>
  <c r="K16" i="20"/>
  <c r="O16" i="20"/>
  <c r="O15" i="20" s="1"/>
  <c r="Q16" i="20"/>
  <c r="Q15" i="20" s="1"/>
  <c r="V16" i="20"/>
  <c r="V15" i="20" s="1"/>
  <c r="G18" i="20"/>
  <c r="I18" i="20"/>
  <c r="K18" i="20"/>
  <c r="M18" i="20"/>
  <c r="O18" i="20"/>
  <c r="Q18" i="20"/>
  <c r="Q17" i="20" s="1"/>
  <c r="V18" i="20"/>
  <c r="G19" i="20"/>
  <c r="M19" i="20" s="1"/>
  <c r="I19" i="20"/>
  <c r="K19" i="20"/>
  <c r="O19" i="20"/>
  <c r="Q19" i="20"/>
  <c r="V19" i="20"/>
  <c r="V17" i="20" s="1"/>
  <c r="G21" i="20"/>
  <c r="I21" i="20"/>
  <c r="K21" i="20"/>
  <c r="M21" i="20"/>
  <c r="O21" i="20"/>
  <c r="Q21" i="20"/>
  <c r="V21" i="20"/>
  <c r="G22" i="20"/>
  <c r="M22" i="20" s="1"/>
  <c r="M20" i="20" s="1"/>
  <c r="I22" i="20"/>
  <c r="I20" i="20" s="1"/>
  <c r="K22" i="20"/>
  <c r="O22" i="20"/>
  <c r="Q22" i="20"/>
  <c r="V22" i="20"/>
  <c r="G23" i="20"/>
  <c r="M23" i="20" s="1"/>
  <c r="I23" i="20"/>
  <c r="K23" i="20"/>
  <c r="O23" i="20"/>
  <c r="Q23" i="20"/>
  <c r="V23" i="20"/>
  <c r="AE25" i="20"/>
  <c r="F50" i="1" s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M13" i="19" s="1"/>
  <c r="I13" i="19"/>
  <c r="K13" i="19"/>
  <c r="O13" i="19"/>
  <c r="Q13" i="19"/>
  <c r="V13" i="19"/>
  <c r="G14" i="19"/>
  <c r="I14" i="19"/>
  <c r="K14" i="19"/>
  <c r="M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G17" i="19"/>
  <c r="M17" i="19" s="1"/>
  <c r="I17" i="19"/>
  <c r="K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I20" i="19"/>
  <c r="K20" i="19"/>
  <c r="O20" i="19"/>
  <c r="Q20" i="19"/>
  <c r="V20" i="19"/>
  <c r="G21" i="19"/>
  <c r="M21" i="19" s="1"/>
  <c r="I21" i="19"/>
  <c r="K21" i="19"/>
  <c r="O21" i="19"/>
  <c r="Q21" i="19"/>
  <c r="V21" i="19"/>
  <c r="G22" i="19"/>
  <c r="M22" i="19" s="1"/>
  <c r="I22" i="19"/>
  <c r="K22" i="19"/>
  <c r="O22" i="19"/>
  <c r="Q22" i="19"/>
  <c r="V22" i="19"/>
  <c r="G23" i="19"/>
  <c r="M23" i="19" s="1"/>
  <c r="I23" i="19"/>
  <c r="K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M27" i="19" s="1"/>
  <c r="I27" i="19"/>
  <c r="K27" i="19"/>
  <c r="O27" i="19"/>
  <c r="Q27" i="19"/>
  <c r="V27" i="19"/>
  <c r="G29" i="19"/>
  <c r="M29" i="19" s="1"/>
  <c r="M28" i="19" s="1"/>
  <c r="I29" i="19"/>
  <c r="I28" i="19" s="1"/>
  <c r="K29" i="19"/>
  <c r="K28" i="19" s="1"/>
  <c r="O29" i="19"/>
  <c r="O28" i="19" s="1"/>
  <c r="Q29" i="19"/>
  <c r="Q28" i="19" s="1"/>
  <c r="V29" i="19"/>
  <c r="V28" i="19" s="1"/>
  <c r="G31" i="19"/>
  <c r="I31" i="19"/>
  <c r="K31" i="19"/>
  <c r="M31" i="19"/>
  <c r="O31" i="19"/>
  <c r="Q31" i="19"/>
  <c r="Q30" i="19" s="1"/>
  <c r="V31" i="19"/>
  <c r="G32" i="19"/>
  <c r="M32" i="19" s="1"/>
  <c r="I32" i="19"/>
  <c r="K32" i="19"/>
  <c r="K30" i="19" s="1"/>
  <c r="O32" i="19"/>
  <c r="Q32" i="19"/>
  <c r="V32" i="19"/>
  <c r="G33" i="19"/>
  <c r="M33" i="19" s="1"/>
  <c r="I33" i="19"/>
  <c r="K33" i="19"/>
  <c r="O33" i="19"/>
  <c r="Q33" i="19"/>
  <c r="V33" i="19"/>
  <c r="G34" i="19"/>
  <c r="M34" i="19" s="1"/>
  <c r="I34" i="19"/>
  <c r="K34" i="19"/>
  <c r="O34" i="19"/>
  <c r="Q34" i="19"/>
  <c r="V34" i="19"/>
  <c r="G35" i="19"/>
  <c r="M35" i="19" s="1"/>
  <c r="I35" i="19"/>
  <c r="K35" i="19"/>
  <c r="O35" i="19"/>
  <c r="Q35" i="19"/>
  <c r="V35" i="19"/>
  <c r="G36" i="19"/>
  <c r="M36" i="19" s="1"/>
  <c r="I36" i="19"/>
  <c r="K36" i="19"/>
  <c r="O36" i="19"/>
  <c r="Q36" i="19"/>
  <c r="V36" i="19"/>
  <c r="G37" i="19"/>
  <c r="I37" i="19"/>
  <c r="K37" i="19"/>
  <c r="M37" i="19"/>
  <c r="O37" i="19"/>
  <c r="Q37" i="19"/>
  <c r="V37" i="19"/>
  <c r="G38" i="19"/>
  <c r="M38" i="19" s="1"/>
  <c r="I38" i="19"/>
  <c r="K38" i="19"/>
  <c r="O38" i="19"/>
  <c r="Q38" i="19"/>
  <c r="V38" i="19"/>
  <c r="AE40" i="19"/>
  <c r="F49" i="1" s="1"/>
  <c r="AF40" i="19"/>
  <c r="G49" i="1" s="1"/>
  <c r="G9" i="18"/>
  <c r="I9" i="18"/>
  <c r="K9" i="18"/>
  <c r="M9" i="18"/>
  <c r="O9" i="18"/>
  <c r="Q9" i="18"/>
  <c r="V9" i="18"/>
  <c r="G10" i="18"/>
  <c r="M10" i="18" s="1"/>
  <c r="I10" i="18"/>
  <c r="K10" i="18"/>
  <c r="O10" i="18"/>
  <c r="Q10" i="18"/>
  <c r="V10" i="18"/>
  <c r="G11" i="18"/>
  <c r="I11" i="18"/>
  <c r="K11" i="18"/>
  <c r="M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4" i="18"/>
  <c r="M14" i="18" s="1"/>
  <c r="I14" i="18"/>
  <c r="K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I27" i="18"/>
  <c r="K27" i="18"/>
  <c r="M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80" i="1" s="1"/>
  <c r="I32" i="18"/>
  <c r="K32" i="18"/>
  <c r="V32" i="18"/>
  <c r="G33" i="18"/>
  <c r="I33" i="18"/>
  <c r="K33" i="18"/>
  <c r="M33" i="18"/>
  <c r="M32" i="18" s="1"/>
  <c r="O33" i="18"/>
  <c r="O32" i="18" s="1"/>
  <c r="Q33" i="18"/>
  <c r="Q32" i="18" s="1"/>
  <c r="V33" i="18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I39" i="18"/>
  <c r="K39" i="18"/>
  <c r="M39" i="18"/>
  <c r="O39" i="18"/>
  <c r="Q39" i="18"/>
  <c r="V39" i="18"/>
  <c r="G40" i="18"/>
  <c r="M40" i="18" s="1"/>
  <c r="I40" i="18"/>
  <c r="K40" i="18"/>
  <c r="O40" i="18"/>
  <c r="Q40" i="18"/>
  <c r="V40" i="18"/>
  <c r="G41" i="18"/>
  <c r="I41" i="18"/>
  <c r="K41" i="18"/>
  <c r="M41" i="18"/>
  <c r="O41" i="18"/>
  <c r="Q41" i="18"/>
  <c r="V41" i="18"/>
  <c r="G42" i="18"/>
  <c r="M42" i="18" s="1"/>
  <c r="I42" i="18"/>
  <c r="K42" i="18"/>
  <c r="O42" i="18"/>
  <c r="Q42" i="18"/>
  <c r="V42" i="18"/>
  <c r="G43" i="18"/>
  <c r="M43" i="18" s="1"/>
  <c r="I43" i="18"/>
  <c r="K43" i="18"/>
  <c r="O43" i="18"/>
  <c r="Q43" i="18"/>
  <c r="V43" i="18"/>
  <c r="AE45" i="18"/>
  <c r="F48" i="1" s="1"/>
  <c r="G9" i="17"/>
  <c r="I9" i="17"/>
  <c r="K9" i="17"/>
  <c r="K8" i="17" s="1"/>
  <c r="M9" i="17"/>
  <c r="O9" i="17"/>
  <c r="Q9" i="17"/>
  <c r="V9" i="17"/>
  <c r="G10" i="17"/>
  <c r="M10" i="17" s="1"/>
  <c r="I10" i="17"/>
  <c r="K10" i="17"/>
  <c r="O10" i="17"/>
  <c r="Q10" i="17"/>
  <c r="V10" i="17"/>
  <c r="G11" i="17"/>
  <c r="I11" i="17"/>
  <c r="I8" i="17" s="1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K14" i="17"/>
  <c r="V14" i="17"/>
  <c r="G15" i="17"/>
  <c r="M15" i="17" s="1"/>
  <c r="M14" i="17" s="1"/>
  <c r="I15" i="17"/>
  <c r="I14" i="17" s="1"/>
  <c r="K15" i="17"/>
  <c r="O15" i="17"/>
  <c r="O14" i="17" s="1"/>
  <c r="Q15" i="17"/>
  <c r="Q14" i="17" s="1"/>
  <c r="V15" i="17"/>
  <c r="G17" i="17"/>
  <c r="M17" i="17" s="1"/>
  <c r="M16" i="17" s="1"/>
  <c r="I17" i="17"/>
  <c r="I16" i="17" s="1"/>
  <c r="K17" i="17"/>
  <c r="K16" i="17" s="1"/>
  <c r="O17" i="17"/>
  <c r="O16" i="17" s="1"/>
  <c r="Q17" i="17"/>
  <c r="Q16" i="17" s="1"/>
  <c r="V17" i="17"/>
  <c r="V16" i="17" s="1"/>
  <c r="G19" i="17"/>
  <c r="I19" i="17"/>
  <c r="I18" i="17" s="1"/>
  <c r="K19" i="17"/>
  <c r="M19" i="17"/>
  <c r="O19" i="17"/>
  <c r="Q19" i="17"/>
  <c r="Q18" i="17" s="1"/>
  <c r="V19" i="17"/>
  <c r="G20" i="17"/>
  <c r="I20" i="17"/>
  <c r="K20" i="17"/>
  <c r="M20" i="17"/>
  <c r="O20" i="17"/>
  <c r="Q20" i="17"/>
  <c r="V20" i="17"/>
  <c r="G21" i="17"/>
  <c r="G18" i="17" s="1"/>
  <c r="I67" i="1" s="1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4" i="17"/>
  <c r="M24" i="17" s="1"/>
  <c r="I24" i="17"/>
  <c r="I23" i="17" s="1"/>
  <c r="K24" i="17"/>
  <c r="O24" i="17"/>
  <c r="O23" i="17" s="1"/>
  <c r="Q24" i="17"/>
  <c r="Q23" i="17" s="1"/>
  <c r="V24" i="17"/>
  <c r="G25" i="17"/>
  <c r="M25" i="17" s="1"/>
  <c r="I25" i="17"/>
  <c r="K25" i="17"/>
  <c r="O25" i="17"/>
  <c r="Q25" i="17"/>
  <c r="V25" i="17"/>
  <c r="V23" i="17" s="1"/>
  <c r="G26" i="17"/>
  <c r="I26" i="17"/>
  <c r="K26" i="17"/>
  <c r="M26" i="17"/>
  <c r="O26" i="17"/>
  <c r="Q26" i="17"/>
  <c r="V26" i="17"/>
  <c r="G28" i="17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I32" i="17"/>
  <c r="K32" i="17"/>
  <c r="M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7" i="17"/>
  <c r="M37" i="17" s="1"/>
  <c r="I37" i="17"/>
  <c r="K37" i="17"/>
  <c r="O37" i="17"/>
  <c r="Q37" i="17"/>
  <c r="V37" i="17"/>
  <c r="G38" i="17"/>
  <c r="I38" i="17"/>
  <c r="K38" i="17"/>
  <c r="M38" i="17"/>
  <c r="O38" i="17"/>
  <c r="Q38" i="17"/>
  <c r="Q36" i="17" s="1"/>
  <c r="V38" i="17"/>
  <c r="G39" i="17"/>
  <c r="I39" i="17"/>
  <c r="K39" i="17"/>
  <c r="O39" i="17"/>
  <c r="Q39" i="17"/>
  <c r="V39" i="17"/>
  <c r="G40" i="17"/>
  <c r="M40" i="17" s="1"/>
  <c r="I40" i="17"/>
  <c r="K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6" i="17"/>
  <c r="M46" i="17" s="1"/>
  <c r="I46" i="17"/>
  <c r="I45" i="17" s="1"/>
  <c r="K46" i="17"/>
  <c r="K45" i="17" s="1"/>
  <c r="O46" i="17"/>
  <c r="Q46" i="17"/>
  <c r="V46" i="17"/>
  <c r="V45" i="17" s="1"/>
  <c r="G47" i="17"/>
  <c r="M47" i="17" s="1"/>
  <c r="I47" i="17"/>
  <c r="K47" i="17"/>
  <c r="O47" i="17"/>
  <c r="Q47" i="17"/>
  <c r="V47" i="17"/>
  <c r="G48" i="17"/>
  <c r="I48" i="17"/>
  <c r="K48" i="17"/>
  <c r="M48" i="17"/>
  <c r="O48" i="17"/>
  <c r="Q48" i="17"/>
  <c r="V48" i="17"/>
  <c r="G50" i="17"/>
  <c r="I50" i="17"/>
  <c r="K50" i="17"/>
  <c r="M50" i="17"/>
  <c r="O50" i="17"/>
  <c r="Q50" i="17"/>
  <c r="V50" i="17"/>
  <c r="G51" i="17"/>
  <c r="M51" i="17" s="1"/>
  <c r="I51" i="17"/>
  <c r="K51" i="17"/>
  <c r="O51" i="17"/>
  <c r="Q51" i="17"/>
  <c r="V51" i="17"/>
  <c r="G52" i="17"/>
  <c r="M52" i="17" s="1"/>
  <c r="I52" i="17"/>
  <c r="K52" i="17"/>
  <c r="O52" i="17"/>
  <c r="Q52" i="17"/>
  <c r="V52" i="17"/>
  <c r="G53" i="17"/>
  <c r="M53" i="17" s="1"/>
  <c r="I53" i="17"/>
  <c r="K53" i="17"/>
  <c r="O53" i="17"/>
  <c r="Q53" i="17"/>
  <c r="V53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58" i="17"/>
  <c r="M58" i="17" s="1"/>
  <c r="M56" i="17" s="1"/>
  <c r="I58" i="17"/>
  <c r="K58" i="17"/>
  <c r="O58" i="17"/>
  <c r="Q58" i="17"/>
  <c r="V58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I62" i="17"/>
  <c r="K62" i="17"/>
  <c r="M62" i="17"/>
  <c r="O62" i="17"/>
  <c r="Q62" i="17"/>
  <c r="Q60" i="17" s="1"/>
  <c r="V62" i="17"/>
  <c r="G63" i="17"/>
  <c r="I63" i="17"/>
  <c r="K63" i="17"/>
  <c r="O63" i="17"/>
  <c r="Q63" i="17"/>
  <c r="V63" i="17"/>
  <c r="G64" i="17"/>
  <c r="M64" i="17" s="1"/>
  <c r="I64" i="17"/>
  <c r="K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I68" i="17"/>
  <c r="K68" i="17"/>
  <c r="M68" i="17"/>
  <c r="O68" i="17"/>
  <c r="Q68" i="17"/>
  <c r="V68" i="17"/>
  <c r="G69" i="17"/>
  <c r="I69" i="17"/>
  <c r="K69" i="17"/>
  <c r="M69" i="17"/>
  <c r="O69" i="17"/>
  <c r="Q69" i="17"/>
  <c r="V69" i="17"/>
  <c r="G70" i="17"/>
  <c r="M70" i="17" s="1"/>
  <c r="I70" i="17"/>
  <c r="K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K77" i="17"/>
  <c r="O77" i="17"/>
  <c r="Q77" i="17"/>
  <c r="V77" i="17"/>
  <c r="G78" i="17"/>
  <c r="I78" i="17"/>
  <c r="K78" i="17"/>
  <c r="M78" i="17"/>
  <c r="O78" i="17"/>
  <c r="Q78" i="17"/>
  <c r="V78" i="17"/>
  <c r="G80" i="17"/>
  <c r="I80" i="17"/>
  <c r="K80" i="17"/>
  <c r="M80" i="17"/>
  <c r="O80" i="17"/>
  <c r="Q80" i="17"/>
  <c r="V80" i="17"/>
  <c r="G81" i="17"/>
  <c r="I81" i="17"/>
  <c r="K81" i="17"/>
  <c r="M81" i="17"/>
  <c r="O81" i="17"/>
  <c r="O79" i="17" s="1"/>
  <c r="Q81" i="17"/>
  <c r="V81" i="17"/>
  <c r="G82" i="17"/>
  <c r="M82" i="17" s="1"/>
  <c r="I82" i="17"/>
  <c r="K82" i="17"/>
  <c r="O82" i="17"/>
  <c r="Q82" i="17"/>
  <c r="V82" i="17"/>
  <c r="G83" i="17"/>
  <c r="M83" i="17" s="1"/>
  <c r="I83" i="17"/>
  <c r="K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I86" i="17"/>
  <c r="K86" i="17"/>
  <c r="M86" i="17"/>
  <c r="O86" i="17"/>
  <c r="Q86" i="17"/>
  <c r="V86" i="17"/>
  <c r="G87" i="17"/>
  <c r="M87" i="17" s="1"/>
  <c r="I87" i="17"/>
  <c r="K87" i="17"/>
  <c r="O87" i="17"/>
  <c r="Q87" i="17"/>
  <c r="V87" i="17"/>
  <c r="G88" i="17"/>
  <c r="M88" i="17" s="1"/>
  <c r="I88" i="17"/>
  <c r="K88" i="17"/>
  <c r="O88" i="17"/>
  <c r="Q88" i="17"/>
  <c r="V88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2" i="17"/>
  <c r="I92" i="17"/>
  <c r="K92" i="17"/>
  <c r="M92" i="17"/>
  <c r="O92" i="17"/>
  <c r="Q92" i="17"/>
  <c r="V92" i="17"/>
  <c r="G93" i="17"/>
  <c r="I93" i="17"/>
  <c r="K93" i="17"/>
  <c r="M93" i="17"/>
  <c r="O93" i="17"/>
  <c r="O91" i="17" s="1"/>
  <c r="Q93" i="17"/>
  <c r="V93" i="17"/>
  <c r="G94" i="17"/>
  <c r="M94" i="17" s="1"/>
  <c r="I94" i="17"/>
  <c r="K94" i="17"/>
  <c r="O94" i="17"/>
  <c r="Q94" i="17"/>
  <c r="V94" i="17"/>
  <c r="G95" i="17"/>
  <c r="M95" i="17" s="1"/>
  <c r="I95" i="17"/>
  <c r="K95" i="17"/>
  <c r="O95" i="17"/>
  <c r="Q95" i="17"/>
  <c r="V95" i="17"/>
  <c r="G96" i="17"/>
  <c r="M96" i="17" s="1"/>
  <c r="I96" i="17"/>
  <c r="K96" i="17"/>
  <c r="O96" i="17"/>
  <c r="Q96" i="17"/>
  <c r="Q91" i="17" s="1"/>
  <c r="V96" i="17"/>
  <c r="G97" i="17"/>
  <c r="M97" i="17" s="1"/>
  <c r="I97" i="17"/>
  <c r="K97" i="17"/>
  <c r="O97" i="17"/>
  <c r="Q97" i="17"/>
  <c r="V97" i="17"/>
  <c r="G99" i="17"/>
  <c r="M99" i="17" s="1"/>
  <c r="I99" i="17"/>
  <c r="K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I102" i="17"/>
  <c r="K102" i="17"/>
  <c r="M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7" i="17"/>
  <c r="M107" i="17" s="1"/>
  <c r="I107" i="17"/>
  <c r="K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M111" i="17" s="1"/>
  <c r="I111" i="17"/>
  <c r="K111" i="17"/>
  <c r="O111" i="17"/>
  <c r="Q111" i="17"/>
  <c r="V111" i="17"/>
  <c r="G112" i="17"/>
  <c r="M112" i="17" s="1"/>
  <c r="I112" i="17"/>
  <c r="K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I114" i="17"/>
  <c r="K114" i="17"/>
  <c r="M114" i="17"/>
  <c r="O114" i="17"/>
  <c r="Q114" i="17"/>
  <c r="V114" i="17"/>
  <c r="G115" i="17"/>
  <c r="M115" i="17" s="1"/>
  <c r="I115" i="17"/>
  <c r="K115" i="17"/>
  <c r="O115" i="17"/>
  <c r="Q115" i="17"/>
  <c r="V115" i="17"/>
  <c r="G116" i="17"/>
  <c r="I116" i="17"/>
  <c r="K116" i="17"/>
  <c r="M116" i="17"/>
  <c r="O116" i="17"/>
  <c r="Q116" i="17"/>
  <c r="V116" i="17"/>
  <c r="G117" i="17"/>
  <c r="I117" i="17"/>
  <c r="K117" i="17"/>
  <c r="M117" i="17"/>
  <c r="O117" i="17"/>
  <c r="Q117" i="17"/>
  <c r="V117" i="17"/>
  <c r="G118" i="17"/>
  <c r="I118" i="17"/>
  <c r="K118" i="17"/>
  <c r="M118" i="17"/>
  <c r="O118" i="17"/>
  <c r="Q118" i="17"/>
  <c r="V118" i="17"/>
  <c r="G119" i="17"/>
  <c r="M119" i="17" s="1"/>
  <c r="I119" i="17"/>
  <c r="K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I122" i="17"/>
  <c r="K122" i="17"/>
  <c r="M122" i="17"/>
  <c r="O122" i="17"/>
  <c r="Q122" i="17"/>
  <c r="V122" i="17"/>
  <c r="G123" i="17"/>
  <c r="M123" i="17" s="1"/>
  <c r="I123" i="17"/>
  <c r="K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K134" i="17"/>
  <c r="M134" i="17"/>
  <c r="O134" i="17"/>
  <c r="Q134" i="17"/>
  <c r="V134" i="17"/>
  <c r="G135" i="17"/>
  <c r="M135" i="17" s="1"/>
  <c r="I135" i="17"/>
  <c r="K135" i="17"/>
  <c r="O135" i="17"/>
  <c r="Q135" i="17"/>
  <c r="V135" i="17"/>
  <c r="G136" i="17"/>
  <c r="M136" i="17" s="1"/>
  <c r="I136" i="17"/>
  <c r="K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I139" i="17"/>
  <c r="K139" i="17"/>
  <c r="M139" i="17"/>
  <c r="O139" i="17"/>
  <c r="Q139" i="17"/>
  <c r="V139" i="17"/>
  <c r="AE141" i="17"/>
  <c r="F47" i="1" s="1"/>
  <c r="G9" i="16"/>
  <c r="M9" i="16" s="1"/>
  <c r="I9" i="16"/>
  <c r="K9" i="16"/>
  <c r="O9" i="16"/>
  <c r="Q9" i="16"/>
  <c r="V9" i="16"/>
  <c r="G10" i="16"/>
  <c r="M10" i="16" s="1"/>
  <c r="I10" i="16"/>
  <c r="K10" i="16"/>
  <c r="O10" i="16"/>
  <c r="Q10" i="16"/>
  <c r="V10" i="16"/>
  <c r="G11" i="16"/>
  <c r="M11" i="16" s="1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M27" i="16" s="1"/>
  <c r="I27" i="16"/>
  <c r="K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M33" i="16" s="1"/>
  <c r="I33" i="16"/>
  <c r="K33" i="16"/>
  <c r="O33" i="16"/>
  <c r="Q33" i="16"/>
  <c r="V33" i="16"/>
  <c r="G34" i="16"/>
  <c r="M34" i="16" s="1"/>
  <c r="I34" i="16"/>
  <c r="K34" i="16"/>
  <c r="O34" i="16"/>
  <c r="Q34" i="16"/>
  <c r="V34" i="16"/>
  <c r="G35" i="16"/>
  <c r="M35" i="16" s="1"/>
  <c r="I35" i="16"/>
  <c r="K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M39" i="16" s="1"/>
  <c r="I39" i="16"/>
  <c r="K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K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M46" i="16" s="1"/>
  <c r="I46" i="16"/>
  <c r="K46" i="16"/>
  <c r="O46" i="16"/>
  <c r="Q46" i="16"/>
  <c r="V46" i="16"/>
  <c r="G47" i="16"/>
  <c r="M47" i="16" s="1"/>
  <c r="I47" i="16"/>
  <c r="K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I50" i="16"/>
  <c r="K50" i="16"/>
  <c r="M50" i="16"/>
  <c r="O50" i="16"/>
  <c r="Q50" i="16"/>
  <c r="V50" i="16"/>
  <c r="G52" i="16"/>
  <c r="M52" i="16" s="1"/>
  <c r="I52" i="16"/>
  <c r="K52" i="16"/>
  <c r="O52" i="16"/>
  <c r="Q52" i="16"/>
  <c r="V52" i="16"/>
  <c r="G53" i="16"/>
  <c r="M53" i="16" s="1"/>
  <c r="I53" i="16"/>
  <c r="K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M57" i="16" s="1"/>
  <c r="I57" i="16"/>
  <c r="K57" i="16"/>
  <c r="O57" i="16"/>
  <c r="Q57" i="16"/>
  <c r="V57" i="16"/>
  <c r="G58" i="16"/>
  <c r="M58" i="16" s="1"/>
  <c r="I58" i="16"/>
  <c r="K58" i="16"/>
  <c r="O58" i="16"/>
  <c r="Q58" i="16"/>
  <c r="V58" i="16"/>
  <c r="G59" i="16"/>
  <c r="M59" i="16" s="1"/>
  <c r="I59" i="16"/>
  <c r="K59" i="16"/>
  <c r="O59" i="16"/>
  <c r="Q59" i="16"/>
  <c r="V59" i="16"/>
  <c r="G60" i="16"/>
  <c r="I60" i="16"/>
  <c r="K60" i="16"/>
  <c r="M60" i="16"/>
  <c r="O60" i="16"/>
  <c r="Q60" i="16"/>
  <c r="V60" i="16"/>
  <c r="G61" i="16"/>
  <c r="M61" i="16" s="1"/>
  <c r="I61" i="16"/>
  <c r="K61" i="16"/>
  <c r="O61" i="16"/>
  <c r="Q61" i="16"/>
  <c r="V61" i="16"/>
  <c r="G63" i="16"/>
  <c r="M63" i="16" s="1"/>
  <c r="I63" i="16"/>
  <c r="K63" i="16"/>
  <c r="O63" i="16"/>
  <c r="Q63" i="16"/>
  <c r="V63" i="16"/>
  <c r="G64" i="16"/>
  <c r="M64" i="16" s="1"/>
  <c r="I64" i="16"/>
  <c r="K64" i="16"/>
  <c r="O64" i="16"/>
  <c r="Q64" i="16"/>
  <c r="V64" i="16"/>
  <c r="G65" i="16"/>
  <c r="M65" i="16" s="1"/>
  <c r="I65" i="16"/>
  <c r="K65" i="16"/>
  <c r="O65" i="16"/>
  <c r="Q65" i="16"/>
  <c r="V65" i="16"/>
  <c r="G66" i="16"/>
  <c r="I66" i="16"/>
  <c r="K66" i="16"/>
  <c r="M66" i="16"/>
  <c r="O66" i="16"/>
  <c r="Q66" i="16"/>
  <c r="V66" i="16"/>
  <c r="G67" i="16"/>
  <c r="M67" i="16" s="1"/>
  <c r="I67" i="16"/>
  <c r="K67" i="16"/>
  <c r="O67" i="16"/>
  <c r="Q67" i="16"/>
  <c r="V67" i="16"/>
  <c r="G68" i="16"/>
  <c r="I68" i="16"/>
  <c r="K68" i="16"/>
  <c r="M68" i="16"/>
  <c r="O68" i="16"/>
  <c r="Q68" i="16"/>
  <c r="V68" i="16"/>
  <c r="G69" i="16"/>
  <c r="M69" i="16" s="1"/>
  <c r="I69" i="16"/>
  <c r="K69" i="16"/>
  <c r="O69" i="16"/>
  <c r="Q69" i="16"/>
  <c r="V69" i="16"/>
  <c r="G70" i="16"/>
  <c r="M70" i="16" s="1"/>
  <c r="I70" i="16"/>
  <c r="K70" i="16"/>
  <c r="O70" i="16"/>
  <c r="Q70" i="16"/>
  <c r="V70" i="16"/>
  <c r="G71" i="16"/>
  <c r="M71" i="16" s="1"/>
  <c r="I71" i="16"/>
  <c r="K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M75" i="16" s="1"/>
  <c r="I75" i="16"/>
  <c r="K75" i="16"/>
  <c r="O75" i="16"/>
  <c r="Q75" i="16"/>
  <c r="V75" i="16"/>
  <c r="G76" i="16"/>
  <c r="M76" i="16" s="1"/>
  <c r="I76" i="16"/>
  <c r="K76" i="16"/>
  <c r="O76" i="16"/>
  <c r="Q76" i="16"/>
  <c r="V76" i="16"/>
  <c r="G77" i="16"/>
  <c r="M77" i="16" s="1"/>
  <c r="I77" i="16"/>
  <c r="K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2" i="16"/>
  <c r="M82" i="16" s="1"/>
  <c r="I82" i="16"/>
  <c r="K82" i="16"/>
  <c r="O82" i="16"/>
  <c r="Q82" i="16"/>
  <c r="V82" i="16"/>
  <c r="G83" i="16"/>
  <c r="M83" i="16" s="1"/>
  <c r="I83" i="16"/>
  <c r="K83" i="16"/>
  <c r="O83" i="16"/>
  <c r="Q83" i="16"/>
  <c r="V83" i="16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6" i="16"/>
  <c r="I86" i="16"/>
  <c r="K86" i="16"/>
  <c r="M86" i="16"/>
  <c r="O86" i="16"/>
  <c r="Q86" i="16"/>
  <c r="V86" i="16"/>
  <c r="G87" i="16"/>
  <c r="M87" i="16" s="1"/>
  <c r="I87" i="16"/>
  <c r="K87" i="16"/>
  <c r="O87" i="16"/>
  <c r="Q87" i="16"/>
  <c r="V87" i="16"/>
  <c r="G88" i="16"/>
  <c r="M88" i="16" s="1"/>
  <c r="I88" i="16"/>
  <c r="K88" i="16"/>
  <c r="O88" i="16"/>
  <c r="Q88" i="16"/>
  <c r="V88" i="16"/>
  <c r="G89" i="16"/>
  <c r="M89" i="16" s="1"/>
  <c r="I89" i="16"/>
  <c r="K89" i="16"/>
  <c r="O89" i="16"/>
  <c r="Q89" i="16"/>
  <c r="V89" i="16"/>
  <c r="G90" i="16"/>
  <c r="I90" i="16"/>
  <c r="K90" i="16"/>
  <c r="M90" i="16"/>
  <c r="O90" i="16"/>
  <c r="Q90" i="16"/>
  <c r="V90" i="16"/>
  <c r="G92" i="16"/>
  <c r="I92" i="16"/>
  <c r="K92" i="16"/>
  <c r="M92" i="16"/>
  <c r="O92" i="16"/>
  <c r="Q92" i="16"/>
  <c r="V92" i="16"/>
  <c r="G93" i="16"/>
  <c r="M93" i="16" s="1"/>
  <c r="I93" i="16"/>
  <c r="K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O91" i="16" s="1"/>
  <c r="Q95" i="16"/>
  <c r="V95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99" i="16"/>
  <c r="M99" i="16" s="1"/>
  <c r="I99" i="16"/>
  <c r="K99" i="16"/>
  <c r="O99" i="16"/>
  <c r="Q99" i="16"/>
  <c r="V99" i="16"/>
  <c r="G100" i="16"/>
  <c r="M100" i="16" s="1"/>
  <c r="I100" i="16"/>
  <c r="K100" i="16"/>
  <c r="O100" i="16"/>
  <c r="Q100" i="16"/>
  <c r="V100" i="16"/>
  <c r="G101" i="16"/>
  <c r="M101" i="16" s="1"/>
  <c r="I101" i="16"/>
  <c r="K101" i="16"/>
  <c r="O101" i="16"/>
  <c r="Q101" i="16"/>
  <c r="V101" i="16"/>
  <c r="G102" i="16"/>
  <c r="I102" i="16"/>
  <c r="K102" i="16"/>
  <c r="M102" i="16"/>
  <c r="O102" i="16"/>
  <c r="Q102" i="16"/>
  <c r="V102" i="16"/>
  <c r="G104" i="16"/>
  <c r="I104" i="16"/>
  <c r="K104" i="16"/>
  <c r="M104" i="16"/>
  <c r="O104" i="16"/>
  <c r="Q104" i="16"/>
  <c r="V104" i="16"/>
  <c r="G105" i="16"/>
  <c r="M105" i="16" s="1"/>
  <c r="I105" i="16"/>
  <c r="K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3" i="16"/>
  <c r="M113" i="16" s="1"/>
  <c r="I113" i="16"/>
  <c r="K113" i="16"/>
  <c r="O113" i="16"/>
  <c r="O112" i="16" s="1"/>
  <c r="Q113" i="16"/>
  <c r="V113" i="16"/>
  <c r="G114" i="16"/>
  <c r="I114" i="16"/>
  <c r="K114" i="16"/>
  <c r="M114" i="16"/>
  <c r="O114" i="16"/>
  <c r="Q114" i="16"/>
  <c r="V114" i="16"/>
  <c r="G115" i="16"/>
  <c r="I115" i="16"/>
  <c r="K115" i="16"/>
  <c r="M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1" i="16"/>
  <c r="I121" i="16"/>
  <c r="K121" i="16"/>
  <c r="M121" i="16"/>
  <c r="O121" i="16"/>
  <c r="Q121" i="16"/>
  <c r="V121" i="16"/>
  <c r="G122" i="16"/>
  <c r="I122" i="16"/>
  <c r="K122" i="16"/>
  <c r="M122" i="16"/>
  <c r="O122" i="16"/>
  <c r="Q122" i="16"/>
  <c r="V122" i="16"/>
  <c r="G123" i="16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M125" i="16" s="1"/>
  <c r="I125" i="16"/>
  <c r="K125" i="16"/>
  <c r="O125" i="16"/>
  <c r="Q125" i="16"/>
  <c r="V125" i="16"/>
  <c r="G126" i="16"/>
  <c r="I126" i="16"/>
  <c r="K126" i="16"/>
  <c r="M126" i="16"/>
  <c r="O126" i="16"/>
  <c r="Q126" i="16"/>
  <c r="V126" i="16"/>
  <c r="G127" i="16"/>
  <c r="I127" i="16"/>
  <c r="K127" i="16"/>
  <c r="M127" i="16"/>
  <c r="O127" i="16"/>
  <c r="Q127" i="16"/>
  <c r="V127" i="16"/>
  <c r="G129" i="16"/>
  <c r="I129" i="16"/>
  <c r="K129" i="16"/>
  <c r="O129" i="16"/>
  <c r="Q129" i="16"/>
  <c r="V129" i="16"/>
  <c r="G130" i="16"/>
  <c r="M130" i="16" s="1"/>
  <c r="I130" i="16"/>
  <c r="K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I132" i="16"/>
  <c r="K132" i="16"/>
  <c r="M132" i="16"/>
  <c r="O132" i="16"/>
  <c r="Q132" i="16"/>
  <c r="V132" i="16"/>
  <c r="G133" i="16"/>
  <c r="I133" i="16"/>
  <c r="K133" i="16"/>
  <c r="M133" i="16"/>
  <c r="O133" i="16"/>
  <c r="Q133" i="16"/>
  <c r="V133" i="16"/>
  <c r="G134" i="16"/>
  <c r="M134" i="16" s="1"/>
  <c r="I134" i="16"/>
  <c r="K134" i="16"/>
  <c r="O134" i="16"/>
  <c r="Q134" i="16"/>
  <c r="V134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G138" i="16"/>
  <c r="I138" i="16"/>
  <c r="K138" i="16"/>
  <c r="M138" i="16"/>
  <c r="O138" i="16"/>
  <c r="Q138" i="16"/>
  <c r="V138" i="16"/>
  <c r="G139" i="16"/>
  <c r="I139" i="16"/>
  <c r="K139" i="16"/>
  <c r="M139" i="16"/>
  <c r="O139" i="16"/>
  <c r="Q139" i="16"/>
  <c r="V139" i="16"/>
  <c r="G140" i="16"/>
  <c r="I140" i="16"/>
  <c r="K140" i="16"/>
  <c r="M140" i="16"/>
  <c r="O140" i="16"/>
  <c r="Q140" i="16"/>
  <c r="V140" i="16"/>
  <c r="G141" i="16"/>
  <c r="I141" i="16"/>
  <c r="K141" i="16"/>
  <c r="O141" i="16"/>
  <c r="Q141" i="16"/>
  <c r="V141" i="16"/>
  <c r="G142" i="16"/>
  <c r="M142" i="16" s="1"/>
  <c r="I142" i="16"/>
  <c r="K142" i="16"/>
  <c r="O142" i="16"/>
  <c r="Q142" i="16"/>
  <c r="V142" i="16"/>
  <c r="G143" i="16"/>
  <c r="M143" i="16" s="1"/>
  <c r="I143" i="16"/>
  <c r="K143" i="16"/>
  <c r="O143" i="16"/>
  <c r="Q143" i="16"/>
  <c r="V143" i="16"/>
  <c r="G144" i="16"/>
  <c r="I144" i="16"/>
  <c r="K144" i="16"/>
  <c r="M144" i="16"/>
  <c r="O144" i="16"/>
  <c r="Q144" i="16"/>
  <c r="V144" i="16"/>
  <c r="G145" i="16"/>
  <c r="I145" i="16"/>
  <c r="K145" i="16"/>
  <c r="M145" i="16"/>
  <c r="O145" i="16"/>
  <c r="Q145" i="16"/>
  <c r="V145" i="16"/>
  <c r="G146" i="16"/>
  <c r="M146" i="16" s="1"/>
  <c r="I146" i="16"/>
  <c r="K146" i="16"/>
  <c r="O146" i="16"/>
  <c r="Q146" i="16"/>
  <c r="V146" i="16"/>
  <c r="G147" i="16"/>
  <c r="M147" i="16" s="1"/>
  <c r="I147" i="16"/>
  <c r="K147" i="16"/>
  <c r="O147" i="16"/>
  <c r="Q147" i="16"/>
  <c r="V147" i="16"/>
  <c r="G148" i="16"/>
  <c r="M148" i="16" s="1"/>
  <c r="I148" i="16"/>
  <c r="K148" i="16"/>
  <c r="O148" i="16"/>
  <c r="Q148" i="16"/>
  <c r="V148" i="16"/>
  <c r="G149" i="16"/>
  <c r="M149" i="16" s="1"/>
  <c r="I149" i="16"/>
  <c r="K149" i="16"/>
  <c r="O149" i="16"/>
  <c r="Q149" i="16"/>
  <c r="V149" i="16"/>
  <c r="G151" i="16"/>
  <c r="I151" i="16"/>
  <c r="K151" i="16"/>
  <c r="M151" i="16"/>
  <c r="O151" i="16"/>
  <c r="Q151" i="16"/>
  <c r="V151" i="16"/>
  <c r="G152" i="16"/>
  <c r="M152" i="16" s="1"/>
  <c r="I152" i="16"/>
  <c r="K152" i="16"/>
  <c r="O152" i="16"/>
  <c r="Q152" i="16"/>
  <c r="V152" i="16"/>
  <c r="G153" i="16"/>
  <c r="I153" i="16"/>
  <c r="K153" i="16"/>
  <c r="O153" i="16"/>
  <c r="Q153" i="16"/>
  <c r="V153" i="16"/>
  <c r="G154" i="16"/>
  <c r="M154" i="16" s="1"/>
  <c r="I154" i="16"/>
  <c r="K154" i="16"/>
  <c r="O154" i="16"/>
  <c r="Q154" i="16"/>
  <c r="V154" i="16"/>
  <c r="G155" i="16"/>
  <c r="M155" i="16" s="1"/>
  <c r="I155" i="16"/>
  <c r="K155" i="16"/>
  <c r="O155" i="16"/>
  <c r="Q155" i="16"/>
  <c r="V155" i="16"/>
  <c r="G156" i="16"/>
  <c r="I156" i="16"/>
  <c r="K156" i="16"/>
  <c r="M156" i="16"/>
  <c r="O156" i="16"/>
  <c r="Q156" i="16"/>
  <c r="V156" i="16"/>
  <c r="G157" i="16"/>
  <c r="M157" i="16" s="1"/>
  <c r="I157" i="16"/>
  <c r="K157" i="16"/>
  <c r="O157" i="16"/>
  <c r="Q157" i="16"/>
  <c r="V157" i="16"/>
  <c r="G158" i="16"/>
  <c r="I158" i="16"/>
  <c r="K158" i="16"/>
  <c r="M158" i="16"/>
  <c r="O158" i="16"/>
  <c r="Q158" i="16"/>
  <c r="V158" i="16"/>
  <c r="G159" i="16"/>
  <c r="M159" i="16" s="1"/>
  <c r="I159" i="16"/>
  <c r="K159" i="16"/>
  <c r="O159" i="16"/>
  <c r="Q159" i="16"/>
  <c r="V159" i="16"/>
  <c r="G160" i="16"/>
  <c r="M160" i="16" s="1"/>
  <c r="I160" i="16"/>
  <c r="K160" i="16"/>
  <c r="O160" i="16"/>
  <c r="Q160" i="16"/>
  <c r="V160" i="16"/>
  <c r="G161" i="16"/>
  <c r="M161" i="16" s="1"/>
  <c r="I161" i="16"/>
  <c r="K161" i="16"/>
  <c r="O161" i="16"/>
  <c r="Q161" i="16"/>
  <c r="V161" i="16"/>
  <c r="G162" i="16"/>
  <c r="M162" i="16" s="1"/>
  <c r="I162" i="16"/>
  <c r="K162" i="16"/>
  <c r="O162" i="16"/>
  <c r="Q162" i="16"/>
  <c r="V162" i="16"/>
  <c r="G164" i="16"/>
  <c r="I164" i="16"/>
  <c r="K164" i="16"/>
  <c r="M164" i="16"/>
  <c r="O164" i="16"/>
  <c r="Q164" i="16"/>
  <c r="V164" i="16"/>
  <c r="G165" i="16"/>
  <c r="M165" i="16" s="1"/>
  <c r="I165" i="16"/>
  <c r="K165" i="16"/>
  <c r="O165" i="16"/>
  <c r="Q165" i="16"/>
  <c r="V165" i="16"/>
  <c r="G166" i="16"/>
  <c r="M166" i="16" s="1"/>
  <c r="I166" i="16"/>
  <c r="K166" i="16"/>
  <c r="O166" i="16"/>
  <c r="Q166" i="16"/>
  <c r="V166" i="16"/>
  <c r="G167" i="16"/>
  <c r="M167" i="16" s="1"/>
  <c r="I167" i="16"/>
  <c r="K167" i="16"/>
  <c r="O167" i="16"/>
  <c r="Q167" i="16"/>
  <c r="V167" i="16"/>
  <c r="G168" i="16"/>
  <c r="M168" i="16" s="1"/>
  <c r="I168" i="16"/>
  <c r="K168" i="16"/>
  <c r="O168" i="16"/>
  <c r="Q168" i="16"/>
  <c r="V168" i="16"/>
  <c r="G169" i="16"/>
  <c r="I169" i="16"/>
  <c r="K169" i="16"/>
  <c r="M169" i="16"/>
  <c r="O169" i="16"/>
  <c r="Q169" i="16"/>
  <c r="V169" i="16"/>
  <c r="G170" i="16"/>
  <c r="I170" i="16"/>
  <c r="K170" i="16"/>
  <c r="M170" i="16"/>
  <c r="O170" i="16"/>
  <c r="Q170" i="16"/>
  <c r="V170" i="16"/>
  <c r="G171" i="16"/>
  <c r="M171" i="16" s="1"/>
  <c r="I171" i="16"/>
  <c r="K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M173" i="16" s="1"/>
  <c r="I173" i="16"/>
  <c r="K173" i="16"/>
  <c r="O173" i="16"/>
  <c r="Q173" i="16"/>
  <c r="V173" i="16"/>
  <c r="G174" i="16"/>
  <c r="I174" i="16"/>
  <c r="K174" i="16"/>
  <c r="M174" i="16"/>
  <c r="O174" i="16"/>
  <c r="Q174" i="16"/>
  <c r="V174" i="16"/>
  <c r="G176" i="16"/>
  <c r="I176" i="16"/>
  <c r="K176" i="16"/>
  <c r="M176" i="16"/>
  <c r="O176" i="16"/>
  <c r="Q176" i="16"/>
  <c r="V176" i="16"/>
  <c r="G177" i="16"/>
  <c r="M177" i="16" s="1"/>
  <c r="I177" i="16"/>
  <c r="K177" i="16"/>
  <c r="O177" i="16"/>
  <c r="Q177" i="16"/>
  <c r="V177" i="16"/>
  <c r="G178" i="16"/>
  <c r="M178" i="16" s="1"/>
  <c r="I178" i="16"/>
  <c r="K178" i="16"/>
  <c r="O178" i="16"/>
  <c r="Q178" i="16"/>
  <c r="V178" i="16"/>
  <c r="G179" i="16"/>
  <c r="M179" i="16" s="1"/>
  <c r="I179" i="16"/>
  <c r="K179" i="16"/>
  <c r="O179" i="16"/>
  <c r="Q179" i="16"/>
  <c r="V179" i="16"/>
  <c r="G180" i="16"/>
  <c r="I180" i="16"/>
  <c r="K180" i="16"/>
  <c r="M180" i="16"/>
  <c r="O180" i="16"/>
  <c r="Q180" i="16"/>
  <c r="V180" i="16"/>
  <c r="G181" i="16"/>
  <c r="I181" i="16"/>
  <c r="K181" i="16"/>
  <c r="K175" i="16" s="1"/>
  <c r="M181" i="16"/>
  <c r="O181" i="16"/>
  <c r="Q181" i="16"/>
  <c r="V181" i="16"/>
  <c r="G182" i="16"/>
  <c r="I182" i="16"/>
  <c r="K182" i="16"/>
  <c r="M182" i="16"/>
  <c r="O182" i="16"/>
  <c r="Q182" i="16"/>
  <c r="V182" i="16"/>
  <c r="G184" i="16"/>
  <c r="I184" i="16"/>
  <c r="K184" i="16"/>
  <c r="O184" i="16"/>
  <c r="Q184" i="16"/>
  <c r="V184" i="16"/>
  <c r="G185" i="16"/>
  <c r="M185" i="16" s="1"/>
  <c r="I185" i="16"/>
  <c r="K185" i="16"/>
  <c r="O185" i="16"/>
  <c r="Q185" i="16"/>
  <c r="V185" i="16"/>
  <c r="G186" i="16"/>
  <c r="I186" i="16"/>
  <c r="K186" i="16"/>
  <c r="M186" i="16"/>
  <c r="O186" i="16"/>
  <c r="Q186" i="16"/>
  <c r="V186" i="16"/>
  <c r="G187" i="16"/>
  <c r="M187" i="16" s="1"/>
  <c r="I187" i="16"/>
  <c r="K187" i="16"/>
  <c r="O187" i="16"/>
  <c r="Q187" i="16"/>
  <c r="V187" i="16"/>
  <c r="G188" i="16"/>
  <c r="I188" i="16"/>
  <c r="K188" i="16"/>
  <c r="M188" i="16"/>
  <c r="O188" i="16"/>
  <c r="Q188" i="16"/>
  <c r="V188" i="16"/>
  <c r="G189" i="16"/>
  <c r="M189" i="16" s="1"/>
  <c r="I189" i="16"/>
  <c r="K189" i="16"/>
  <c r="O189" i="16"/>
  <c r="Q189" i="16"/>
  <c r="V189" i="16"/>
  <c r="G190" i="16"/>
  <c r="M190" i="16" s="1"/>
  <c r="I190" i="16"/>
  <c r="K190" i="16"/>
  <c r="O190" i="16"/>
  <c r="Q190" i="16"/>
  <c r="V190" i="16"/>
  <c r="G191" i="16"/>
  <c r="M191" i="16" s="1"/>
  <c r="I191" i="16"/>
  <c r="K191" i="16"/>
  <c r="O191" i="16"/>
  <c r="Q191" i="16"/>
  <c r="V191" i="16"/>
  <c r="G192" i="16"/>
  <c r="M192" i="16" s="1"/>
  <c r="I192" i="16"/>
  <c r="K192" i="16"/>
  <c r="O192" i="16"/>
  <c r="Q192" i="16"/>
  <c r="V192" i="16"/>
  <c r="AE194" i="16"/>
  <c r="F46" i="1" s="1"/>
  <c r="G9" i="15"/>
  <c r="M9" i="15" s="1"/>
  <c r="I9" i="15"/>
  <c r="K9" i="15"/>
  <c r="O9" i="15"/>
  <c r="Q9" i="15"/>
  <c r="V9" i="15"/>
  <c r="G10" i="15"/>
  <c r="M10" i="15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M19" i="15" s="1"/>
  <c r="I19" i="15"/>
  <c r="K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I30" i="15"/>
  <c r="K30" i="15"/>
  <c r="M30" i="15"/>
  <c r="O30" i="15"/>
  <c r="Q30" i="15"/>
  <c r="V30" i="15"/>
  <c r="G31" i="15"/>
  <c r="M31" i="15" s="1"/>
  <c r="I31" i="15"/>
  <c r="K31" i="15"/>
  <c r="O31" i="15"/>
  <c r="Q31" i="15"/>
  <c r="V31" i="15"/>
  <c r="G32" i="15"/>
  <c r="M32" i="15" s="1"/>
  <c r="I32" i="15"/>
  <c r="K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39" i="15"/>
  <c r="M39" i="15" s="1"/>
  <c r="I39" i="15"/>
  <c r="K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I42" i="15"/>
  <c r="K42" i="15"/>
  <c r="M42" i="15"/>
  <c r="O42" i="15"/>
  <c r="Q42" i="15"/>
  <c r="V42" i="15"/>
  <c r="G43" i="15"/>
  <c r="M43" i="15" s="1"/>
  <c r="I43" i="15"/>
  <c r="K43" i="15"/>
  <c r="O43" i="15"/>
  <c r="Q43" i="15"/>
  <c r="V43" i="15"/>
  <c r="G44" i="15"/>
  <c r="M44" i="15" s="1"/>
  <c r="I44" i="15"/>
  <c r="K44" i="15"/>
  <c r="O44" i="15"/>
  <c r="Q44" i="15"/>
  <c r="V44" i="15"/>
  <c r="G45" i="15"/>
  <c r="M45" i="15" s="1"/>
  <c r="I45" i="15"/>
  <c r="K45" i="15"/>
  <c r="O45" i="15"/>
  <c r="Q45" i="15"/>
  <c r="V45" i="15"/>
  <c r="G46" i="15"/>
  <c r="M46" i="15" s="1"/>
  <c r="I46" i="15"/>
  <c r="K46" i="15"/>
  <c r="O46" i="15"/>
  <c r="Q46" i="15"/>
  <c r="V46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49" i="15"/>
  <c r="M49" i="15" s="1"/>
  <c r="I49" i="15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M51" i="15" s="1"/>
  <c r="I51" i="15"/>
  <c r="K51" i="15"/>
  <c r="O51" i="15"/>
  <c r="Q51" i="15"/>
  <c r="V51" i="15"/>
  <c r="G52" i="15"/>
  <c r="M52" i="15" s="1"/>
  <c r="I52" i="15"/>
  <c r="K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6" i="15"/>
  <c r="I56" i="15"/>
  <c r="K56" i="15"/>
  <c r="M56" i="15"/>
  <c r="O56" i="15"/>
  <c r="Q56" i="15"/>
  <c r="V56" i="15"/>
  <c r="G57" i="15"/>
  <c r="M57" i="15" s="1"/>
  <c r="I57" i="15"/>
  <c r="K57" i="15"/>
  <c r="O57" i="15"/>
  <c r="Q57" i="15"/>
  <c r="V57" i="15"/>
  <c r="G58" i="15"/>
  <c r="I58" i="15"/>
  <c r="K58" i="15"/>
  <c r="M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M61" i="15" s="1"/>
  <c r="I61" i="15"/>
  <c r="K61" i="15"/>
  <c r="O61" i="15"/>
  <c r="Q61" i="15"/>
  <c r="V61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4" i="15"/>
  <c r="I64" i="15"/>
  <c r="K64" i="15"/>
  <c r="M64" i="15"/>
  <c r="O64" i="15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O66" i="15"/>
  <c r="Q66" i="15"/>
  <c r="V66" i="15"/>
  <c r="G67" i="15"/>
  <c r="M67" i="15" s="1"/>
  <c r="I67" i="15"/>
  <c r="K67" i="15"/>
  <c r="O67" i="15"/>
  <c r="Q67" i="15"/>
  <c r="V67" i="15"/>
  <c r="G69" i="15"/>
  <c r="M69" i="15" s="1"/>
  <c r="I69" i="15"/>
  <c r="K69" i="15"/>
  <c r="O69" i="15"/>
  <c r="Q69" i="15"/>
  <c r="V69" i="15"/>
  <c r="G70" i="15"/>
  <c r="I70" i="15"/>
  <c r="K70" i="15"/>
  <c r="M70" i="15"/>
  <c r="O70" i="15"/>
  <c r="Q70" i="15"/>
  <c r="V70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I73" i="15"/>
  <c r="K73" i="15"/>
  <c r="O73" i="15"/>
  <c r="Q73" i="15"/>
  <c r="V73" i="15"/>
  <c r="G74" i="15"/>
  <c r="I74" i="15"/>
  <c r="K74" i="15"/>
  <c r="M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M77" i="15" s="1"/>
  <c r="I77" i="15"/>
  <c r="K77" i="15"/>
  <c r="O77" i="15"/>
  <c r="Q77" i="15"/>
  <c r="V77" i="15"/>
  <c r="G78" i="15"/>
  <c r="M78" i="15" s="1"/>
  <c r="I78" i="15"/>
  <c r="K78" i="15"/>
  <c r="O78" i="15"/>
  <c r="Q78" i="15"/>
  <c r="V78" i="15"/>
  <c r="G79" i="15"/>
  <c r="M79" i="15" s="1"/>
  <c r="I79" i="15"/>
  <c r="K79" i="15"/>
  <c r="O79" i="15"/>
  <c r="Q79" i="15"/>
  <c r="V79" i="15"/>
  <c r="G80" i="15"/>
  <c r="M80" i="15" s="1"/>
  <c r="I80" i="15"/>
  <c r="K80" i="15"/>
  <c r="O80" i="15"/>
  <c r="Q80" i="15"/>
  <c r="V80" i="15"/>
  <c r="G81" i="15"/>
  <c r="M81" i="15" s="1"/>
  <c r="I81" i="15"/>
  <c r="K81" i="15"/>
  <c r="O81" i="15"/>
  <c r="Q81" i="15"/>
  <c r="V81" i="15"/>
  <c r="G82" i="15"/>
  <c r="I82" i="15"/>
  <c r="K82" i="15"/>
  <c r="M82" i="15"/>
  <c r="O82" i="15"/>
  <c r="Q82" i="15"/>
  <c r="V82" i="15"/>
  <c r="G83" i="15"/>
  <c r="I83" i="15"/>
  <c r="K83" i="15"/>
  <c r="M83" i="15"/>
  <c r="O83" i="15"/>
  <c r="Q83" i="15"/>
  <c r="V83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M87" i="15" s="1"/>
  <c r="I87" i="15"/>
  <c r="K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5" i="15"/>
  <c r="M95" i="15" s="1"/>
  <c r="I95" i="15"/>
  <c r="K95" i="15"/>
  <c r="O95" i="15"/>
  <c r="Q95" i="15"/>
  <c r="V95" i="15"/>
  <c r="G96" i="15"/>
  <c r="M96" i="15" s="1"/>
  <c r="I96" i="15"/>
  <c r="K96" i="15"/>
  <c r="O96" i="15"/>
  <c r="Q96" i="15"/>
  <c r="V96" i="15"/>
  <c r="G97" i="15"/>
  <c r="M97" i="15" s="1"/>
  <c r="I97" i="15"/>
  <c r="K97" i="15"/>
  <c r="O97" i="15"/>
  <c r="Q97" i="15"/>
  <c r="V97" i="15"/>
  <c r="G98" i="15"/>
  <c r="M98" i="15" s="1"/>
  <c r="I98" i="15"/>
  <c r="K98" i="15"/>
  <c r="O98" i="15"/>
  <c r="Q98" i="15"/>
  <c r="V98" i="15"/>
  <c r="G99" i="15"/>
  <c r="M99" i="15" s="1"/>
  <c r="I99" i="15"/>
  <c r="K99" i="15"/>
  <c r="O99" i="15"/>
  <c r="Q99" i="15"/>
  <c r="V99" i="15"/>
  <c r="G100" i="15"/>
  <c r="M100" i="15" s="1"/>
  <c r="I100" i="15"/>
  <c r="K100" i="15"/>
  <c r="O100" i="15"/>
  <c r="Q100" i="15"/>
  <c r="V100" i="15"/>
  <c r="G101" i="15"/>
  <c r="M101" i="15" s="1"/>
  <c r="I101" i="15"/>
  <c r="K101" i="15"/>
  <c r="O101" i="15"/>
  <c r="Q101" i="15"/>
  <c r="V101" i="15"/>
  <c r="G102" i="15"/>
  <c r="I102" i="15"/>
  <c r="K102" i="15"/>
  <c r="M102" i="15"/>
  <c r="O102" i="15"/>
  <c r="Q102" i="15"/>
  <c r="V102" i="15"/>
  <c r="G104" i="15"/>
  <c r="I104" i="15"/>
  <c r="K104" i="15"/>
  <c r="M104" i="15"/>
  <c r="O104" i="15"/>
  <c r="Q104" i="15"/>
  <c r="V104" i="15"/>
  <c r="G105" i="15"/>
  <c r="M105" i="15" s="1"/>
  <c r="I105" i="15"/>
  <c r="K105" i="15"/>
  <c r="O105" i="15"/>
  <c r="Q105" i="15"/>
  <c r="V105" i="15"/>
  <c r="G106" i="15"/>
  <c r="M106" i="15" s="1"/>
  <c r="I106" i="15"/>
  <c r="K106" i="15"/>
  <c r="O106" i="15"/>
  <c r="Q106" i="15"/>
  <c r="V106" i="15"/>
  <c r="G107" i="15"/>
  <c r="I107" i="15"/>
  <c r="K107" i="15"/>
  <c r="M107" i="15"/>
  <c r="O107" i="15"/>
  <c r="Q107" i="15"/>
  <c r="V107" i="15"/>
  <c r="G108" i="15"/>
  <c r="M108" i="15" s="1"/>
  <c r="I108" i="15"/>
  <c r="K108" i="15"/>
  <c r="O108" i="15"/>
  <c r="Q108" i="15"/>
  <c r="V108" i="15"/>
  <c r="G109" i="15"/>
  <c r="M109" i="15" s="1"/>
  <c r="I109" i="15"/>
  <c r="K109" i="15"/>
  <c r="O109" i="15"/>
  <c r="Q109" i="15"/>
  <c r="V109" i="15"/>
  <c r="G110" i="15"/>
  <c r="I110" i="15"/>
  <c r="K110" i="15"/>
  <c r="M110" i="15"/>
  <c r="O110" i="15"/>
  <c r="Q110" i="15"/>
  <c r="V110" i="15"/>
  <c r="G111" i="15"/>
  <c r="M111" i="15" s="1"/>
  <c r="I111" i="15"/>
  <c r="K111" i="15"/>
  <c r="O111" i="15"/>
  <c r="Q111" i="15"/>
  <c r="V111" i="15"/>
  <c r="G112" i="15"/>
  <c r="I112" i="15"/>
  <c r="K112" i="15"/>
  <c r="M112" i="15"/>
  <c r="O112" i="15"/>
  <c r="Q112" i="15"/>
  <c r="V112" i="15"/>
  <c r="G113" i="15"/>
  <c r="M113" i="15" s="1"/>
  <c r="I113" i="15"/>
  <c r="K113" i="15"/>
  <c r="O113" i="15"/>
  <c r="Q113" i="15"/>
  <c r="V113" i="15"/>
  <c r="G114" i="15"/>
  <c r="M114" i="15" s="1"/>
  <c r="I114" i="15"/>
  <c r="K114" i="15"/>
  <c r="O114" i="15"/>
  <c r="Q114" i="15"/>
  <c r="V114" i="15"/>
  <c r="G115" i="15"/>
  <c r="M115" i="15" s="1"/>
  <c r="I115" i="15"/>
  <c r="K115" i="15"/>
  <c r="O115" i="15"/>
  <c r="Q115" i="15"/>
  <c r="V115" i="15"/>
  <c r="G116" i="15"/>
  <c r="M116" i="15" s="1"/>
  <c r="I116" i="15"/>
  <c r="K116" i="15"/>
  <c r="O116" i="15"/>
  <c r="Q116" i="15"/>
  <c r="V116" i="15"/>
  <c r="G117" i="15"/>
  <c r="M117" i="15" s="1"/>
  <c r="I117" i="15"/>
  <c r="K117" i="15"/>
  <c r="O117" i="15"/>
  <c r="Q117" i="15"/>
  <c r="V117" i="15"/>
  <c r="G118" i="15"/>
  <c r="I118" i="15"/>
  <c r="K118" i="15"/>
  <c r="M118" i="15"/>
  <c r="O118" i="15"/>
  <c r="Q118" i="15"/>
  <c r="V118" i="15"/>
  <c r="G119" i="15"/>
  <c r="M119" i="15" s="1"/>
  <c r="I119" i="15"/>
  <c r="K119" i="15"/>
  <c r="O119" i="15"/>
  <c r="Q119" i="15"/>
  <c r="V119" i="15"/>
  <c r="G120" i="15"/>
  <c r="M120" i="15" s="1"/>
  <c r="I120" i="15"/>
  <c r="K120" i="15"/>
  <c r="O120" i="15"/>
  <c r="Q120" i="15"/>
  <c r="V120" i="15"/>
  <c r="G121" i="15"/>
  <c r="M121" i="15" s="1"/>
  <c r="I121" i="15"/>
  <c r="K121" i="15"/>
  <c r="O121" i="15"/>
  <c r="Q121" i="15"/>
  <c r="V121" i="15"/>
  <c r="V122" i="15"/>
  <c r="G123" i="15"/>
  <c r="M123" i="15" s="1"/>
  <c r="I123" i="15"/>
  <c r="K123" i="15"/>
  <c r="O123" i="15"/>
  <c r="O122" i="15" s="1"/>
  <c r="Q123" i="15"/>
  <c r="Q122" i="15" s="1"/>
  <c r="V123" i="15"/>
  <c r="G124" i="15"/>
  <c r="M124" i="15" s="1"/>
  <c r="I124" i="15"/>
  <c r="K124" i="15"/>
  <c r="O124" i="15"/>
  <c r="Q124" i="15"/>
  <c r="V124" i="15"/>
  <c r="G125" i="15"/>
  <c r="I125" i="15"/>
  <c r="K125" i="15"/>
  <c r="O125" i="15"/>
  <c r="Q125" i="15"/>
  <c r="V125" i="15"/>
  <c r="I126" i="15"/>
  <c r="K126" i="15"/>
  <c r="G127" i="15"/>
  <c r="M127" i="15" s="1"/>
  <c r="M126" i="15" s="1"/>
  <c r="I127" i="15"/>
  <c r="K127" i="15"/>
  <c r="O127" i="15"/>
  <c r="O126" i="15" s="1"/>
  <c r="Q127" i="15"/>
  <c r="Q126" i="15" s="1"/>
  <c r="V127" i="15"/>
  <c r="V126" i="15" s="1"/>
  <c r="AE129" i="15"/>
  <c r="F45" i="1" s="1"/>
  <c r="G9" i="14"/>
  <c r="I9" i="14"/>
  <c r="K9" i="14"/>
  <c r="O9" i="14"/>
  <c r="Q9" i="14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M23" i="14" s="1"/>
  <c r="I23" i="14"/>
  <c r="K23" i="14"/>
  <c r="O23" i="14"/>
  <c r="Q23" i="14"/>
  <c r="V23" i="14"/>
  <c r="G24" i="14"/>
  <c r="M24" i="14" s="1"/>
  <c r="I24" i="14"/>
  <c r="K24" i="14"/>
  <c r="O24" i="14"/>
  <c r="Q24" i="14"/>
  <c r="V24" i="14"/>
  <c r="M25" i="14"/>
  <c r="Q25" i="14"/>
  <c r="G26" i="14"/>
  <c r="G25" i="14" s="1"/>
  <c r="I111" i="1" s="1"/>
  <c r="I26" i="14"/>
  <c r="I25" i="14" s="1"/>
  <c r="K26" i="14"/>
  <c r="K25" i="14" s="1"/>
  <c r="M26" i="14"/>
  <c r="O26" i="14"/>
  <c r="O25" i="14" s="1"/>
  <c r="Q26" i="14"/>
  <c r="V26" i="14"/>
  <c r="V25" i="14" s="1"/>
  <c r="G28" i="14"/>
  <c r="M28" i="14" s="1"/>
  <c r="I28" i="14"/>
  <c r="K28" i="14"/>
  <c r="O28" i="14"/>
  <c r="Q28" i="14"/>
  <c r="V28" i="14"/>
  <c r="G29" i="14"/>
  <c r="I29" i="14"/>
  <c r="K29" i="14"/>
  <c r="O29" i="14"/>
  <c r="Q29" i="14"/>
  <c r="V29" i="14"/>
  <c r="G30" i="14"/>
  <c r="M30" i="14" s="1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3" i="14"/>
  <c r="I33" i="14"/>
  <c r="K33" i="14"/>
  <c r="M33" i="14"/>
  <c r="O33" i="14"/>
  <c r="Q33" i="14"/>
  <c r="V33" i="14"/>
  <c r="G34" i="14"/>
  <c r="M34" i="14" s="1"/>
  <c r="I34" i="14"/>
  <c r="K34" i="14"/>
  <c r="O34" i="14"/>
  <c r="Q34" i="14"/>
  <c r="V34" i="14"/>
  <c r="G35" i="14"/>
  <c r="M35" i="14" s="1"/>
  <c r="I35" i="14"/>
  <c r="K35" i="14"/>
  <c r="O35" i="14"/>
  <c r="Q35" i="14"/>
  <c r="V35" i="14"/>
  <c r="G36" i="14"/>
  <c r="M36" i="14" s="1"/>
  <c r="I36" i="14"/>
  <c r="K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4" i="14"/>
  <c r="I44" i="14"/>
  <c r="K44" i="14"/>
  <c r="M44" i="14"/>
  <c r="O44" i="14"/>
  <c r="Q44" i="14"/>
  <c r="V44" i="14"/>
  <c r="G45" i="14"/>
  <c r="M45" i="14" s="1"/>
  <c r="I45" i="14"/>
  <c r="K45" i="14"/>
  <c r="O45" i="14"/>
  <c r="Q45" i="14"/>
  <c r="V45" i="14"/>
  <c r="G46" i="14"/>
  <c r="M46" i="14" s="1"/>
  <c r="I46" i="14"/>
  <c r="K46" i="14"/>
  <c r="O46" i="14"/>
  <c r="Q46" i="14"/>
  <c r="V46" i="14"/>
  <c r="G47" i="14"/>
  <c r="M47" i="14" s="1"/>
  <c r="I47" i="14"/>
  <c r="K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4" i="14"/>
  <c r="M54" i="14" s="1"/>
  <c r="I54" i="14"/>
  <c r="K54" i="14"/>
  <c r="O54" i="14"/>
  <c r="Q54" i="14"/>
  <c r="V54" i="14"/>
  <c r="G55" i="14"/>
  <c r="M55" i="14" s="1"/>
  <c r="I55" i="14"/>
  <c r="K55" i="14"/>
  <c r="O55" i="14"/>
  <c r="Q55" i="14"/>
  <c r="V55" i="14"/>
  <c r="G56" i="14"/>
  <c r="I56" i="14"/>
  <c r="K56" i="14"/>
  <c r="M56" i="14"/>
  <c r="O56" i="14"/>
  <c r="Q56" i="14"/>
  <c r="V56" i="14"/>
  <c r="G57" i="14"/>
  <c r="I57" i="14"/>
  <c r="K57" i="14"/>
  <c r="M57" i="14"/>
  <c r="O57" i="14"/>
  <c r="Q57" i="14"/>
  <c r="V57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M60" i="14" s="1"/>
  <c r="I60" i="14"/>
  <c r="K60" i="14"/>
  <c r="O60" i="14"/>
  <c r="Q60" i="14"/>
  <c r="V60" i="14"/>
  <c r="K61" i="14"/>
  <c r="G62" i="14"/>
  <c r="M62" i="14" s="1"/>
  <c r="M61" i="14" s="1"/>
  <c r="I62" i="14"/>
  <c r="I61" i="14" s="1"/>
  <c r="K62" i="14"/>
  <c r="O62" i="14"/>
  <c r="O61" i="14" s="1"/>
  <c r="Q62" i="14"/>
  <c r="Q61" i="14" s="1"/>
  <c r="V62" i="14"/>
  <c r="V61" i="14" s="1"/>
  <c r="G64" i="14"/>
  <c r="M64" i="14" s="1"/>
  <c r="I64" i="14"/>
  <c r="K64" i="14"/>
  <c r="O64" i="14"/>
  <c r="Q64" i="14"/>
  <c r="V64" i="14"/>
  <c r="G65" i="14"/>
  <c r="I65" i="14"/>
  <c r="K65" i="14"/>
  <c r="O65" i="14"/>
  <c r="Q65" i="14"/>
  <c r="V65" i="14"/>
  <c r="G66" i="14"/>
  <c r="M66" i="14" s="1"/>
  <c r="I66" i="14"/>
  <c r="K66" i="14"/>
  <c r="O66" i="14"/>
  <c r="Q66" i="14"/>
  <c r="V66" i="14"/>
  <c r="G67" i="14"/>
  <c r="M67" i="14" s="1"/>
  <c r="I67" i="14"/>
  <c r="K67" i="14"/>
  <c r="O67" i="14"/>
  <c r="Q67" i="14"/>
  <c r="V67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0" i="14"/>
  <c r="M70" i="14" s="1"/>
  <c r="I70" i="14"/>
  <c r="K70" i="14"/>
  <c r="O70" i="14"/>
  <c r="Q70" i="14"/>
  <c r="V70" i="14"/>
  <c r="G71" i="14"/>
  <c r="M71" i="14" s="1"/>
  <c r="I71" i="14"/>
  <c r="K71" i="14"/>
  <c r="O71" i="14"/>
  <c r="Q71" i="14"/>
  <c r="V71" i="14"/>
  <c r="G73" i="14"/>
  <c r="I73" i="14"/>
  <c r="I72" i="14" s="1"/>
  <c r="K73" i="14"/>
  <c r="K72" i="14" s="1"/>
  <c r="O73" i="14"/>
  <c r="O72" i="14" s="1"/>
  <c r="Q73" i="14"/>
  <c r="Q72" i="14" s="1"/>
  <c r="V73" i="14"/>
  <c r="V72" i="14" s="1"/>
  <c r="G75" i="14"/>
  <c r="I75" i="14"/>
  <c r="K75" i="14"/>
  <c r="M75" i="14"/>
  <c r="O75" i="14"/>
  <c r="Q75" i="14"/>
  <c r="V75" i="14"/>
  <c r="G76" i="14"/>
  <c r="M76" i="14" s="1"/>
  <c r="I76" i="14"/>
  <c r="K76" i="14"/>
  <c r="O76" i="14"/>
  <c r="Q76" i="14"/>
  <c r="V76" i="14"/>
  <c r="G77" i="14"/>
  <c r="M77" i="14" s="1"/>
  <c r="I77" i="14"/>
  <c r="K77" i="14"/>
  <c r="O77" i="14"/>
  <c r="Q77" i="14"/>
  <c r="V77" i="14"/>
  <c r="G78" i="14"/>
  <c r="M78" i="14" s="1"/>
  <c r="I78" i="14"/>
  <c r="K78" i="14"/>
  <c r="O78" i="14"/>
  <c r="Q78" i="14"/>
  <c r="V78" i="14"/>
  <c r="G79" i="14"/>
  <c r="M79" i="14" s="1"/>
  <c r="I79" i="14"/>
  <c r="K79" i="14"/>
  <c r="O79" i="14"/>
  <c r="Q79" i="14"/>
  <c r="V79" i="14"/>
  <c r="G80" i="14"/>
  <c r="M80" i="14" s="1"/>
  <c r="I80" i="14"/>
  <c r="K80" i="14"/>
  <c r="O80" i="14"/>
  <c r="Q80" i="14"/>
  <c r="V80" i="14"/>
  <c r="G81" i="14"/>
  <c r="I81" i="14"/>
  <c r="K81" i="14"/>
  <c r="M81" i="14"/>
  <c r="O81" i="14"/>
  <c r="Q81" i="14"/>
  <c r="V81" i="14"/>
  <c r="G82" i="14"/>
  <c r="M82" i="14" s="1"/>
  <c r="I82" i="14"/>
  <c r="K82" i="14"/>
  <c r="O82" i="14"/>
  <c r="Q82" i="14"/>
  <c r="V82" i="14"/>
  <c r="G83" i="14"/>
  <c r="M83" i="14" s="1"/>
  <c r="I83" i="14"/>
  <c r="K83" i="14"/>
  <c r="O83" i="14"/>
  <c r="Q83" i="14"/>
  <c r="V83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7" i="14"/>
  <c r="I87" i="14"/>
  <c r="K87" i="14"/>
  <c r="M87" i="14"/>
  <c r="O87" i="14"/>
  <c r="Q87" i="14"/>
  <c r="V87" i="14"/>
  <c r="G88" i="14"/>
  <c r="M88" i="14" s="1"/>
  <c r="I88" i="14"/>
  <c r="K88" i="14"/>
  <c r="O88" i="14"/>
  <c r="Q88" i="14"/>
  <c r="V88" i="14"/>
  <c r="G89" i="14"/>
  <c r="M89" i="14" s="1"/>
  <c r="I89" i="14"/>
  <c r="K89" i="14"/>
  <c r="O89" i="14"/>
  <c r="Q89" i="14"/>
  <c r="V89" i="14"/>
  <c r="G90" i="14"/>
  <c r="M90" i="14" s="1"/>
  <c r="I90" i="14"/>
  <c r="K90" i="14"/>
  <c r="O90" i="14"/>
  <c r="Q90" i="14"/>
  <c r="V90" i="14"/>
  <c r="G91" i="14"/>
  <c r="M91" i="14" s="1"/>
  <c r="I91" i="14"/>
  <c r="K91" i="14"/>
  <c r="O91" i="14"/>
  <c r="Q91" i="14"/>
  <c r="V91" i="14"/>
  <c r="G92" i="14"/>
  <c r="I92" i="14"/>
  <c r="K92" i="14"/>
  <c r="M92" i="14"/>
  <c r="O92" i="14"/>
  <c r="Q92" i="14"/>
  <c r="V92" i="14"/>
  <c r="G93" i="14"/>
  <c r="I93" i="14"/>
  <c r="K93" i="14"/>
  <c r="M93" i="14"/>
  <c r="O93" i="14"/>
  <c r="Q93" i="14"/>
  <c r="V93" i="14"/>
  <c r="G94" i="14"/>
  <c r="M94" i="14" s="1"/>
  <c r="I94" i="14"/>
  <c r="K94" i="14"/>
  <c r="O94" i="14"/>
  <c r="Q94" i="14"/>
  <c r="V94" i="14"/>
  <c r="G95" i="14"/>
  <c r="M95" i="14" s="1"/>
  <c r="I95" i="14"/>
  <c r="K95" i="14"/>
  <c r="O95" i="14"/>
  <c r="Q95" i="14"/>
  <c r="V95" i="14"/>
  <c r="G96" i="14"/>
  <c r="M96" i="14" s="1"/>
  <c r="I96" i="14"/>
  <c r="K96" i="14"/>
  <c r="O96" i="14"/>
  <c r="Q96" i="14"/>
  <c r="V96" i="14"/>
  <c r="G97" i="14"/>
  <c r="I97" i="14"/>
  <c r="K97" i="14"/>
  <c r="M97" i="14"/>
  <c r="O97" i="14"/>
  <c r="Q97" i="14"/>
  <c r="V97" i="14"/>
  <c r="G98" i="14"/>
  <c r="I98" i="14"/>
  <c r="K98" i="14"/>
  <c r="M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1" i="14"/>
  <c r="M101" i="14" s="1"/>
  <c r="I101" i="14"/>
  <c r="K101" i="14"/>
  <c r="O101" i="14"/>
  <c r="Q101" i="14"/>
  <c r="V101" i="14"/>
  <c r="G102" i="14"/>
  <c r="M102" i="14" s="1"/>
  <c r="I102" i="14"/>
  <c r="K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M105" i="14" s="1"/>
  <c r="I105" i="14"/>
  <c r="K105" i="14"/>
  <c r="O105" i="14"/>
  <c r="Q105" i="14"/>
  <c r="V105" i="14"/>
  <c r="G106" i="14"/>
  <c r="M106" i="14" s="1"/>
  <c r="I106" i="14"/>
  <c r="K106" i="14"/>
  <c r="O106" i="14"/>
  <c r="Q106" i="14"/>
  <c r="V106" i="14"/>
  <c r="G107" i="14"/>
  <c r="M107" i="14" s="1"/>
  <c r="I107" i="14"/>
  <c r="K107" i="14"/>
  <c r="O107" i="14"/>
  <c r="Q107" i="14"/>
  <c r="V107" i="14"/>
  <c r="G108" i="14"/>
  <c r="M108" i="14" s="1"/>
  <c r="I108" i="14"/>
  <c r="K108" i="14"/>
  <c r="O108" i="14"/>
  <c r="Q108" i="14"/>
  <c r="V108" i="14"/>
  <c r="G109" i="14"/>
  <c r="M109" i="14" s="1"/>
  <c r="I109" i="14"/>
  <c r="K109" i="14"/>
  <c r="O109" i="14"/>
  <c r="Q109" i="14"/>
  <c r="V109" i="14"/>
  <c r="G110" i="14"/>
  <c r="M110" i="14" s="1"/>
  <c r="I110" i="14"/>
  <c r="K110" i="14"/>
  <c r="O110" i="14"/>
  <c r="Q110" i="14"/>
  <c r="V110" i="14"/>
  <c r="G111" i="14"/>
  <c r="I111" i="14"/>
  <c r="K111" i="14"/>
  <c r="M111" i="14"/>
  <c r="O111" i="14"/>
  <c r="Q111" i="14"/>
  <c r="V111" i="14"/>
  <c r="G112" i="14"/>
  <c r="M112" i="14" s="1"/>
  <c r="I112" i="14"/>
  <c r="K112" i="14"/>
  <c r="O112" i="14"/>
  <c r="Q112" i="14"/>
  <c r="V112" i="14"/>
  <c r="G113" i="14"/>
  <c r="M113" i="14" s="1"/>
  <c r="I113" i="14"/>
  <c r="K113" i="14"/>
  <c r="O113" i="14"/>
  <c r="Q113" i="14"/>
  <c r="V113" i="14"/>
  <c r="G114" i="14"/>
  <c r="M114" i="14" s="1"/>
  <c r="I114" i="14"/>
  <c r="K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18" i="14"/>
  <c r="M118" i="14" s="1"/>
  <c r="I118" i="14"/>
  <c r="K118" i="14"/>
  <c r="O118" i="14"/>
  <c r="Q118" i="14"/>
  <c r="V118" i="14"/>
  <c r="G119" i="14"/>
  <c r="M119" i="14" s="1"/>
  <c r="I119" i="14"/>
  <c r="K119" i="14"/>
  <c r="O119" i="14"/>
  <c r="Q119" i="14"/>
  <c r="V119" i="14"/>
  <c r="G120" i="14"/>
  <c r="M120" i="14" s="1"/>
  <c r="I120" i="14"/>
  <c r="K120" i="14"/>
  <c r="O120" i="14"/>
  <c r="Q120" i="14"/>
  <c r="V120" i="14"/>
  <c r="G121" i="14"/>
  <c r="I121" i="14"/>
  <c r="K121" i="14"/>
  <c r="M121" i="14"/>
  <c r="O121" i="14"/>
  <c r="Q121" i="14"/>
  <c r="V121" i="14"/>
  <c r="G122" i="14"/>
  <c r="I122" i="14"/>
  <c r="K122" i="14"/>
  <c r="M122" i="14"/>
  <c r="O122" i="14"/>
  <c r="Q122" i="14"/>
  <c r="V122" i="14"/>
  <c r="G123" i="14"/>
  <c r="M123" i="14" s="1"/>
  <c r="I123" i="14"/>
  <c r="K123" i="14"/>
  <c r="O123" i="14"/>
  <c r="Q123" i="14"/>
  <c r="V123" i="14"/>
  <c r="G125" i="14"/>
  <c r="M125" i="14" s="1"/>
  <c r="I125" i="14"/>
  <c r="K125" i="14"/>
  <c r="O125" i="14"/>
  <c r="Q125" i="14"/>
  <c r="V125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I128" i="14"/>
  <c r="K128" i="14"/>
  <c r="M128" i="14"/>
  <c r="O128" i="14"/>
  <c r="Q128" i="14"/>
  <c r="V128" i="14"/>
  <c r="G129" i="14"/>
  <c r="I129" i="14"/>
  <c r="K129" i="14"/>
  <c r="M129" i="14"/>
  <c r="O129" i="14"/>
  <c r="Q129" i="14"/>
  <c r="V129" i="14"/>
  <c r="G130" i="14"/>
  <c r="M130" i="14" s="1"/>
  <c r="I130" i="14"/>
  <c r="K130" i="14"/>
  <c r="O130" i="14"/>
  <c r="Q130" i="14"/>
  <c r="V130" i="14"/>
  <c r="G131" i="14"/>
  <c r="M131" i="14" s="1"/>
  <c r="I131" i="14"/>
  <c r="K131" i="14"/>
  <c r="O131" i="14"/>
  <c r="Q131" i="14"/>
  <c r="V131" i="14"/>
  <c r="G132" i="14"/>
  <c r="M132" i="14" s="1"/>
  <c r="I132" i="14"/>
  <c r="K132" i="14"/>
  <c r="O132" i="14"/>
  <c r="Q132" i="14"/>
  <c r="V132" i="14"/>
  <c r="G133" i="14"/>
  <c r="I133" i="14"/>
  <c r="K133" i="14"/>
  <c r="M133" i="14"/>
  <c r="O133" i="14"/>
  <c r="Q133" i="14"/>
  <c r="V133" i="14"/>
  <c r="G134" i="14"/>
  <c r="I134" i="14"/>
  <c r="K134" i="14"/>
  <c r="M134" i="14"/>
  <c r="O134" i="14"/>
  <c r="Q134" i="14"/>
  <c r="V134" i="14"/>
  <c r="G135" i="14"/>
  <c r="M135" i="14" s="1"/>
  <c r="I135" i="14"/>
  <c r="K135" i="14"/>
  <c r="O135" i="14"/>
  <c r="Q135" i="14"/>
  <c r="V135" i="14"/>
  <c r="G136" i="14"/>
  <c r="M136" i="14" s="1"/>
  <c r="I136" i="14"/>
  <c r="K136" i="14"/>
  <c r="O136" i="14"/>
  <c r="Q136" i="14"/>
  <c r="V136" i="14"/>
  <c r="G137" i="14"/>
  <c r="M137" i="14" s="1"/>
  <c r="I137" i="14"/>
  <c r="K137" i="14"/>
  <c r="O137" i="14"/>
  <c r="Q137" i="14"/>
  <c r="V137" i="14"/>
  <c r="G138" i="14"/>
  <c r="M138" i="14" s="1"/>
  <c r="I138" i="14"/>
  <c r="K138" i="14"/>
  <c r="O138" i="14"/>
  <c r="Q138" i="14"/>
  <c r="V138" i="14"/>
  <c r="G139" i="14"/>
  <c r="I139" i="14"/>
  <c r="K139" i="14"/>
  <c r="M139" i="14"/>
  <c r="O139" i="14"/>
  <c r="Q139" i="14"/>
  <c r="V139" i="14"/>
  <c r="G140" i="14"/>
  <c r="M140" i="14" s="1"/>
  <c r="I140" i="14"/>
  <c r="K140" i="14"/>
  <c r="O140" i="14"/>
  <c r="Q140" i="14"/>
  <c r="V140" i="14"/>
  <c r="G141" i="14"/>
  <c r="M141" i="14" s="1"/>
  <c r="I141" i="14"/>
  <c r="K141" i="14"/>
  <c r="O141" i="14"/>
  <c r="Q141" i="14"/>
  <c r="V141" i="14"/>
  <c r="G142" i="14"/>
  <c r="M142" i="14" s="1"/>
  <c r="I142" i="14"/>
  <c r="K142" i="14"/>
  <c r="O142" i="14"/>
  <c r="Q142" i="14"/>
  <c r="V142" i="14"/>
  <c r="G143" i="14"/>
  <c r="M143" i="14" s="1"/>
  <c r="I143" i="14"/>
  <c r="K143" i="14"/>
  <c r="O143" i="14"/>
  <c r="Q143" i="14"/>
  <c r="V143" i="14"/>
  <c r="G144" i="14"/>
  <c r="M144" i="14" s="1"/>
  <c r="I144" i="14"/>
  <c r="K144" i="14"/>
  <c r="O144" i="14"/>
  <c r="Q144" i="14"/>
  <c r="V144" i="14"/>
  <c r="G145" i="14"/>
  <c r="M145" i="14" s="1"/>
  <c r="I145" i="14"/>
  <c r="K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I147" i="14"/>
  <c r="K147" i="14"/>
  <c r="M147" i="14"/>
  <c r="O147" i="14"/>
  <c r="Q147" i="14"/>
  <c r="V147" i="14"/>
  <c r="G148" i="14"/>
  <c r="M148" i="14" s="1"/>
  <c r="I148" i="14"/>
  <c r="K148" i="14"/>
  <c r="O148" i="14"/>
  <c r="Q148" i="14"/>
  <c r="V148" i="14"/>
  <c r="G149" i="14"/>
  <c r="M149" i="14" s="1"/>
  <c r="I149" i="14"/>
  <c r="K149" i="14"/>
  <c r="O149" i="14"/>
  <c r="Q149" i="14"/>
  <c r="V149" i="14"/>
  <c r="G150" i="14"/>
  <c r="M150" i="14" s="1"/>
  <c r="I150" i="14"/>
  <c r="K150" i="14"/>
  <c r="O150" i="14"/>
  <c r="Q150" i="14"/>
  <c r="V150" i="14"/>
  <c r="G151" i="14"/>
  <c r="M151" i="14" s="1"/>
  <c r="I151" i="14"/>
  <c r="K151" i="14"/>
  <c r="O151" i="14"/>
  <c r="Q151" i="14"/>
  <c r="V151" i="14"/>
  <c r="G152" i="14"/>
  <c r="I152" i="14"/>
  <c r="K152" i="14"/>
  <c r="M152" i="14"/>
  <c r="O152" i="14"/>
  <c r="Q152" i="14"/>
  <c r="V152" i="14"/>
  <c r="G153" i="14"/>
  <c r="I153" i="14"/>
  <c r="K153" i="14"/>
  <c r="M153" i="14"/>
  <c r="O153" i="14"/>
  <c r="Q153" i="14"/>
  <c r="V153" i="14"/>
  <c r="G154" i="14"/>
  <c r="M154" i="14" s="1"/>
  <c r="I154" i="14"/>
  <c r="K154" i="14"/>
  <c r="O154" i="14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9" i="14"/>
  <c r="I159" i="14"/>
  <c r="K159" i="14"/>
  <c r="M159" i="14"/>
  <c r="O159" i="14"/>
  <c r="Q159" i="14"/>
  <c r="V159" i="14"/>
  <c r="G160" i="14"/>
  <c r="M160" i="14" s="1"/>
  <c r="I160" i="14"/>
  <c r="K160" i="14"/>
  <c r="O160" i="14"/>
  <c r="Q160" i="14"/>
  <c r="V160" i="14"/>
  <c r="G161" i="14"/>
  <c r="M161" i="14" s="1"/>
  <c r="I161" i="14"/>
  <c r="K161" i="14"/>
  <c r="O161" i="14"/>
  <c r="Q161" i="14"/>
  <c r="V161" i="14"/>
  <c r="G162" i="14"/>
  <c r="M162" i="14" s="1"/>
  <c r="I162" i="14"/>
  <c r="K162" i="14"/>
  <c r="O162" i="14"/>
  <c r="Q162" i="14"/>
  <c r="V162" i="14"/>
  <c r="G163" i="14"/>
  <c r="I163" i="14"/>
  <c r="K163" i="14"/>
  <c r="M163" i="14"/>
  <c r="O163" i="14"/>
  <c r="Q163" i="14"/>
  <c r="V163" i="14"/>
  <c r="G164" i="14"/>
  <c r="I164" i="14"/>
  <c r="K164" i="14"/>
  <c r="M164" i="14"/>
  <c r="O164" i="14"/>
  <c r="Q164" i="14"/>
  <c r="V164" i="14"/>
  <c r="G165" i="14"/>
  <c r="M165" i="14" s="1"/>
  <c r="I165" i="14"/>
  <c r="K165" i="14"/>
  <c r="O165" i="14"/>
  <c r="Q165" i="14"/>
  <c r="V165" i="14"/>
  <c r="G166" i="14"/>
  <c r="M166" i="14" s="1"/>
  <c r="I166" i="14"/>
  <c r="K166" i="14"/>
  <c r="O166" i="14"/>
  <c r="Q166" i="14"/>
  <c r="V166" i="14"/>
  <c r="G167" i="14"/>
  <c r="M167" i="14" s="1"/>
  <c r="I167" i="14"/>
  <c r="K167" i="14"/>
  <c r="O167" i="14"/>
  <c r="Q167" i="14"/>
  <c r="V167" i="14"/>
  <c r="G168" i="14"/>
  <c r="M168" i="14" s="1"/>
  <c r="I168" i="14"/>
  <c r="K168" i="14"/>
  <c r="O168" i="14"/>
  <c r="Q168" i="14"/>
  <c r="V168" i="14"/>
  <c r="G169" i="14"/>
  <c r="I169" i="14"/>
  <c r="K169" i="14"/>
  <c r="M169" i="14"/>
  <c r="O169" i="14"/>
  <c r="Q169" i="14"/>
  <c r="V169" i="14"/>
  <c r="G170" i="14"/>
  <c r="M170" i="14" s="1"/>
  <c r="I170" i="14"/>
  <c r="K170" i="14"/>
  <c r="O170" i="14"/>
  <c r="Q170" i="14"/>
  <c r="V170" i="14"/>
  <c r="G171" i="14"/>
  <c r="M171" i="14" s="1"/>
  <c r="I171" i="14"/>
  <c r="K171" i="14"/>
  <c r="O171" i="14"/>
  <c r="Q171" i="14"/>
  <c r="V171" i="14"/>
  <c r="G172" i="14"/>
  <c r="M172" i="14" s="1"/>
  <c r="I172" i="14"/>
  <c r="K172" i="14"/>
  <c r="O172" i="14"/>
  <c r="Q172" i="14"/>
  <c r="V172" i="14"/>
  <c r="G173" i="14"/>
  <c r="M173" i="14" s="1"/>
  <c r="I173" i="14"/>
  <c r="K173" i="14"/>
  <c r="O173" i="14"/>
  <c r="Q173" i="14"/>
  <c r="V173" i="14"/>
  <c r="G174" i="14"/>
  <c r="M174" i="14" s="1"/>
  <c r="I174" i="14"/>
  <c r="K174" i="14"/>
  <c r="O174" i="14"/>
  <c r="Q174" i="14"/>
  <c r="V174" i="14"/>
  <c r="G175" i="14"/>
  <c r="M175" i="14" s="1"/>
  <c r="I175" i="14"/>
  <c r="K175" i="14"/>
  <c r="O175" i="14"/>
  <c r="Q175" i="14"/>
  <c r="V175" i="14"/>
  <c r="G176" i="14"/>
  <c r="M176" i="14" s="1"/>
  <c r="I176" i="14"/>
  <c r="K176" i="14"/>
  <c r="O176" i="14"/>
  <c r="Q176" i="14"/>
  <c r="V176" i="14"/>
  <c r="G177" i="14"/>
  <c r="I177" i="14"/>
  <c r="K177" i="14"/>
  <c r="M177" i="14"/>
  <c r="O177" i="14"/>
  <c r="Q177" i="14"/>
  <c r="V177" i="14"/>
  <c r="G178" i="14"/>
  <c r="M178" i="14" s="1"/>
  <c r="I178" i="14"/>
  <c r="K178" i="14"/>
  <c r="O178" i="14"/>
  <c r="Q178" i="14"/>
  <c r="V178" i="14"/>
  <c r="G179" i="14"/>
  <c r="M179" i="14" s="1"/>
  <c r="I179" i="14"/>
  <c r="K179" i="14"/>
  <c r="O179" i="14"/>
  <c r="Q179" i="14"/>
  <c r="V179" i="14"/>
  <c r="G180" i="14"/>
  <c r="M180" i="14" s="1"/>
  <c r="I180" i="14"/>
  <c r="K180" i="14"/>
  <c r="O180" i="14"/>
  <c r="Q180" i="14"/>
  <c r="V180" i="14"/>
  <c r="G181" i="14"/>
  <c r="M181" i="14" s="1"/>
  <c r="I181" i="14"/>
  <c r="K181" i="14"/>
  <c r="O181" i="14"/>
  <c r="Q181" i="14"/>
  <c r="V181" i="14"/>
  <c r="G182" i="14"/>
  <c r="I182" i="14"/>
  <c r="K182" i="14"/>
  <c r="M182" i="14"/>
  <c r="O182" i="14"/>
  <c r="Q182" i="14"/>
  <c r="V182" i="14"/>
  <c r="G183" i="14"/>
  <c r="I183" i="14"/>
  <c r="K183" i="14"/>
  <c r="M183" i="14"/>
  <c r="O183" i="14"/>
  <c r="Q183" i="14"/>
  <c r="V183" i="14"/>
  <c r="G184" i="14"/>
  <c r="M184" i="14" s="1"/>
  <c r="I184" i="14"/>
  <c r="K184" i="14"/>
  <c r="O184" i="14"/>
  <c r="Q184" i="14"/>
  <c r="V184" i="14"/>
  <c r="G185" i="14"/>
  <c r="M185" i="14" s="1"/>
  <c r="I185" i="14"/>
  <c r="K185" i="14"/>
  <c r="O185" i="14"/>
  <c r="Q185" i="14"/>
  <c r="V185" i="14"/>
  <c r="G186" i="14"/>
  <c r="M186" i="14" s="1"/>
  <c r="I186" i="14"/>
  <c r="K186" i="14"/>
  <c r="O186" i="14"/>
  <c r="Q186" i="14"/>
  <c r="V186" i="14"/>
  <c r="G187" i="14"/>
  <c r="I187" i="14"/>
  <c r="K187" i="14"/>
  <c r="M187" i="14"/>
  <c r="O187" i="14"/>
  <c r="Q187" i="14"/>
  <c r="V187" i="14"/>
  <c r="G188" i="14"/>
  <c r="I188" i="14"/>
  <c r="K188" i="14"/>
  <c r="M188" i="14"/>
  <c r="O188" i="14"/>
  <c r="Q188" i="14"/>
  <c r="V188" i="14"/>
  <c r="G189" i="14"/>
  <c r="M189" i="14" s="1"/>
  <c r="I189" i="14"/>
  <c r="K189" i="14"/>
  <c r="O189" i="14"/>
  <c r="Q189" i="14"/>
  <c r="V189" i="14"/>
  <c r="G190" i="14"/>
  <c r="M190" i="14" s="1"/>
  <c r="I190" i="14"/>
  <c r="K190" i="14"/>
  <c r="O190" i="14"/>
  <c r="Q190" i="14"/>
  <c r="V190" i="14"/>
  <c r="G191" i="14"/>
  <c r="M191" i="14" s="1"/>
  <c r="I191" i="14"/>
  <c r="K191" i="14"/>
  <c r="O191" i="14"/>
  <c r="Q191" i="14"/>
  <c r="V191" i="14"/>
  <c r="G192" i="14"/>
  <c r="M192" i="14" s="1"/>
  <c r="I192" i="14"/>
  <c r="K192" i="14"/>
  <c r="O192" i="14"/>
  <c r="Q192" i="14"/>
  <c r="V192" i="14"/>
  <c r="G193" i="14"/>
  <c r="I193" i="14"/>
  <c r="K193" i="14"/>
  <c r="M193" i="14"/>
  <c r="O193" i="14"/>
  <c r="Q193" i="14"/>
  <c r="V193" i="14"/>
  <c r="G194" i="14"/>
  <c r="M194" i="14" s="1"/>
  <c r="I194" i="14"/>
  <c r="K194" i="14"/>
  <c r="O194" i="14"/>
  <c r="Q194" i="14"/>
  <c r="V194" i="14"/>
  <c r="G196" i="14"/>
  <c r="M196" i="14" s="1"/>
  <c r="I196" i="14"/>
  <c r="K196" i="14"/>
  <c r="O196" i="14"/>
  <c r="Q196" i="14"/>
  <c r="V196" i="14"/>
  <c r="G197" i="14"/>
  <c r="I197" i="14"/>
  <c r="K197" i="14"/>
  <c r="O197" i="14"/>
  <c r="Q197" i="14"/>
  <c r="V197" i="14"/>
  <c r="G198" i="14"/>
  <c r="M198" i="14" s="1"/>
  <c r="I198" i="14"/>
  <c r="K198" i="14"/>
  <c r="O198" i="14"/>
  <c r="Q198" i="14"/>
  <c r="V198" i="14"/>
  <c r="V195" i="14" s="1"/>
  <c r="G199" i="14"/>
  <c r="I199" i="14"/>
  <c r="K199" i="14"/>
  <c r="M199" i="14"/>
  <c r="O199" i="14"/>
  <c r="Q199" i="14"/>
  <c r="V199" i="14"/>
  <c r="O200" i="14"/>
  <c r="G201" i="14"/>
  <c r="I201" i="14"/>
  <c r="K201" i="14"/>
  <c r="K200" i="14" s="1"/>
  <c r="M201" i="14"/>
  <c r="O201" i="14"/>
  <c r="Q201" i="14"/>
  <c r="V201" i="14"/>
  <c r="V200" i="14" s="1"/>
  <c r="G202" i="14"/>
  <c r="M202" i="14" s="1"/>
  <c r="I202" i="14"/>
  <c r="K202" i="14"/>
  <c r="O202" i="14"/>
  <c r="Q202" i="14"/>
  <c r="V202" i="14"/>
  <c r="AE204" i="14"/>
  <c r="F44" i="1" s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O17" i="13"/>
  <c r="Q17" i="13"/>
  <c r="V17" i="13"/>
  <c r="G18" i="13"/>
  <c r="I18" i="13"/>
  <c r="K18" i="13"/>
  <c r="M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I24" i="13"/>
  <c r="K24" i="13"/>
  <c r="M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0" i="13"/>
  <c r="I30" i="13"/>
  <c r="K30" i="13"/>
  <c r="M30" i="13"/>
  <c r="O30" i="13"/>
  <c r="Q30" i="13"/>
  <c r="V30" i="13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M34" i="13" s="1"/>
  <c r="I34" i="13"/>
  <c r="K34" i="13"/>
  <c r="O34" i="13"/>
  <c r="Q34" i="13"/>
  <c r="V34" i="13"/>
  <c r="G35" i="13"/>
  <c r="M35" i="13" s="1"/>
  <c r="I35" i="13"/>
  <c r="K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M38" i="13" s="1"/>
  <c r="I38" i="13"/>
  <c r="K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3" i="13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I47" i="13"/>
  <c r="K47" i="13"/>
  <c r="M47" i="13"/>
  <c r="O47" i="13"/>
  <c r="Q47" i="13"/>
  <c r="V47" i="13"/>
  <c r="G48" i="13"/>
  <c r="I48" i="13"/>
  <c r="K48" i="13"/>
  <c r="M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2" i="13"/>
  <c r="I52" i="13"/>
  <c r="K52" i="13"/>
  <c r="K51" i="13" s="1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I51" i="13" s="1"/>
  <c r="K57" i="13"/>
  <c r="O57" i="13"/>
  <c r="Q57" i="13"/>
  <c r="V57" i="13"/>
  <c r="V58" i="13"/>
  <c r="G59" i="13"/>
  <c r="G58" i="13" s="1"/>
  <c r="I161" i="1" s="1"/>
  <c r="I59" i="13"/>
  <c r="I58" i="13" s="1"/>
  <c r="K59" i="13"/>
  <c r="K58" i="13" s="1"/>
  <c r="M59" i="13"/>
  <c r="M58" i="13" s="1"/>
  <c r="O59" i="13"/>
  <c r="O58" i="13" s="1"/>
  <c r="Q59" i="13"/>
  <c r="Q58" i="13" s="1"/>
  <c r="V59" i="13"/>
  <c r="G61" i="13"/>
  <c r="I61" i="13"/>
  <c r="K61" i="13"/>
  <c r="M61" i="13"/>
  <c r="O61" i="13"/>
  <c r="Q61" i="13"/>
  <c r="V61" i="13"/>
  <c r="G62" i="13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G64" i="13"/>
  <c r="M64" i="13" s="1"/>
  <c r="I64" i="13"/>
  <c r="K64" i="13"/>
  <c r="O64" i="13"/>
  <c r="Q64" i="13"/>
  <c r="V64" i="13"/>
  <c r="G65" i="13"/>
  <c r="M65" i="13" s="1"/>
  <c r="I65" i="13"/>
  <c r="K65" i="13"/>
  <c r="O65" i="13"/>
  <c r="Q65" i="13"/>
  <c r="V65" i="13"/>
  <c r="G66" i="13"/>
  <c r="M66" i="13" s="1"/>
  <c r="I66" i="13"/>
  <c r="K66" i="13"/>
  <c r="O66" i="13"/>
  <c r="O60" i="13" s="1"/>
  <c r="Q66" i="13"/>
  <c r="V66" i="13"/>
  <c r="G67" i="13"/>
  <c r="M67" i="13" s="1"/>
  <c r="I67" i="13"/>
  <c r="K67" i="13"/>
  <c r="O67" i="13"/>
  <c r="Q67" i="13"/>
  <c r="V67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1" i="13"/>
  <c r="G69" i="13" s="1"/>
  <c r="I163" i="1" s="1"/>
  <c r="I71" i="13"/>
  <c r="K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M75" i="13" s="1"/>
  <c r="I75" i="13"/>
  <c r="K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0" i="13"/>
  <c r="M80" i="13" s="1"/>
  <c r="I80" i="13"/>
  <c r="K80" i="13"/>
  <c r="O80" i="13"/>
  <c r="Q80" i="13"/>
  <c r="V80" i="13"/>
  <c r="G81" i="13"/>
  <c r="M81" i="13" s="1"/>
  <c r="I81" i="13"/>
  <c r="K81" i="13"/>
  <c r="O81" i="13"/>
  <c r="Q81" i="13"/>
  <c r="V81" i="13"/>
  <c r="AE83" i="13"/>
  <c r="G9" i="12"/>
  <c r="I9" i="12"/>
  <c r="K9" i="12"/>
  <c r="O9" i="12"/>
  <c r="O8" i="12" s="1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I23" i="12"/>
  <c r="K23" i="12"/>
  <c r="M23" i="12"/>
  <c r="O23" i="12"/>
  <c r="Q23" i="12"/>
  <c r="V23" i="12"/>
  <c r="G24" i="12"/>
  <c r="M24" i="12" s="1"/>
  <c r="I24" i="12"/>
  <c r="K24" i="12"/>
  <c r="O24" i="12"/>
  <c r="Q24" i="12"/>
  <c r="V24" i="12"/>
  <c r="G25" i="12"/>
  <c r="I25" i="12"/>
  <c r="K25" i="12"/>
  <c r="M25" i="12"/>
  <c r="O25" i="12"/>
  <c r="Q25" i="12"/>
  <c r="V25" i="12"/>
  <c r="G26" i="12"/>
  <c r="I26" i="12"/>
  <c r="K26" i="12"/>
  <c r="M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AE31" i="12"/>
  <c r="H49" i="1"/>
  <c r="I49" i="1" s="1"/>
  <c r="J28" i="1"/>
  <c r="J26" i="1"/>
  <c r="G38" i="1"/>
  <c r="F38" i="1"/>
  <c r="J23" i="1"/>
  <c r="J24" i="1"/>
  <c r="J25" i="1"/>
  <c r="J27" i="1"/>
  <c r="E24" i="1"/>
  <c r="E26" i="1"/>
  <c r="K16" i="12" l="1"/>
  <c r="O16" i="12"/>
  <c r="I16" i="12"/>
  <c r="AF31" i="12"/>
  <c r="F42" i="1"/>
  <c r="F43" i="1"/>
  <c r="K69" i="13"/>
  <c r="G60" i="13"/>
  <c r="I162" i="1" s="1"/>
  <c r="G42" i="13"/>
  <c r="I159" i="1" s="1"/>
  <c r="V28" i="13"/>
  <c r="Q28" i="13"/>
  <c r="G8" i="13"/>
  <c r="O8" i="13"/>
  <c r="M200" i="14"/>
  <c r="I195" i="14"/>
  <c r="Q158" i="14"/>
  <c r="V124" i="14"/>
  <c r="I124" i="14"/>
  <c r="K85" i="14"/>
  <c r="I85" i="14"/>
  <c r="F40" i="1"/>
  <c r="F41" i="1"/>
  <c r="F39" i="1"/>
  <c r="Q16" i="12"/>
  <c r="M9" i="12"/>
  <c r="I69" i="13"/>
  <c r="M71" i="13"/>
  <c r="V69" i="13"/>
  <c r="V60" i="13"/>
  <c r="K60" i="13"/>
  <c r="O51" i="13"/>
  <c r="V51" i="13"/>
  <c r="Q42" i="13"/>
  <c r="M43" i="13"/>
  <c r="O28" i="13"/>
  <c r="G28" i="13"/>
  <c r="I158" i="1" s="1"/>
  <c r="AF204" i="14"/>
  <c r="G44" i="1" s="1"/>
  <c r="H44" i="1" s="1"/>
  <c r="I44" i="1" s="1"/>
  <c r="Q195" i="14"/>
  <c r="I158" i="14"/>
  <c r="V158" i="14"/>
  <c r="K158" i="14"/>
  <c r="Q85" i="14"/>
  <c r="O85" i="14"/>
  <c r="O74" i="14"/>
  <c r="V16" i="12"/>
  <c r="V8" i="12"/>
  <c r="K8" i="12"/>
  <c r="Q69" i="13"/>
  <c r="Q60" i="13"/>
  <c r="Q51" i="13"/>
  <c r="G51" i="13"/>
  <c r="I160" i="1" s="1"/>
  <c r="V42" i="13"/>
  <c r="K42" i="13"/>
  <c r="K28" i="13"/>
  <c r="K8" i="13"/>
  <c r="V8" i="13"/>
  <c r="I8" i="13"/>
  <c r="Q200" i="14"/>
  <c r="I200" i="14"/>
  <c r="O195" i="14"/>
  <c r="K124" i="14"/>
  <c r="O124" i="14"/>
  <c r="G85" i="14"/>
  <c r="I133" i="1" s="1"/>
  <c r="Q8" i="12"/>
  <c r="I8" i="12"/>
  <c r="AF83" i="13"/>
  <c r="O69" i="13"/>
  <c r="I60" i="13"/>
  <c r="O42" i="13"/>
  <c r="I42" i="13"/>
  <c r="I28" i="13"/>
  <c r="Q8" i="13"/>
  <c r="G200" i="14"/>
  <c r="I141" i="1" s="1"/>
  <c r="G195" i="14"/>
  <c r="I138" i="1" s="1"/>
  <c r="K195" i="14"/>
  <c r="O158" i="14"/>
  <c r="G158" i="14"/>
  <c r="I135" i="1" s="1"/>
  <c r="Q124" i="14"/>
  <c r="V85" i="14"/>
  <c r="I74" i="14"/>
  <c r="V74" i="14"/>
  <c r="K74" i="14"/>
  <c r="G72" i="14"/>
  <c r="I119" i="1" s="1"/>
  <c r="M73" i="14"/>
  <c r="M72" i="14" s="1"/>
  <c r="G63" i="14"/>
  <c r="I118" i="1" s="1"/>
  <c r="K63" i="14"/>
  <c r="V32" i="14"/>
  <c r="I27" i="14"/>
  <c r="O27" i="14"/>
  <c r="Q8" i="14"/>
  <c r="G8" i="14"/>
  <c r="V103" i="15"/>
  <c r="O103" i="15"/>
  <c r="G103" i="15"/>
  <c r="I142" i="1" s="1"/>
  <c r="G55" i="15"/>
  <c r="I139" i="1" s="1"/>
  <c r="O37" i="15"/>
  <c r="G8" i="15"/>
  <c r="O8" i="15"/>
  <c r="O183" i="16"/>
  <c r="G183" i="16"/>
  <c r="I120" i="1" s="1"/>
  <c r="V175" i="16"/>
  <c r="Q163" i="16"/>
  <c r="I163" i="16"/>
  <c r="V150" i="16"/>
  <c r="G136" i="16"/>
  <c r="I122" i="1" s="1"/>
  <c r="O136" i="16"/>
  <c r="Q128" i="16"/>
  <c r="G128" i="16"/>
  <c r="I130" i="1" s="1"/>
  <c r="G120" i="16"/>
  <c r="I129" i="1" s="1"/>
  <c r="K120" i="16"/>
  <c r="G112" i="16"/>
  <c r="I128" i="1" s="1"/>
  <c r="K112" i="16"/>
  <c r="K91" i="16"/>
  <c r="V91" i="16"/>
  <c r="Q81" i="16"/>
  <c r="V62" i="16"/>
  <c r="I62" i="16"/>
  <c r="Q8" i="16"/>
  <c r="Q130" i="17"/>
  <c r="I98" i="17"/>
  <c r="V49" i="17"/>
  <c r="K49" i="17"/>
  <c r="Q27" i="17"/>
  <c r="G27" i="17"/>
  <c r="I69" i="1" s="1"/>
  <c r="V8" i="17"/>
  <c r="I8" i="18"/>
  <c r="O8" i="18"/>
  <c r="K8" i="18"/>
  <c r="I30" i="19"/>
  <c r="K8" i="19"/>
  <c r="M16" i="20"/>
  <c r="M15" i="20" s="1"/>
  <c r="G15" i="20"/>
  <c r="I86" i="1" s="1"/>
  <c r="G47" i="22"/>
  <c r="I100" i="1" s="1"/>
  <c r="M51" i="22"/>
  <c r="AF54" i="22"/>
  <c r="G52" i="1" s="1"/>
  <c r="H52" i="1" s="1"/>
  <c r="I52" i="1" s="1"/>
  <c r="G74" i="14"/>
  <c r="I132" i="1" s="1"/>
  <c r="V63" i="14"/>
  <c r="G61" i="14"/>
  <c r="I116" i="1" s="1"/>
  <c r="O32" i="14"/>
  <c r="K32" i="14"/>
  <c r="Q32" i="14"/>
  <c r="G27" i="14"/>
  <c r="K27" i="14"/>
  <c r="K122" i="15"/>
  <c r="K103" i="15"/>
  <c r="G68" i="15"/>
  <c r="I140" i="1" s="1"/>
  <c r="K68" i="15"/>
  <c r="I68" i="15"/>
  <c r="O68" i="15"/>
  <c r="V55" i="15"/>
  <c r="O55" i="15"/>
  <c r="K55" i="15"/>
  <c r="I37" i="15"/>
  <c r="K37" i="15"/>
  <c r="I22" i="15"/>
  <c r="G22" i="15"/>
  <c r="I136" i="1" s="1"/>
  <c r="V22" i="15"/>
  <c r="K22" i="15"/>
  <c r="K8" i="15"/>
  <c r="V183" i="16"/>
  <c r="K183" i="16"/>
  <c r="Q175" i="16"/>
  <c r="I175" i="16"/>
  <c r="O163" i="16"/>
  <c r="G163" i="16"/>
  <c r="I124" i="1" s="1"/>
  <c r="G150" i="16"/>
  <c r="I123" i="1" s="1"/>
  <c r="K150" i="16"/>
  <c r="O128" i="16"/>
  <c r="O120" i="16"/>
  <c r="Q120" i="16"/>
  <c r="I120" i="16"/>
  <c r="K103" i="16"/>
  <c r="O103" i="16"/>
  <c r="V103" i="16"/>
  <c r="Q91" i="16"/>
  <c r="I91" i="16"/>
  <c r="O81" i="16"/>
  <c r="Q62" i="16"/>
  <c r="K51" i="16"/>
  <c r="V51" i="16"/>
  <c r="G8" i="16"/>
  <c r="O130" i="17"/>
  <c r="Q98" i="17"/>
  <c r="V91" i="17"/>
  <c r="K91" i="17"/>
  <c r="I91" i="17"/>
  <c r="V79" i="17"/>
  <c r="K79" i="17"/>
  <c r="I79" i="17"/>
  <c r="O60" i="17"/>
  <c r="V60" i="17"/>
  <c r="K60" i="17"/>
  <c r="V56" i="17"/>
  <c r="K56" i="17"/>
  <c r="Q49" i="17"/>
  <c r="I49" i="17"/>
  <c r="Q45" i="17"/>
  <c r="M45" i="17"/>
  <c r="O36" i="17"/>
  <c r="V36" i="17"/>
  <c r="K36" i="17"/>
  <c r="K27" i="17"/>
  <c r="O27" i="17"/>
  <c r="K23" i="17"/>
  <c r="K18" i="17"/>
  <c r="O18" i="17"/>
  <c r="G16" i="17"/>
  <c r="I66" i="1" s="1"/>
  <c r="G8" i="17"/>
  <c r="Q8" i="17"/>
  <c r="O34" i="18"/>
  <c r="V8" i="18"/>
  <c r="Q8" i="18"/>
  <c r="O30" i="19"/>
  <c r="O8" i="19"/>
  <c r="V8" i="19"/>
  <c r="I8" i="19"/>
  <c r="V20" i="20"/>
  <c r="O20" i="20"/>
  <c r="K20" i="20"/>
  <c r="M17" i="20"/>
  <c r="O8" i="20"/>
  <c r="I8" i="20"/>
  <c r="O23" i="21"/>
  <c r="G8" i="21"/>
  <c r="I47" i="22"/>
  <c r="Q74" i="14"/>
  <c r="Q63" i="14"/>
  <c r="I32" i="14"/>
  <c r="G32" i="14"/>
  <c r="I115" i="1" s="1"/>
  <c r="V27" i="14"/>
  <c r="K8" i="14"/>
  <c r="G122" i="15"/>
  <c r="I154" i="1" s="1"/>
  <c r="I122" i="15"/>
  <c r="Q103" i="15"/>
  <c r="I103" i="15"/>
  <c r="Q68" i="15"/>
  <c r="Q55" i="15"/>
  <c r="I55" i="15"/>
  <c r="V37" i="15"/>
  <c r="Q22" i="15"/>
  <c r="Q8" i="15"/>
  <c r="V8" i="15"/>
  <c r="I8" i="15"/>
  <c r="I183" i="16"/>
  <c r="O175" i="16"/>
  <c r="G175" i="16"/>
  <c r="I125" i="1" s="1"/>
  <c r="Q150" i="16"/>
  <c r="I150" i="16"/>
  <c r="V136" i="16"/>
  <c r="I136" i="16"/>
  <c r="K128" i="16"/>
  <c r="Q112" i="16"/>
  <c r="I112" i="16"/>
  <c r="V112" i="16"/>
  <c r="Q103" i="16"/>
  <c r="I103" i="16"/>
  <c r="G91" i="16"/>
  <c r="I126" i="1" s="1"/>
  <c r="V81" i="16"/>
  <c r="O62" i="16"/>
  <c r="Q51" i="16"/>
  <c r="M51" i="16"/>
  <c r="K8" i="16"/>
  <c r="K130" i="17"/>
  <c r="K98" i="17"/>
  <c r="O98" i="17"/>
  <c r="V98" i="17"/>
  <c r="G60" i="17"/>
  <c r="I74" i="1" s="1"/>
  <c r="I60" i="17"/>
  <c r="Q56" i="17"/>
  <c r="I56" i="17"/>
  <c r="O49" i="17"/>
  <c r="O45" i="17"/>
  <c r="G36" i="17"/>
  <c r="I70" i="1" s="1"/>
  <c r="I36" i="17"/>
  <c r="G23" i="17"/>
  <c r="I68" i="1" s="1"/>
  <c r="O8" i="17"/>
  <c r="V34" i="18"/>
  <c r="V30" i="19"/>
  <c r="G30" i="19"/>
  <c r="I84" i="1" s="1"/>
  <c r="Q8" i="19"/>
  <c r="G17" i="20"/>
  <c r="I87" i="1" s="1"/>
  <c r="G23" i="21"/>
  <c r="I92" i="1" s="1"/>
  <c r="O20" i="21"/>
  <c r="I63" i="14"/>
  <c r="O63" i="14"/>
  <c r="Q27" i="14"/>
  <c r="O8" i="14"/>
  <c r="V8" i="14"/>
  <c r="I8" i="14"/>
  <c r="V68" i="15"/>
  <c r="Q37" i="15"/>
  <c r="O22" i="15"/>
  <c r="Q183" i="16"/>
  <c r="AF194" i="16"/>
  <c r="G46" i="1" s="1"/>
  <c r="H46" i="1" s="1"/>
  <c r="I46" i="1" s="1"/>
  <c r="K163" i="16"/>
  <c r="V163" i="16"/>
  <c r="O150" i="16"/>
  <c r="K136" i="16"/>
  <c r="Q136" i="16"/>
  <c r="I128" i="16"/>
  <c r="V128" i="16"/>
  <c r="V120" i="16"/>
  <c r="G103" i="16"/>
  <c r="I127" i="1" s="1"/>
  <c r="K81" i="16"/>
  <c r="I81" i="16"/>
  <c r="K62" i="16"/>
  <c r="I51" i="16"/>
  <c r="O51" i="16"/>
  <c r="G51" i="16"/>
  <c r="I102" i="1" s="1"/>
  <c r="O8" i="16"/>
  <c r="V8" i="16"/>
  <c r="I8" i="16"/>
  <c r="I130" i="17"/>
  <c r="V130" i="17"/>
  <c r="Q79" i="17"/>
  <c r="G79" i="17"/>
  <c r="I75" i="1" s="1"/>
  <c r="O56" i="17"/>
  <c r="G56" i="17"/>
  <c r="I73" i="1" s="1"/>
  <c r="V27" i="17"/>
  <c r="I27" i="17"/>
  <c r="V18" i="17"/>
  <c r="K34" i="18"/>
  <c r="Q34" i="18"/>
  <c r="I34" i="18"/>
  <c r="G8" i="19"/>
  <c r="G20" i="20"/>
  <c r="I88" i="1" s="1"/>
  <c r="Q8" i="21"/>
  <c r="M9" i="21"/>
  <c r="AF30" i="21"/>
  <c r="G51" i="1" s="1"/>
  <c r="H51" i="1" s="1"/>
  <c r="I51" i="1" s="1"/>
  <c r="Q20" i="20"/>
  <c r="I17" i="20"/>
  <c r="O17" i="20"/>
  <c r="V8" i="20"/>
  <c r="K8" i="20"/>
  <c r="K23" i="21"/>
  <c r="Q20" i="21"/>
  <c r="I20" i="21"/>
  <c r="K47" i="22"/>
  <c r="M33" i="22"/>
  <c r="O21" i="22"/>
  <c r="Q15" i="22"/>
  <c r="O8" i="22"/>
  <c r="V8" i="22"/>
  <c r="K8" i="22"/>
  <c r="O199" i="23"/>
  <c r="K199" i="23"/>
  <c r="G199" i="23"/>
  <c r="I153" i="1" s="1"/>
  <c r="O175" i="23"/>
  <c r="K175" i="23"/>
  <c r="M170" i="23"/>
  <c r="Q146" i="23"/>
  <c r="K117" i="23"/>
  <c r="Q117" i="23"/>
  <c r="I117" i="23"/>
  <c r="K77" i="23"/>
  <c r="V77" i="23"/>
  <c r="O77" i="23"/>
  <c r="O67" i="23"/>
  <c r="Q50" i="23"/>
  <c r="V50" i="23"/>
  <c r="I26" i="23"/>
  <c r="F54" i="1"/>
  <c r="F55" i="1"/>
  <c r="Q326" i="24"/>
  <c r="I326" i="24"/>
  <c r="O231" i="24"/>
  <c r="O223" i="24"/>
  <c r="V212" i="24"/>
  <c r="I212" i="24"/>
  <c r="V189" i="24"/>
  <c r="O113" i="24"/>
  <c r="V29" i="25"/>
  <c r="O29" i="25"/>
  <c r="V23" i="21"/>
  <c r="K8" i="21"/>
  <c r="O47" i="22"/>
  <c r="V47" i="22"/>
  <c r="V38" i="22"/>
  <c r="K38" i="22"/>
  <c r="G32" i="22"/>
  <c r="I98" i="1" s="1"/>
  <c r="K32" i="22"/>
  <c r="V21" i="22"/>
  <c r="G21" i="22"/>
  <c r="I97" i="1" s="1"/>
  <c r="O15" i="22"/>
  <c r="Q8" i="22"/>
  <c r="I8" i="22"/>
  <c r="Q199" i="23"/>
  <c r="I199" i="23"/>
  <c r="V175" i="23"/>
  <c r="Q175" i="23"/>
  <c r="I175" i="23"/>
  <c r="O169" i="23"/>
  <c r="O146" i="23"/>
  <c r="M122" i="23"/>
  <c r="G117" i="23"/>
  <c r="I148" i="1" s="1"/>
  <c r="G77" i="23"/>
  <c r="I147" i="1" s="1"/>
  <c r="K67" i="23"/>
  <c r="O50" i="23"/>
  <c r="Q26" i="23"/>
  <c r="V26" i="23"/>
  <c r="G8" i="23"/>
  <c r="K8" i="23"/>
  <c r="K339" i="24"/>
  <c r="Q339" i="24"/>
  <c r="O339" i="24"/>
  <c r="V326" i="24"/>
  <c r="V311" i="24"/>
  <c r="I311" i="24"/>
  <c r="O252" i="24"/>
  <c r="K231" i="24"/>
  <c r="K223" i="24"/>
  <c r="K212" i="24"/>
  <c r="Q212" i="24"/>
  <c r="M212" i="24"/>
  <c r="Q87" i="24"/>
  <c r="I87" i="24"/>
  <c r="O87" i="24"/>
  <c r="I35" i="25"/>
  <c r="K17" i="20"/>
  <c r="G8" i="20"/>
  <c r="Q8" i="20"/>
  <c r="AF25" i="20"/>
  <c r="G50" i="1" s="1"/>
  <c r="H50" i="1" s="1"/>
  <c r="I50" i="1" s="1"/>
  <c r="Q23" i="21"/>
  <c r="O8" i="21"/>
  <c r="V8" i="21"/>
  <c r="I8" i="21"/>
  <c r="Q47" i="22"/>
  <c r="M47" i="22"/>
  <c r="O38" i="22"/>
  <c r="Q38" i="22"/>
  <c r="O32" i="22"/>
  <c r="Q32" i="22"/>
  <c r="Q21" i="22"/>
  <c r="M23" i="22"/>
  <c r="K21" i="22"/>
  <c r="G15" i="22"/>
  <c r="I96" i="1" s="1"/>
  <c r="K15" i="22"/>
  <c r="K169" i="23"/>
  <c r="Q169" i="23"/>
  <c r="I169" i="23"/>
  <c r="K146" i="23"/>
  <c r="V121" i="23"/>
  <c r="O121" i="23"/>
  <c r="K121" i="23"/>
  <c r="Q67" i="23"/>
  <c r="I67" i="23"/>
  <c r="K50" i="23"/>
  <c r="O26" i="23"/>
  <c r="AF206" i="23"/>
  <c r="G53" i="1" s="1"/>
  <c r="H53" i="1" s="1"/>
  <c r="I53" i="1" s="1"/>
  <c r="V8" i="23"/>
  <c r="I8" i="23"/>
  <c r="AF349" i="24"/>
  <c r="O322" i="24"/>
  <c r="Q311" i="24"/>
  <c r="G311" i="24"/>
  <c r="I114" i="1" s="1"/>
  <c r="M312" i="24"/>
  <c r="M311" i="24" s="1"/>
  <c r="I252" i="24"/>
  <c r="K252" i="24"/>
  <c r="V231" i="24"/>
  <c r="I231" i="24"/>
  <c r="G223" i="24"/>
  <c r="I110" i="1" s="1"/>
  <c r="V223" i="24"/>
  <c r="O212" i="24"/>
  <c r="G212" i="24"/>
  <c r="I108" i="1" s="1"/>
  <c r="I189" i="24"/>
  <c r="I38" i="22"/>
  <c r="G38" i="22"/>
  <c r="I99" i="1" s="1"/>
  <c r="I21" i="22"/>
  <c r="V15" i="22"/>
  <c r="I15" i="22"/>
  <c r="G8" i="22"/>
  <c r="V146" i="23"/>
  <c r="I146" i="23"/>
  <c r="Q121" i="23"/>
  <c r="I121" i="23"/>
  <c r="Q77" i="23"/>
  <c r="I77" i="23"/>
  <c r="I50" i="23"/>
  <c r="K26" i="23"/>
  <c r="Q8" i="23"/>
  <c r="Q189" i="24"/>
  <c r="G189" i="24"/>
  <c r="I105" i="1" s="1"/>
  <c r="M190" i="24"/>
  <c r="G113" i="24"/>
  <c r="I103" i="1" s="1"/>
  <c r="K8" i="24"/>
  <c r="G14" i="25"/>
  <c r="I106" i="1" s="1"/>
  <c r="G72" i="25"/>
  <c r="V35" i="25"/>
  <c r="K35" i="25"/>
  <c r="K14" i="25"/>
  <c r="K8" i="25"/>
  <c r="O8" i="23"/>
  <c r="K326" i="24"/>
  <c r="O326" i="24"/>
  <c r="Q322" i="24"/>
  <c r="G322" i="24"/>
  <c r="I131" i="1" s="1"/>
  <c r="O311" i="24"/>
  <c r="Q252" i="24"/>
  <c r="G252" i="24"/>
  <c r="V252" i="24"/>
  <c r="Q231" i="24"/>
  <c r="G231" i="24"/>
  <c r="I112" i="1" s="1"/>
  <c r="O189" i="24"/>
  <c r="K113" i="24"/>
  <c r="Q113" i="24"/>
  <c r="I113" i="24"/>
  <c r="K87" i="24"/>
  <c r="O8" i="24"/>
  <c r="V8" i="24"/>
  <c r="I8" i="24"/>
  <c r="O35" i="25"/>
  <c r="K29" i="25"/>
  <c r="V14" i="25"/>
  <c r="Q14" i="25"/>
  <c r="I14" i="25"/>
  <c r="O8" i="25"/>
  <c r="V8" i="25"/>
  <c r="I8" i="25"/>
  <c r="K189" i="24"/>
  <c r="V113" i="24"/>
  <c r="V87" i="24"/>
  <c r="G8" i="24"/>
  <c r="Q8" i="24"/>
  <c r="Q35" i="25"/>
  <c r="G35" i="25"/>
  <c r="I109" i="1" s="1"/>
  <c r="G29" i="25"/>
  <c r="I107" i="1" s="1"/>
  <c r="Q29" i="25"/>
  <c r="I29" i="25"/>
  <c r="O14" i="25"/>
  <c r="Q8" i="25"/>
  <c r="M8" i="25"/>
  <c r="M35" i="25"/>
  <c r="M14" i="25"/>
  <c r="AF75" i="25"/>
  <c r="G56" i="1" s="1"/>
  <c r="H56" i="1" s="1"/>
  <c r="I56" i="1" s="1"/>
  <c r="M32" i="25"/>
  <c r="M29" i="25" s="1"/>
  <c r="M87" i="24"/>
  <c r="M339" i="24"/>
  <c r="M189" i="24"/>
  <c r="M323" i="24"/>
  <c r="M322" i="24" s="1"/>
  <c r="G320" i="24"/>
  <c r="M232" i="24"/>
  <c r="M231" i="24" s="1"/>
  <c r="M123" i="24"/>
  <c r="M113" i="24" s="1"/>
  <c r="G326" i="24"/>
  <c r="M257" i="24"/>
  <c r="M252" i="24" s="1"/>
  <c r="M227" i="24"/>
  <c r="M223" i="24" s="1"/>
  <c r="G339" i="24"/>
  <c r="I164" i="1" s="1"/>
  <c r="G87" i="24"/>
  <c r="I101" i="1" s="1"/>
  <c r="G337" i="24"/>
  <c r="I156" i="1" s="1"/>
  <c r="M328" i="24"/>
  <c r="M326" i="24" s="1"/>
  <c r="M35" i="24"/>
  <c r="M8" i="24" s="1"/>
  <c r="M117" i="23"/>
  <c r="M169" i="23"/>
  <c r="M67" i="23"/>
  <c r="M50" i="23"/>
  <c r="M121" i="23"/>
  <c r="M175" i="23"/>
  <c r="M146" i="23"/>
  <c r="M26" i="23"/>
  <c r="M199" i="23"/>
  <c r="M79" i="23"/>
  <c r="M77" i="23" s="1"/>
  <c r="G146" i="23"/>
  <c r="I150" i="1" s="1"/>
  <c r="G50" i="23"/>
  <c r="I145" i="1" s="1"/>
  <c r="G26" i="23"/>
  <c r="I144" i="1" s="1"/>
  <c r="G175" i="23"/>
  <c r="I152" i="1" s="1"/>
  <c r="G67" i="23"/>
  <c r="I146" i="1" s="1"/>
  <c r="M10" i="23"/>
  <c r="M8" i="23" s="1"/>
  <c r="M13" i="23"/>
  <c r="M21" i="22"/>
  <c r="M8" i="22"/>
  <c r="M38" i="22"/>
  <c r="M20" i="22"/>
  <c r="M15" i="22" s="1"/>
  <c r="M35" i="22"/>
  <c r="M32" i="22" s="1"/>
  <c r="M23" i="21"/>
  <c r="M20" i="21"/>
  <c r="M17" i="21"/>
  <c r="M9" i="20"/>
  <c r="M14" i="20"/>
  <c r="M30" i="19"/>
  <c r="G28" i="19"/>
  <c r="I83" i="1" s="1"/>
  <c r="M20" i="19"/>
  <c r="M8" i="19" s="1"/>
  <c r="M34" i="18"/>
  <c r="M8" i="18"/>
  <c r="G8" i="18"/>
  <c r="G34" i="18"/>
  <c r="I81" i="1" s="1"/>
  <c r="AF45" i="18"/>
  <c r="G48" i="1" s="1"/>
  <c r="H48" i="1" s="1"/>
  <c r="I48" i="1" s="1"/>
  <c r="M130" i="17"/>
  <c r="M18" i="17"/>
  <c r="M91" i="17"/>
  <c r="M79" i="17"/>
  <c r="M49" i="17"/>
  <c r="M98" i="17"/>
  <c r="M36" i="17"/>
  <c r="M23" i="17"/>
  <c r="G49" i="17"/>
  <c r="I72" i="1" s="1"/>
  <c r="M28" i="17"/>
  <c r="M27" i="17" s="1"/>
  <c r="G45" i="17"/>
  <c r="I71" i="1" s="1"/>
  <c r="G98" i="17"/>
  <c r="I77" i="1" s="1"/>
  <c r="G14" i="17"/>
  <c r="I65" i="1" s="1"/>
  <c r="G91" i="17"/>
  <c r="I76" i="1" s="1"/>
  <c r="M63" i="17"/>
  <c r="M60" i="17" s="1"/>
  <c r="M39" i="17"/>
  <c r="G130" i="17"/>
  <c r="I78" i="1" s="1"/>
  <c r="AF141" i="17"/>
  <c r="G47" i="1" s="1"/>
  <c r="H47" i="1" s="1"/>
  <c r="I47" i="1" s="1"/>
  <c r="M11" i="17"/>
  <c r="M8" i="17" s="1"/>
  <c r="M163" i="16"/>
  <c r="M175" i="16"/>
  <c r="M62" i="16"/>
  <c r="M112" i="16"/>
  <c r="M91" i="16"/>
  <c r="M103" i="16"/>
  <c r="M81" i="16"/>
  <c r="M8" i="16"/>
  <c r="M184" i="16"/>
  <c r="M183" i="16" s="1"/>
  <c r="M153" i="16"/>
  <c r="M150" i="16" s="1"/>
  <c r="M141" i="16"/>
  <c r="M136" i="16" s="1"/>
  <c r="M129" i="16"/>
  <c r="M128" i="16" s="1"/>
  <c r="M117" i="16"/>
  <c r="G81" i="16"/>
  <c r="I121" i="1" s="1"/>
  <c r="G62" i="16"/>
  <c r="I104" i="1" s="1"/>
  <c r="M123" i="16"/>
  <c r="M120" i="16" s="1"/>
  <c r="M20" i="16"/>
  <c r="M37" i="15"/>
  <c r="M103" i="15"/>
  <c r="M55" i="15"/>
  <c r="G37" i="15"/>
  <c r="I137" i="1" s="1"/>
  <c r="G126" i="15"/>
  <c r="I155" i="1" s="1"/>
  <c r="M125" i="15"/>
  <c r="M122" i="15" s="1"/>
  <c r="M73" i="15"/>
  <c r="M68" i="15" s="1"/>
  <c r="M25" i="15"/>
  <c r="M22" i="15" s="1"/>
  <c r="M13" i="15"/>
  <c r="M8" i="15" s="1"/>
  <c r="AF129" i="15"/>
  <c r="G45" i="1" s="1"/>
  <c r="H45" i="1" s="1"/>
  <c r="I45" i="1" s="1"/>
  <c r="M32" i="14"/>
  <c r="M74" i="14"/>
  <c r="M158" i="14"/>
  <c r="M124" i="14"/>
  <c r="M85" i="14"/>
  <c r="M9" i="14"/>
  <c r="M8" i="14" s="1"/>
  <c r="G124" i="14"/>
  <c r="I134" i="1" s="1"/>
  <c r="M197" i="14"/>
  <c r="M195" i="14" s="1"/>
  <c r="M65" i="14"/>
  <c r="M63" i="14" s="1"/>
  <c r="M29" i="14"/>
  <c r="M27" i="14" s="1"/>
  <c r="M42" i="13"/>
  <c r="M69" i="13"/>
  <c r="M28" i="13"/>
  <c r="M52" i="13"/>
  <c r="M51" i="13" s="1"/>
  <c r="M62" i="13"/>
  <c r="M60" i="13" s="1"/>
  <c r="M17" i="13"/>
  <c r="M8" i="13" s="1"/>
  <c r="M16" i="12"/>
  <c r="M8" i="12"/>
  <c r="G8" i="12"/>
  <c r="G16" i="12"/>
  <c r="I166" i="1" s="1"/>
  <c r="I20" i="1" s="1"/>
  <c r="I89" i="1" l="1"/>
  <c r="G30" i="21"/>
  <c r="I157" i="1"/>
  <c r="G83" i="13"/>
  <c r="G349" i="24"/>
  <c r="G75" i="25"/>
  <c r="I95" i="1"/>
  <c r="G54" i="22"/>
  <c r="I93" i="1"/>
  <c r="G204" i="14"/>
  <c r="H39" i="1"/>
  <c r="H57" i="1" s="1"/>
  <c r="F57" i="1"/>
  <c r="I64" i="1"/>
  <c r="G141" i="17"/>
  <c r="G41" i="1"/>
  <c r="H41" i="1" s="1"/>
  <c r="I41" i="1" s="1"/>
  <c r="G39" i="1"/>
  <c r="G40" i="1"/>
  <c r="I165" i="1"/>
  <c r="I19" i="1" s="1"/>
  <c r="G31" i="12"/>
  <c r="M8" i="20"/>
  <c r="I79" i="1"/>
  <c r="G45" i="18"/>
  <c r="M8" i="21"/>
  <c r="I18" i="1"/>
  <c r="I117" i="1"/>
  <c r="H54" i="1"/>
  <c r="I54" i="1" s="1"/>
  <c r="I113" i="1"/>
  <c r="G43" i="1"/>
  <c r="H43" i="1" s="1"/>
  <c r="I43" i="1" s="1"/>
  <c r="G42" i="1"/>
  <c r="G55" i="1"/>
  <c r="H55" i="1" s="1"/>
  <c r="I55" i="1" s="1"/>
  <c r="G54" i="1"/>
  <c r="I85" i="1"/>
  <c r="G25" i="20"/>
  <c r="I17" i="1"/>
  <c r="G206" i="23"/>
  <c r="I143" i="1"/>
  <c r="I82" i="1"/>
  <c r="G40" i="19"/>
  <c r="I94" i="1"/>
  <c r="G194" i="16"/>
  <c r="G129" i="15"/>
  <c r="H40" i="1"/>
  <c r="I40" i="1" s="1"/>
  <c r="H42" i="1"/>
  <c r="I42" i="1" s="1"/>
  <c r="I167" i="1" l="1"/>
  <c r="I16" i="1"/>
  <c r="I21" i="1" s="1"/>
  <c r="G57" i="1"/>
  <c r="G25" i="1" s="1"/>
  <c r="A25" i="1" s="1"/>
  <c r="I39" i="1"/>
  <c r="I57" i="1" s="1"/>
  <c r="G23" i="1"/>
  <c r="A23" i="1" s="1"/>
  <c r="G24" i="1"/>
  <c r="A24" i="1"/>
  <c r="J56" i="1" l="1"/>
  <c r="J40" i="1"/>
  <c r="J55" i="1"/>
  <c r="J41" i="1"/>
  <c r="J52" i="1"/>
  <c r="J53" i="1"/>
  <c r="J47" i="1"/>
  <c r="J54" i="1"/>
  <c r="J49" i="1"/>
  <c r="J48" i="1"/>
  <c r="J51" i="1"/>
  <c r="J43" i="1"/>
  <c r="J50" i="1"/>
  <c r="J44" i="1"/>
  <c r="J39" i="1"/>
  <c r="J57" i="1" s="1"/>
  <c r="J45" i="1"/>
  <c r="J46" i="1"/>
  <c r="J42" i="1"/>
  <c r="G26" i="1"/>
  <c r="A27" i="1" s="1"/>
  <c r="A26" i="1"/>
  <c r="G28" i="1"/>
  <c r="J130" i="1"/>
  <c r="J119" i="1"/>
  <c r="J143" i="1"/>
  <c r="J77" i="1"/>
  <c r="J96" i="1"/>
  <c r="J120" i="1"/>
  <c r="J144" i="1"/>
  <c r="J71" i="1"/>
  <c r="J90" i="1"/>
  <c r="J85" i="1"/>
  <c r="J109" i="1"/>
  <c r="J133" i="1"/>
  <c r="J157" i="1"/>
  <c r="J80" i="1"/>
  <c r="J104" i="1"/>
  <c r="J128" i="1"/>
  <c r="J152" i="1"/>
  <c r="J75" i="1"/>
  <c r="J123" i="1"/>
  <c r="J64" i="1"/>
  <c r="J100" i="1"/>
  <c r="J124" i="1"/>
  <c r="J154" i="1"/>
  <c r="J69" i="1"/>
  <c r="J117" i="1"/>
  <c r="J165" i="1"/>
  <c r="J74" i="1"/>
  <c r="J65" i="1"/>
  <c r="J89" i="1"/>
  <c r="J125" i="1"/>
  <c r="J149" i="1"/>
  <c r="J101" i="1"/>
  <c r="J102" i="1"/>
  <c r="J126" i="1"/>
  <c r="J150" i="1"/>
  <c r="J107" i="1"/>
  <c r="J67" i="1"/>
  <c r="J91" i="1"/>
  <c r="J115" i="1"/>
  <c r="J139" i="1"/>
  <c r="J163" i="1"/>
  <c r="J86" i="1"/>
  <c r="J110" i="1"/>
  <c r="J134" i="1"/>
  <c r="J158" i="1"/>
  <c r="J87" i="1"/>
  <c r="J135" i="1"/>
  <c r="J76" i="1"/>
  <c r="J106" i="1"/>
  <c r="J136" i="1"/>
  <c r="J160" i="1"/>
  <c r="J81" i="1"/>
  <c r="J129" i="1"/>
  <c r="J70" i="1"/>
  <c r="J95" i="1"/>
  <c r="J131" i="1"/>
  <c r="J155" i="1"/>
  <c r="J66" i="1"/>
  <c r="J108" i="1"/>
  <c r="J132" i="1"/>
  <c r="J156" i="1"/>
  <c r="J72" i="1"/>
  <c r="J73" i="1"/>
  <c r="J97" i="1"/>
  <c r="J121" i="1"/>
  <c r="J145" i="1"/>
  <c r="J68" i="1"/>
  <c r="J92" i="1"/>
  <c r="J116" i="1"/>
  <c r="J140" i="1"/>
  <c r="J164" i="1"/>
  <c r="J99" i="1"/>
  <c r="J147" i="1"/>
  <c r="J82" i="1"/>
  <c r="J112" i="1"/>
  <c r="J166" i="1"/>
  <c r="J93" i="1"/>
  <c r="J141" i="1"/>
  <c r="J94" i="1"/>
  <c r="J113" i="1"/>
  <c r="J137" i="1"/>
  <c r="J161" i="1"/>
  <c r="J78" i="1"/>
  <c r="J114" i="1"/>
  <c r="J138" i="1"/>
  <c r="J162" i="1"/>
  <c r="J84" i="1"/>
  <c r="J79" i="1"/>
  <c r="J103" i="1"/>
  <c r="J127" i="1"/>
  <c r="J151" i="1"/>
  <c r="J98" i="1"/>
  <c r="J122" i="1"/>
  <c r="J146" i="1"/>
  <c r="J83" i="1"/>
  <c r="J111" i="1"/>
  <c r="J159" i="1"/>
  <c r="J88" i="1"/>
  <c r="J118" i="1"/>
  <c r="J148" i="1"/>
  <c r="J105" i="1"/>
  <c r="J153" i="1"/>
  <c r="J142" i="1"/>
  <c r="G29" i="1" l="1"/>
  <c r="G27" i="1" s="1"/>
  <c r="A29" i="1"/>
  <c r="J167" i="1"/>
</calcChain>
</file>

<file path=xl/sharedStrings.xml><?xml version="1.0" encoding="utf-8"?>
<sst xmlns="http://schemas.openxmlformats.org/spreadsheetml/2006/main" count="11082" uniqueCount="2474">
  <si>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</si>
  <si>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</si>
  <si>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</si>
  <si>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</si>
  <si>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</si>
  <si>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</si>
  <si>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</si>
  <si>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</si>
  <si>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</si>
  <si>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</si>
  <si>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</si>
  <si>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</si>
  <si>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</si>
  <si>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</si>
  <si>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</si>
  <si>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</si>
  <si>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</si>
  <si>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</si>
  <si>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</si>
  <si>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</si>
  <si>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</si>
  <si>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</si>
  <si>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</si>
  <si>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</si>
  <si>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</si>
  <si>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</si>
  <si>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</si>
  <si>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</si>
  <si>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</si>
  <si>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</si>
  <si>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</si>
  <si>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</si>
  <si>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</si>
  <si>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</si>
  <si>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</si>
  <si>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</si>
  <si>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</si>
  <si>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</si>
  <si>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</si>
  <si>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</si>
  <si>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</si>
  <si>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14_05_2023_end</t>
  </si>
  <si>
    <t>Novostavba modulární ZŠ JINOTAJ Zlín</t>
  </si>
  <si>
    <t>Základní škola JINOTAJ Zlín, s.r.o.</t>
  </si>
  <si>
    <t>Vavrečkova 5333</t>
  </si>
  <si>
    <t>Zlín</t>
  </si>
  <si>
    <t>08406910</t>
  </si>
  <si>
    <t>Stavba</t>
  </si>
  <si>
    <t>00</t>
  </si>
  <si>
    <t>Vedlejší a ostatní náklady</t>
  </si>
  <si>
    <t>VRN 01</t>
  </si>
  <si>
    <t>SO 01</t>
  </si>
  <si>
    <t>Horní stavba</t>
  </si>
  <si>
    <t>SO 01.1</t>
  </si>
  <si>
    <t>Modulární stavba - ASŘ+SKŘ</t>
  </si>
  <si>
    <t>SO 01.2</t>
  </si>
  <si>
    <t>Zdravotechnické instalace</t>
  </si>
  <si>
    <t>SO 01.3</t>
  </si>
  <si>
    <t>Ústřední vytápění</t>
  </si>
  <si>
    <t>SO 01.4</t>
  </si>
  <si>
    <t>Vzduchotechnika</t>
  </si>
  <si>
    <t>SO 01.5.1</t>
  </si>
  <si>
    <t>Silnoproudé rozvody</t>
  </si>
  <si>
    <t>SO 01.5.2</t>
  </si>
  <si>
    <t>Silnoproudé rozvody rozvaděč - RH</t>
  </si>
  <si>
    <t>SO 01.5.3</t>
  </si>
  <si>
    <t>Silnoproudé rozvody rozvaděč - RP2</t>
  </si>
  <si>
    <t>SO 01.5.4</t>
  </si>
  <si>
    <t>Silnoproudé rozvody rozvaděč - R-SLP</t>
  </si>
  <si>
    <t>SO 01.5.5</t>
  </si>
  <si>
    <t>Silnoproudé rozvody rozvaděč - R-ÚT</t>
  </si>
  <si>
    <t>SO 01.6</t>
  </si>
  <si>
    <t>Fotovoltaická elektrárna</t>
  </si>
  <si>
    <t>SO 01.7</t>
  </si>
  <si>
    <t>Slaboproudé rozvody</t>
  </si>
  <si>
    <t>SO 02</t>
  </si>
  <si>
    <t>Spodní stavba</t>
  </si>
  <si>
    <t>SO 02.1.1</t>
  </si>
  <si>
    <t>Spodní stavba ZŠ - ASŘ+SKŘ</t>
  </si>
  <si>
    <t>SO 02.1.2</t>
  </si>
  <si>
    <t>Spodní stavba Opěrná stěna - SKŘ</t>
  </si>
  <si>
    <t>Celkem za stavbu</t>
  </si>
  <si>
    <t>CZK</t>
  </si>
  <si>
    <t>Rekapitulace dílů</t>
  </si>
  <si>
    <t>Typ dílu</t>
  </si>
  <si>
    <t>_01</t>
  </si>
  <si>
    <t>Bezhalogenové kabely se zvýšenou odolností proti šíření plamene</t>
  </si>
  <si>
    <t>_02</t>
  </si>
  <si>
    <t>Elektroinstalační materiál</t>
  </si>
  <si>
    <t>_03</t>
  </si>
  <si>
    <t>Hlavní uzemňovací sběrnice (CPV 284 220 00-6)</t>
  </si>
  <si>
    <t>_04</t>
  </si>
  <si>
    <t>Instalační krabice (CPV 284 220 00-6)</t>
  </si>
  <si>
    <t>_05</t>
  </si>
  <si>
    <t>Kabely s funkční integritou při požáru</t>
  </si>
  <si>
    <t>_06</t>
  </si>
  <si>
    <t>Nosné prvky pro uložení vodičů (CPV 284 223 00-9)</t>
  </si>
  <si>
    <t>_07</t>
  </si>
  <si>
    <t>Svítidla (CPV 315 000 00-1)</t>
  </si>
  <si>
    <t>_08</t>
  </si>
  <si>
    <t>Vodiče (CPV 313 000 00-9)</t>
  </si>
  <si>
    <t>_09</t>
  </si>
  <si>
    <t>Vypínače (CPV 312 120 00-5)</t>
  </si>
  <si>
    <t>_10</t>
  </si>
  <si>
    <t>Zásuvky (CPV 312 241 00-3)</t>
  </si>
  <si>
    <t>_11</t>
  </si>
  <si>
    <t>Zemnění, hromosvod (CPV 312 162 00-5)</t>
  </si>
  <si>
    <t>_12</t>
  </si>
  <si>
    <t>Hodinové zúčtovací sazby</t>
  </si>
  <si>
    <t>_13</t>
  </si>
  <si>
    <t>Montáž hromosvodu a uzemnění</t>
  </si>
  <si>
    <t>_14</t>
  </si>
  <si>
    <t>Montáže</t>
  </si>
  <si>
    <t>_15</t>
  </si>
  <si>
    <t>Stavební práce</t>
  </si>
  <si>
    <t>_16</t>
  </si>
  <si>
    <t>Přístrojová náplň</t>
  </si>
  <si>
    <t>_17</t>
  </si>
  <si>
    <t>Rozvaděčové skříně, příslušenství</t>
  </si>
  <si>
    <t>_18</t>
  </si>
  <si>
    <t>Montáž přístrojů</t>
  </si>
  <si>
    <t>_19</t>
  </si>
  <si>
    <t>_20</t>
  </si>
  <si>
    <t>_21</t>
  </si>
  <si>
    <t>_22</t>
  </si>
  <si>
    <t>_23</t>
  </si>
  <si>
    <t>_24</t>
  </si>
  <si>
    <t>_25</t>
  </si>
  <si>
    <t>_26</t>
  </si>
  <si>
    <t>_27</t>
  </si>
  <si>
    <t>_28</t>
  </si>
  <si>
    <t>_29</t>
  </si>
  <si>
    <t>1</t>
  </si>
  <si>
    <t>Zemní práce</t>
  </si>
  <si>
    <t>1.</t>
  </si>
  <si>
    <t>Zařízení č. 1 - Učebny</t>
  </si>
  <si>
    <t>101_A</t>
  </si>
  <si>
    <t>FVE panely + měniče - materiál</t>
  </si>
  <si>
    <t>101_B</t>
  </si>
  <si>
    <t>FVE panely + měniče - montáž</t>
  </si>
  <si>
    <t>102_A</t>
  </si>
  <si>
    <t>FVE AC část - materiál</t>
  </si>
  <si>
    <t>102_B</t>
  </si>
  <si>
    <t>FVE AC část - montáž</t>
  </si>
  <si>
    <t>103_A</t>
  </si>
  <si>
    <t>FVE DC část - materiál</t>
  </si>
  <si>
    <t>103_B</t>
  </si>
  <si>
    <t>FVE DC část - montáž</t>
  </si>
  <si>
    <t>18</t>
  </si>
  <si>
    <t>Povrchové úpravy terénu</t>
  </si>
  <si>
    <t>1CH.</t>
  </si>
  <si>
    <t>Zařízení č. 1CH - Učebny topení/chlazení</t>
  </si>
  <si>
    <t>2</t>
  </si>
  <si>
    <t>Základové konstrukce</t>
  </si>
  <si>
    <t>2.</t>
  </si>
  <si>
    <t>Zařízení č. 2 - Hudebna</t>
  </si>
  <si>
    <t>20</t>
  </si>
  <si>
    <t>Drenáže základové spáry</t>
  </si>
  <si>
    <t>22</t>
  </si>
  <si>
    <t>Piloty</t>
  </si>
  <si>
    <t>23</t>
  </si>
  <si>
    <t>Stříkaný beton</t>
  </si>
  <si>
    <t>3</t>
  </si>
  <si>
    <t>Svislé a kompletní konstrukce</t>
  </si>
  <si>
    <t>32</t>
  </si>
  <si>
    <t>Zdi opěrné</t>
  </si>
  <si>
    <t>38</t>
  </si>
  <si>
    <t>Kompletní konstrukce</t>
  </si>
  <si>
    <t>4</t>
  </si>
  <si>
    <t>Vodorovné konstrukce</t>
  </si>
  <si>
    <t>Vodorovné konstrukce, schodiště</t>
  </si>
  <si>
    <t>5</t>
  </si>
  <si>
    <t>Komunikace</t>
  </si>
  <si>
    <t>57</t>
  </si>
  <si>
    <t>Opravy živičných komunikací</t>
  </si>
  <si>
    <t>8</t>
  </si>
  <si>
    <t>Trubní vedení</t>
  </si>
  <si>
    <t>9</t>
  </si>
  <si>
    <t>Ostatní konstrukce a práce-bourání</t>
  </si>
  <si>
    <t>99</t>
  </si>
  <si>
    <t>Staveništní přesun hmot</t>
  </si>
  <si>
    <t>997</t>
  </si>
  <si>
    <t>Přesun sutě</t>
  </si>
  <si>
    <t>998</t>
  </si>
  <si>
    <t>Přesun hmot</t>
  </si>
  <si>
    <t>999.</t>
  </si>
  <si>
    <t>Ostatní položky</t>
  </si>
  <si>
    <t>D1.</t>
  </si>
  <si>
    <t>Zařízení č. D1 - Digestoř</t>
  </si>
  <si>
    <t>K1</t>
  </si>
  <si>
    <t>Zařízení č. K1 - Chlazení učebny IT</t>
  </si>
  <si>
    <t>K2</t>
  </si>
  <si>
    <t>Zařízení č. K2 - Chlazení sborovny</t>
  </si>
  <si>
    <t>K3</t>
  </si>
  <si>
    <t>Zařízení č. K3 - Chlazení racku</t>
  </si>
  <si>
    <t>PV</t>
  </si>
  <si>
    <t>Zařízení č. PV - Přirozené větrání</t>
  </si>
  <si>
    <t>T1</t>
  </si>
  <si>
    <t>Zařízení č. T1 - Technická místnost</t>
  </si>
  <si>
    <t>T2</t>
  </si>
  <si>
    <t>Zařízení č. T2 - Laboratorní digestoř</t>
  </si>
  <si>
    <t>T3</t>
  </si>
  <si>
    <t>Zařízení č. T3 - Kuchyňský kout</t>
  </si>
  <si>
    <t>T4</t>
  </si>
  <si>
    <t>Zařízení č. T4 - Technický prostor 1. NP</t>
  </si>
  <si>
    <t>T5</t>
  </si>
  <si>
    <t>Zařízení č. T5 - Technický prostor 2. NP</t>
  </si>
  <si>
    <t>711</t>
  </si>
  <si>
    <t>Izolace proti vodě</t>
  </si>
  <si>
    <t>713</t>
  </si>
  <si>
    <t>Izolace tepelné</t>
  </si>
  <si>
    <t>721</t>
  </si>
  <si>
    <t>Zdravotechnika - vnitřní kanalizace</t>
  </si>
  <si>
    <t>722</t>
  </si>
  <si>
    <t>Zdravotechnika - vnitřní vodovod</t>
  </si>
  <si>
    <t>725</t>
  </si>
  <si>
    <t>Zdravotechnika - zařizovací předměty</t>
  </si>
  <si>
    <t>731</t>
  </si>
  <si>
    <t>Kotelny</t>
  </si>
  <si>
    <t>732</t>
  </si>
  <si>
    <t>Strojovny</t>
  </si>
  <si>
    <t>Ústřední vytápění - strojovny</t>
  </si>
  <si>
    <t>733</t>
  </si>
  <si>
    <t>Rozvod potrubí</t>
  </si>
  <si>
    <t>734</t>
  </si>
  <si>
    <t>Armatury</t>
  </si>
  <si>
    <t>Ústřední vytápění - armatury</t>
  </si>
  <si>
    <t>736</t>
  </si>
  <si>
    <t>Podlahové vytápění</t>
  </si>
  <si>
    <t>74211</t>
  </si>
  <si>
    <t>SK- Optická kabeláž</t>
  </si>
  <si>
    <t>74212</t>
  </si>
  <si>
    <t>SK- Metalická kabeláž</t>
  </si>
  <si>
    <t>74213</t>
  </si>
  <si>
    <t>SK- Datový rozvaděč</t>
  </si>
  <si>
    <t>74214</t>
  </si>
  <si>
    <t>Strukturovaná kabeláž - ostatní</t>
  </si>
  <si>
    <t>7422</t>
  </si>
  <si>
    <t>Poplachový zabezpečovací a tísňový systém (PZTS)</t>
  </si>
  <si>
    <t>7423</t>
  </si>
  <si>
    <t>Kamerový systém (CCTV)</t>
  </si>
  <si>
    <t>7424</t>
  </si>
  <si>
    <t>Elektronická kontrola vstupu (EKV)</t>
  </si>
  <si>
    <t>7425</t>
  </si>
  <si>
    <t>Rozhlas</t>
  </si>
  <si>
    <t>7426</t>
  </si>
  <si>
    <t>Aktivní prvky</t>
  </si>
  <si>
    <t>7427</t>
  </si>
  <si>
    <t>Společné trasy</t>
  </si>
  <si>
    <t>7428</t>
  </si>
  <si>
    <t>Ostatní</t>
  </si>
  <si>
    <t>767</t>
  </si>
  <si>
    <t>Konstrukce zámečnické</t>
  </si>
  <si>
    <t>783</t>
  </si>
  <si>
    <t>Nátěry</t>
  </si>
  <si>
    <t>M33</t>
  </si>
  <si>
    <t>Montáže dopravních zařízení a vah-výtahy</t>
  </si>
  <si>
    <t>MOD_01</t>
  </si>
  <si>
    <t>stavební konstrukce - rámy, schodiště, fasáda, střecha</t>
  </si>
  <si>
    <t>MOD_02</t>
  </si>
  <si>
    <t>stěny/příčky- izolace, povrchy, nátěry, obklady</t>
  </si>
  <si>
    <t>MOD_03</t>
  </si>
  <si>
    <t>podlahy - izolace, povrchy</t>
  </si>
  <si>
    <t>MOD_04</t>
  </si>
  <si>
    <t>vnitřní dveře</t>
  </si>
  <si>
    <t>MOD_05</t>
  </si>
  <si>
    <t>vnější výplně otvorů + vnitřní prosklené příčky</t>
  </si>
  <si>
    <t>MOD_0767</t>
  </si>
  <si>
    <t>MOD_08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</si>
  <si>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</si>
  <si>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</si>
  <si>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</si>
  <si>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</si>
  <si>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</si>
  <si>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</si>
  <si>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</si>
  <si>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</si>
  <si>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</si>
  <si>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</si>
  <si>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</si>
  <si>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</si>
  <si>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</si>
  <si>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</si>
  <si>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</si>
  <si>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</si>
  <si>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</si>
  <si>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</si>
  <si>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</si>
  <si>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</si>
  <si>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</si>
  <si>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</si>
  <si>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</si>
  <si>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</si>
  <si>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</si>
  <si>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</si>
  <si>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</si>
  <si>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</si>
  <si>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</si>
  <si>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</si>
  <si>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</si>
  <si>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</si>
  <si>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</si>
  <si>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</si>
  <si>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</si>
  <si>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005111020R</t>
  </si>
  <si>
    <t>Vytyčení stavby</t>
  </si>
  <si>
    <t>Soubor</t>
  </si>
  <si>
    <t>Vlastní</t>
  </si>
  <si>
    <t>Indiv</t>
  </si>
  <si>
    <t>Práce</t>
  </si>
  <si>
    <t>Běžná</t>
  </si>
  <si>
    <t>POL1_1</t>
  </si>
  <si>
    <t>005111021R</t>
  </si>
  <si>
    <t>Vytyčení inženýrských sítí</t>
  </si>
  <si>
    <t>005121011R</t>
  </si>
  <si>
    <t>Vybudování zařízení staveniště pro JKSO 801 až 803</t>
  </si>
  <si>
    <t>005121021R</t>
  </si>
  <si>
    <t>Provoz zařízení staveniště pro JKSO 801 až 803</t>
  </si>
  <si>
    <t>005121031R</t>
  </si>
  <si>
    <t>Odstranění zařízení staveniště pro JKSO 801 až 803</t>
  </si>
  <si>
    <t>005124010R</t>
  </si>
  <si>
    <t>Koordinační činnost</t>
  </si>
  <si>
    <t>005125RT</t>
  </si>
  <si>
    <t>Kompletační činnost</t>
  </si>
  <si>
    <t>VRN</t>
  </si>
  <si>
    <t>POL99_8</t>
  </si>
  <si>
    <t>005231020R</t>
  </si>
  <si>
    <t>Individuální a komplexní vyzkoušení</t>
  </si>
  <si>
    <t>RTS 23/ I</t>
  </si>
  <si>
    <t>005211020R</t>
  </si>
  <si>
    <t>Ochrana stávaj. inženýrských sítí na staveništi</t>
  </si>
  <si>
    <t>00524 R</t>
  </si>
  <si>
    <t>Předání a převzetí díla</t>
  </si>
  <si>
    <t>005231040R</t>
  </si>
  <si>
    <t>Provozní řády</t>
  </si>
  <si>
    <t>005281010R</t>
  </si>
  <si>
    <t>Propagace dočasná a trvalá</t>
  </si>
  <si>
    <t>005239RT</t>
  </si>
  <si>
    <t>Fotodokumentace před a po dokončení stavby</t>
  </si>
  <si>
    <t>005238RT</t>
  </si>
  <si>
    <t>Měření hluku pro kolaudaci</t>
  </si>
  <si>
    <t>005211010R</t>
  </si>
  <si>
    <t>Předání a převzetí staveniště</t>
  </si>
  <si>
    <t>005211030R</t>
  </si>
  <si>
    <t>Dočasná dopravní opatření</t>
  </si>
  <si>
    <t>005211080R</t>
  </si>
  <si>
    <t>Bezpečnostní a hygienická opatření na staveništi</t>
  </si>
  <si>
    <t>00523  R</t>
  </si>
  <si>
    <t>Zkoušky a revize</t>
  </si>
  <si>
    <t>005241010R</t>
  </si>
  <si>
    <t>Dokumentace skutečného provedení</t>
  </si>
  <si>
    <t>005241020R</t>
  </si>
  <si>
    <t>Geodetické zaměření skutečného provedení, pro zápis do KN</t>
  </si>
  <si>
    <t>SUM</t>
  </si>
  <si>
    <t>Poznámky uchazeče k zadání</t>
  </si>
  <si>
    <t>POPUZIV</t>
  </si>
  <si>
    <t>END</t>
  </si>
  <si>
    <t>01_01</t>
  </si>
  <si>
    <t>ks</t>
  </si>
  <si>
    <t>POL1_</t>
  </si>
  <si>
    <t>01_02</t>
  </si>
  <si>
    <t>01_03</t>
  </si>
  <si>
    <t>01_04</t>
  </si>
  <si>
    <t>01_05</t>
  </si>
  <si>
    <t>01_06</t>
  </si>
  <si>
    <t>příplatek za vyvařovaný stropní rastr</t>
  </si>
  <si>
    <t>m2</t>
  </si>
  <si>
    <t>01_07</t>
  </si>
  <si>
    <t>nástřik PE 81 RAL 7035/7, šedá</t>
  </si>
  <si>
    <t>01_08</t>
  </si>
  <si>
    <t>wago spojka</t>
  </si>
  <si>
    <t>kpl</t>
  </si>
  <si>
    <t>01_09</t>
  </si>
  <si>
    <t>01_10</t>
  </si>
  <si>
    <t>01_11</t>
  </si>
  <si>
    <t>01_12</t>
  </si>
  <si>
    <t>spoj standard 1m (vnější spoj-hříbek,sp.šrouby,kryty)</t>
  </si>
  <si>
    <t>01_13</t>
  </si>
  <si>
    <t>spoj podlaha+vnější,délka spoj 1bm,podkladní plechy,spojky,hříbek</t>
  </si>
  <si>
    <t>01_14</t>
  </si>
  <si>
    <t>strop izolace tl.220 mm(60+4x40, 20kg/m3)GKB 2x12,5mm[3,0] DP1</t>
  </si>
  <si>
    <t>01_15</t>
  </si>
  <si>
    <t>výztuha do stěny/stropu - sádrovláknitá deska 15mm</t>
  </si>
  <si>
    <t>01_16</t>
  </si>
  <si>
    <t>odvětrání kontejneru pr. 110mm</t>
  </si>
  <si>
    <t>01_17</t>
  </si>
  <si>
    <t>D+M sekundární střecha vč atik a oplechování dle VD</t>
  </si>
  <si>
    <t>01_18</t>
  </si>
  <si>
    <t>D+M Záchytného systému střechy</t>
  </si>
  <si>
    <t>soubor</t>
  </si>
  <si>
    <t>01_19</t>
  </si>
  <si>
    <t>otvor ve stojině/v rámu vypálený + pozink. průchodka + výřez v panelu</t>
  </si>
  <si>
    <t>02_01</t>
  </si>
  <si>
    <t>02_02</t>
  </si>
  <si>
    <t>příčka sanitární do 900mm s dveřmi</t>
  </si>
  <si>
    <t>02_03</t>
  </si>
  <si>
    <t>příčka sanitární do 1250mm bez dveří</t>
  </si>
  <si>
    <t>02_04</t>
  </si>
  <si>
    <t>příčka sádrovláknitá tl. 150mm, 4x12,5mm, izolace 100mm (40kg/m3)DP1</t>
  </si>
  <si>
    <t>02_05</t>
  </si>
  <si>
    <t>příčka sádrovláknitá tl.75-100mm, 2x12,5mm,izolace 60mm(20kg), DP1</t>
  </si>
  <si>
    <t>02_06</t>
  </si>
  <si>
    <t>příčka sádrovláknitá tl. 125-255mm, 2x12,5mm, izolace 100mm, (50kg/m3), DP1</t>
  </si>
  <si>
    <t>02_07</t>
  </si>
  <si>
    <t>příčka sádrovláknitá tl. 325-370mm, 2x12,5mm[3,0],CW75,izolace 80mm,(20kg/m3)DP1</t>
  </si>
  <si>
    <t>02_08</t>
  </si>
  <si>
    <t>příčka instalační tl. 180 - 460,GKBi+GKB 12,5/GKB+GKBi 12,5[3],izol. tl. 40(?-0,035,20kg)</t>
  </si>
  <si>
    <t>02_09</t>
  </si>
  <si>
    <t>obklad keramický 600/200mm,bílý matný vč rohových lišt, silikon koutů a stěrkové HI</t>
  </si>
  <si>
    <t>02_10</t>
  </si>
  <si>
    <t>nátěr vnitřní P143 matný stěn na sádrokarton,vč.penetrace,bílý</t>
  </si>
  <si>
    <t>02_11</t>
  </si>
  <si>
    <t>nátěr vnitřní P143 matný omyvatelný stropu na sádrokarton,vč.penetrace,bílý</t>
  </si>
  <si>
    <t>02_12</t>
  </si>
  <si>
    <t>podhled akustický lepený na SDvK desky</t>
  </si>
  <si>
    <t>02_13</t>
  </si>
  <si>
    <t>podhled kazetový 600x600mm vč. roštu</t>
  </si>
  <si>
    <t>03_01</t>
  </si>
  <si>
    <t>dlažba 600/300mm, R10 vč. stěrkové HI a lišt</t>
  </si>
  <si>
    <t>03_02</t>
  </si>
  <si>
    <t>sokl z dlažby řezaný vč silokon spáry</t>
  </si>
  <si>
    <t>m</t>
  </si>
  <si>
    <t>03_03</t>
  </si>
  <si>
    <t>lišta dilatační pro dlažbu</t>
  </si>
  <si>
    <t>03_04</t>
  </si>
  <si>
    <t>podlaha izolace tl. 30mm (spodní vrstva) + vata tl. 120mm</t>
  </si>
  <si>
    <t>03_05</t>
  </si>
  <si>
    <t>podlaha sádrovláknitá (2x12,5mm)+izolace EPS tl. 60mm</t>
  </si>
  <si>
    <t>03_06</t>
  </si>
  <si>
    <t>deska podlahová cementotřísková 22x1250x2987mm, (obě podélné strany otevřené)</t>
  </si>
  <si>
    <t>03_07</t>
  </si>
  <si>
    <t>šachta - otvor do podlahy dle výkresové dokumentace</t>
  </si>
  <si>
    <t>03_08</t>
  </si>
  <si>
    <t>Podlahovina homogenní PVC tl. 2,5 mm</t>
  </si>
  <si>
    <t>04_01</t>
  </si>
  <si>
    <t>D+M 1-kř dřev dveří CPL laminát š=600-900/1970mm vč kování a obložkové zárubně</t>
  </si>
  <si>
    <t>04_02</t>
  </si>
  <si>
    <t>D+M 1-kř dřev dveří CPL laminát s fix nadsvětlíkem š=800-900/1970mm vč kování a rámové zárubně</t>
  </si>
  <si>
    <t>04_03</t>
  </si>
  <si>
    <t>D+M 2-kř dřev dveří CPL laminát s fix nadsvětlíkem 1675x2600nn vč kování a rámové zárubně</t>
  </si>
  <si>
    <t>04_04</t>
  </si>
  <si>
    <t>D+M Vnitřní dřev. fix prosklené stěny do učeben 1500x2600mm</t>
  </si>
  <si>
    <t>04_05</t>
  </si>
  <si>
    <t>spoj pouze pro vnitřní dveřní průchod přetahované PVC</t>
  </si>
  <si>
    <t>04_06</t>
  </si>
  <si>
    <t>dveřní otvor pro průchod do druhého kontejneru</t>
  </si>
  <si>
    <t>05_01</t>
  </si>
  <si>
    <t>D+M výplní otvorů vnější (okna+stěny s dveřmi) vč oplech parapetů</t>
  </si>
  <si>
    <t>767 PC_05/Z</t>
  </si>
  <si>
    <t>D+M Ocelového rámu (základ) pro chladící jednotky žárově Zn</t>
  </si>
  <si>
    <t>Červená</t>
  </si>
  <si>
    <t>767 PC_08/Z</t>
  </si>
  <si>
    <t>D+M Ocelového rámu (základ) 2-dílného pro VZT žárově Zn</t>
  </si>
  <si>
    <t>kg</t>
  </si>
  <si>
    <t>767 PC_09/Z</t>
  </si>
  <si>
    <t>D+M Ocelového zábradlí na schodišti, povrch. úprav 1x základ+1x PUR nátěr bílý RAL 9003</t>
  </si>
  <si>
    <t>767 PC_12/Z</t>
  </si>
  <si>
    <t>D+M Ocelová kce. pergoly včetně podhledu z ocel. l 1x základ+1x PUR nátěr matný</t>
  </si>
  <si>
    <t>767 PC_13/Z</t>
  </si>
  <si>
    <t>D+M Ocelového zábradlí na střešní terase 1x základ+1x PUR nátěr matný</t>
  </si>
  <si>
    <t>767 PC_14/Z</t>
  </si>
  <si>
    <t>D+M Drátěné příčky v 3.NP 1x základ+1x PUR nátěr matný</t>
  </si>
  <si>
    <t>767 PC_15/Z</t>
  </si>
  <si>
    <t>D+M Ocelové kce. schodiště, povrch. úprava 1x základ+1x PUR nátěr bílý RAL 9003</t>
  </si>
  <si>
    <t>998767201</t>
  </si>
  <si>
    <t>Přesun hmot pro zámečnické konstr., výšky do 6 m</t>
  </si>
  <si>
    <t>POL7_</t>
  </si>
  <si>
    <t>06_01</t>
  </si>
  <si>
    <t>Montáž modulární stavby</t>
  </si>
  <si>
    <t>modul</t>
  </si>
  <si>
    <t>06_02a</t>
  </si>
  <si>
    <t>Jeřábnické práce mobilním autojeřábem</t>
  </si>
  <si>
    <t>06_02b</t>
  </si>
  <si>
    <t>Doprava modulů vč materiálu na staveniště</t>
  </si>
  <si>
    <t>06_03</t>
  </si>
  <si>
    <t>Likvidace odpadu</t>
  </si>
  <si>
    <t>06_04</t>
  </si>
  <si>
    <t>šanon dokumentů pro kolaudaci a předání stavby</t>
  </si>
  <si>
    <t>06_05</t>
  </si>
  <si>
    <t>D+M terasa dřevoplast prkna tl.23mm, nosiče a pvc rektifikace dle VD (bez zábradlí)</t>
  </si>
  <si>
    <t>06_06</t>
  </si>
  <si>
    <t>06_07</t>
  </si>
  <si>
    <t>D+M KZS MV tl.100mm, fasády a soklu XPS vč. podkladní cementovláknité desky</t>
  </si>
  <si>
    <t>06_08</t>
  </si>
  <si>
    <t>výztuha pro hasící přístroj do stěny - sádrovláknitá deska 15 mm</t>
  </si>
  <si>
    <t>06_09</t>
  </si>
  <si>
    <t>hasící přístroj práškový 6kg</t>
  </si>
  <si>
    <t>06_10</t>
  </si>
  <si>
    <t>pár</t>
  </si>
  <si>
    <t>06_11</t>
  </si>
  <si>
    <t>zrcadla k umývadlům 1500x600mm</t>
  </si>
  <si>
    <t>113107513</t>
  </si>
  <si>
    <t>Odstranění podkladu z kameniva těženého tl přes 200 do 300 mm při překopech strojně pl přes 15 m2</t>
  </si>
  <si>
    <t>113107522</t>
  </si>
  <si>
    <t>Odstranění podkladu z kameniva drceného tl přes 100 do 200 mm při překopech strojně pl přes 15 m2</t>
  </si>
  <si>
    <t>113107542</t>
  </si>
  <si>
    <t>Odstranění podkladu živičných tl přes 50 do 100 mm při překopech strojně pl přes 15 m2</t>
  </si>
  <si>
    <t>131251203</t>
  </si>
  <si>
    <t>Hloubení jam zapažených v hornině třídy těžitelnosti I skupiny 3 objem do 100 m3 strojně</t>
  </si>
  <si>
    <t>m3</t>
  </si>
  <si>
    <t>132251254</t>
  </si>
  <si>
    <t>Hloubení rýh nezapažených š do 2000 mm v hornině třídy těžitelnosti I skupiny 3 objem do 500 m3 strojně</t>
  </si>
  <si>
    <t>132254204</t>
  </si>
  <si>
    <t>Hloubení zapažených rýh š do 2000 mm v hornině třídy těžitelnosti I skupiny 3 objem do 500 m3</t>
  </si>
  <si>
    <t>151101101</t>
  </si>
  <si>
    <t>Zřízení příložného pažení a rozepření stěn rýh hl do 2 m</t>
  </si>
  <si>
    <t>151101111</t>
  </si>
  <si>
    <t>Odstranění příložného pažení a rozepření stěn rýh hl do 2 m</t>
  </si>
  <si>
    <t>162751117</t>
  </si>
  <si>
    <t>Vodorovné přemístění přes 9 000 do 10000 m výkopku/sypaniny z horniny třídy těžitelnosti I skupiny 1 až 3</t>
  </si>
  <si>
    <t>162751119</t>
  </si>
  <si>
    <t>Příplatek k vodorovnému přemístění výkopku/sypaniny z horniny třídy těžitelnosti I skupiny 1 až 3 ZKD 1000 m přes 10000 m</t>
  </si>
  <si>
    <t>171201201</t>
  </si>
  <si>
    <t>Uložení sypaniny na skládky nebo meziskládky</t>
  </si>
  <si>
    <t>171201231</t>
  </si>
  <si>
    <t>Poplatek za uložení zeminy a kamení na recyklační skládce (skládkovné) kód odpadu 17 05 04</t>
  </si>
  <si>
    <t>t</t>
  </si>
  <si>
    <t>174151101</t>
  </si>
  <si>
    <t>Zásyp jam, šachet rýh nebo kolem objektů sypaninou se zhutněním</t>
  </si>
  <si>
    <t>175151101</t>
  </si>
  <si>
    <t>Obsypání potrubí strojně sypaninou bez prohození, uloženou do 3 m</t>
  </si>
  <si>
    <t>58337303</t>
  </si>
  <si>
    <t>štěrkopísek frakce 0/8</t>
  </si>
  <si>
    <t>Specifikace</t>
  </si>
  <si>
    <t>POL3_0</t>
  </si>
  <si>
    <t>58343959</t>
  </si>
  <si>
    <t>kamenivo drcené hrubé frakce 32/63</t>
  </si>
  <si>
    <t>451573111</t>
  </si>
  <si>
    <t>Lože pod potrubí otevřený výkop ze štěrkopísku</t>
  </si>
  <si>
    <t>566901133</t>
  </si>
  <si>
    <t>Vyspravení podkladu po překopech inženýrských sítí plochy do 15 m2 štěrkodrtí tl. 200 mm</t>
  </si>
  <si>
    <t>566901143</t>
  </si>
  <si>
    <t>Vyspravení podkladu po překopech inženýrských sítí plochy do 15 m2 kamenivem hrubým drceným tl. 200 mm</t>
  </si>
  <si>
    <t>566901161</t>
  </si>
  <si>
    <t>Vyspravení podkladu po překopech inženýrských sítí plochy do 15 m2 obalovaným kamenivem ACP (OK) tl. 100 mm</t>
  </si>
  <si>
    <t>566901171</t>
  </si>
  <si>
    <t>Vyspravení podkladu po překopech inženýrských sítí plochy do 15 m2 směsí stmelenou cementem SC 20/25 tl 100 mm</t>
  </si>
  <si>
    <t>83126212PC</t>
  </si>
  <si>
    <t>DEMontáž potrubí z trub kameninových hrdlových s integrovaným těsněním výkop sklon do 20 % DN 100-50%</t>
  </si>
  <si>
    <t>837314111</t>
  </si>
  <si>
    <t>Montáž kameninových útesů s hrdlem DN 150</t>
  </si>
  <si>
    <t>kus</t>
  </si>
  <si>
    <t>837355121</t>
  </si>
  <si>
    <t>Výsek a montáž kameninové odbočné tvarovky DN 200</t>
  </si>
  <si>
    <t>871171141</t>
  </si>
  <si>
    <t>Montáž potrubí z PE100 SDR 11 otevřený výkop svařovaných na tupo D 40 x 3,7 mm</t>
  </si>
  <si>
    <t>28613111</t>
  </si>
  <si>
    <t>trubka vodovodní PE100 PN 16 SDR11 40x3,7mm</t>
  </si>
  <si>
    <t>34571357</t>
  </si>
  <si>
    <t>trubka elektroinstalační ohebná dvouplášťová korugovaná (chránička) D 108/125mm, HDPE+LDPE</t>
  </si>
  <si>
    <t>871313121</t>
  </si>
  <si>
    <t>Montáž kanalizačního potrubí z PVC těsněné gumovým kroužkem otevřený výkop sklon do 20 % DN 160</t>
  </si>
  <si>
    <t>28611175</t>
  </si>
  <si>
    <t>trubka kanalizační PVC DN 160x6000mm SN10</t>
  </si>
  <si>
    <t>892351111</t>
  </si>
  <si>
    <t>Tlaková zkouška vodou potrubí DN 150 nebo 200</t>
  </si>
  <si>
    <t>894812201</t>
  </si>
  <si>
    <t>Revizní a čistící šachta z PP šachtové dno DN 425/150 průtočné</t>
  </si>
  <si>
    <t>894812202</t>
  </si>
  <si>
    <t>Revizní a čistící šachta z PP šachtové dno DN 425/150 průtočné 30°,60°,90°</t>
  </si>
  <si>
    <t>894812204</t>
  </si>
  <si>
    <t>Revizní a čistící šachta z PP šachtové dno DN 425/150 sběrné tvaru X</t>
  </si>
  <si>
    <t>894812231</t>
  </si>
  <si>
    <t>Revizní a čistící šachta z PP DN 425 šachtová roura korugovaná bez hrdla světlé hloubky 1500 mm</t>
  </si>
  <si>
    <t>894812232</t>
  </si>
  <si>
    <t>Revizní a čistící šachta z PP DN 425 šachtová roura korugovaná bez hrdla světlé hloubky 2000 mm</t>
  </si>
  <si>
    <t>894812249</t>
  </si>
  <si>
    <t>Příplatek k rourám revizní a čistící šachty z PP DN 425 za uříznutí šachtové roury</t>
  </si>
  <si>
    <t>894812261</t>
  </si>
  <si>
    <t>Revizní a čistící šachta z PP DN 425 poklop litinový s teleskopickou rourou pro zatížení 3 t</t>
  </si>
  <si>
    <t>897171PC1</t>
  </si>
  <si>
    <t>897171PC2</t>
  </si>
  <si>
    <t>Akumulační boxy z PP -Montáž</t>
  </si>
  <si>
    <t>897171PC3</t>
  </si>
  <si>
    <t>Akumulační boxy z PP -Drenážní potrubí DN150</t>
  </si>
  <si>
    <t>897171PC4</t>
  </si>
  <si>
    <t>Akumulační boxy z PP -Geotextilie ochranná 200g/m2</t>
  </si>
  <si>
    <t>897171PC5</t>
  </si>
  <si>
    <t>Akumulační boxy z PP -Nepropustná folie zemní</t>
  </si>
  <si>
    <t>897171PC6</t>
  </si>
  <si>
    <t>Akumulační boxy z PP -Odvětrání-Potrubí kanalizační z PVC SN 4 svodné DN 110</t>
  </si>
  <si>
    <t>897171PC7</t>
  </si>
  <si>
    <t>Akumulační boxy z PP -Doprava</t>
  </si>
  <si>
    <t>897173PC1</t>
  </si>
  <si>
    <t>Kontrolní šachta DN 600 s regulací odtoku ( Flow limit)</t>
  </si>
  <si>
    <t>897173PC2</t>
  </si>
  <si>
    <t>Kontrolní šachta DN 600 s regulací odtoku - kalový koš</t>
  </si>
  <si>
    <t>897173PC3</t>
  </si>
  <si>
    <t>Kontrolní šachta DN 600 s regulací odtoku - poklop litina</t>
  </si>
  <si>
    <t>899712111</t>
  </si>
  <si>
    <t>Orientační tabulky na zdivu</t>
  </si>
  <si>
    <t>899722113</t>
  </si>
  <si>
    <t>Krytí potrubí z plastů výstražnou fólií z PVC 34cm</t>
  </si>
  <si>
    <t>919735111</t>
  </si>
  <si>
    <t>Řezání stávajícího živičného krytu hl do 50 mm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</si>
  <si>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</si>
  <si>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</si>
  <si>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</si>
  <si>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</si>
  <si>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997221571</t>
  </si>
  <si>
    <t>Vodorovná doprava vybouraných hmot do 1 km</t>
  </si>
  <si>
    <t>997221579</t>
  </si>
  <si>
    <t>Příplatek ZKD 1 km u vodorovné dopravy vybouraných hmot</t>
  </si>
  <si>
    <t>997221611</t>
  </si>
  <si>
    <t>Nakládání suti na dopravní prostředky pro vodorovnou dopravu</t>
  </si>
  <si>
    <t>997221612</t>
  </si>
  <si>
    <t>Nakládání vybouraných hmot na dopravní prostředky pro vodorovnou dopravu</t>
  </si>
  <si>
    <t>997221873</t>
  </si>
  <si>
    <t>Poplatek za uložení stavebního odpadu na recyklační skládce (skládkovné) zeminy a kamení zatříděného do Katalogu odpadů pod kódem 17 05 04</t>
  </si>
  <si>
    <t>997221875</t>
  </si>
  <si>
    <t>Poplatek za uložení stavebního odpadu na recyklační skládce (skládkovné) asfaltového bez obsahu dehtu zatříděného do Katalogu odpadů pod kódem 17 03 02</t>
  </si>
  <si>
    <t>998276101</t>
  </si>
  <si>
    <t>Přesun hmot pro trubní vedení z trub z plastických hmot otevřený výkop</t>
  </si>
  <si>
    <t>713463411</t>
  </si>
  <si>
    <t>Montáž izolace tepelné potrubí a ohybů návlekovými izolačními pouzdry</t>
  </si>
  <si>
    <t>POL1_7</t>
  </si>
  <si>
    <t>28377103</t>
  </si>
  <si>
    <t>pouzdro izolační potrubní z pěnového polyetylenu 22/9mm</t>
  </si>
  <si>
    <t>28377045</t>
  </si>
  <si>
    <t>pouzdro izolační potrubní z pěnového polyetylenu 22/20mm</t>
  </si>
  <si>
    <t>28377111</t>
  </si>
  <si>
    <t>pouzdro izolační potrubní z pěnového polyetylenu 28/9mm</t>
  </si>
  <si>
    <t>28377048</t>
  </si>
  <si>
    <t>pouzdro izolační potrubní z pěnového polyetylenu 28/20mm</t>
  </si>
  <si>
    <t>28377115</t>
  </si>
  <si>
    <t>pouzdro izolační potrubní z pěnového polyetylenu 35/9mm</t>
  </si>
  <si>
    <t>28377055</t>
  </si>
  <si>
    <t>pouzdro izolační potrubní z pěnového polyetylenu 35/20mm</t>
  </si>
  <si>
    <t>28377057</t>
  </si>
  <si>
    <t>pouzdro izolační potrubní z pěnového polyetylenu 40/9mm</t>
  </si>
  <si>
    <t>28377059</t>
  </si>
  <si>
    <t>pouzdro izolační potrubní z pěnového polyetylenu 40/20mm</t>
  </si>
  <si>
    <t>28377061</t>
  </si>
  <si>
    <t>pouzdro izolační potrubní z pěnového polyetylenu 45/9mm</t>
  </si>
  <si>
    <t>721171916</t>
  </si>
  <si>
    <t>Potrubí z PP propojení potrubí DN 125</t>
  </si>
  <si>
    <t>721173401</t>
  </si>
  <si>
    <t>Potrubí kanalizační z PVC SN 4 svodné DN 110</t>
  </si>
  <si>
    <t>721173402</t>
  </si>
  <si>
    <t>Potrubí kanalizační z PVC SN 4 svodné DN 125</t>
  </si>
  <si>
    <t>721173403</t>
  </si>
  <si>
    <t>Potrubí kanalizační z PVC SN 4 svodné DN 160</t>
  </si>
  <si>
    <t>721174024</t>
  </si>
  <si>
    <t>Potrubí kanalizační z PP odpadní DN 75</t>
  </si>
  <si>
    <t>721174025</t>
  </si>
  <si>
    <t>Potrubí kanalizační z PP odpadní DN 110</t>
  </si>
  <si>
    <t>72117404PC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</si>
  <si>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</si>
  <si>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</si>
  <si>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</si>
  <si>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</si>
  <si>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</si>
  <si>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721194103</t>
  </si>
  <si>
    <t>Vyvedení a upevnění odpadních výpustek DN 32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</si>
  <si>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</si>
  <si>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</si>
  <si>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</si>
  <si>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</si>
  <si>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</si>
  <si>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110</t>
  </si>
  <si>
    <t>721211912</t>
  </si>
  <si>
    <t>Montáž vpustí podlahových DN 50/75 ostatní typ</t>
  </si>
  <si>
    <t>HLE.HL90PR</t>
  </si>
  <si>
    <t>721211913</t>
  </si>
  <si>
    <t>Montáž vpustí podlahových DN 110 ostatní typ</t>
  </si>
  <si>
    <t>HLE.HL310NPR</t>
  </si>
  <si>
    <t>HLE.HL3100T</t>
  </si>
  <si>
    <t>721229111</t>
  </si>
  <si>
    <t>Montáž zápachové uzávěrky pro pračku a myčku do DN 50  ostatní typ</t>
  </si>
  <si>
    <t>HLE.HL21.2</t>
  </si>
  <si>
    <t>Vtok (nálevka) DN32 se zápachovou uzávěrkou a kuličkou pro suchý stav</t>
  </si>
  <si>
    <t>HLE.HL136N</t>
  </si>
  <si>
    <t>HLE.HL138</t>
  </si>
  <si>
    <t>HLE.HL406</t>
  </si>
  <si>
    <t>721239114</t>
  </si>
  <si>
    <t>Montáž střešního vtoku svislý odtok do DN 160 ostatní typ</t>
  </si>
  <si>
    <t>HLE.HL621.1</t>
  </si>
  <si>
    <t>Střešní vtok DN110 s pevnou izolační přírubou a izolační svorkou, tepelně izolovaný</t>
  </si>
  <si>
    <t>721239221</t>
  </si>
  <si>
    <t>Montáž střešního vtoku vodorovný odtok DN 75/110 ostatní typ</t>
  </si>
  <si>
    <t>HLE.HL64</t>
  </si>
  <si>
    <t>Střešní vtok DN75/110 s vodorovným odtokem, s izolační svorkou a křídl. maticemi z nerezové oceli, tepelně izolovaný se záchytným košem</t>
  </si>
  <si>
    <t>721279126</t>
  </si>
  <si>
    <t>Montáž přivzdušňovací ventil odpadních potrubí DN do 110 ostatní typ</t>
  </si>
  <si>
    <t>HLE.HL900NECO</t>
  </si>
  <si>
    <t>HLE.HL900N</t>
  </si>
  <si>
    <t>Kanalizační přivzdušňovací ventil DN50/75/110 s dvojitou izolační stěnou</t>
  </si>
  <si>
    <t>HLE.HL905N</t>
  </si>
  <si>
    <t>HLE.HL9051V</t>
  </si>
  <si>
    <t>721279153</t>
  </si>
  <si>
    <t>Montáž hlavice ventilační polypropylen PP DN 110 ostatní typ</t>
  </si>
  <si>
    <t>HLE.HL807</t>
  </si>
  <si>
    <t>Souprava větrací hlavice DN75</t>
  </si>
  <si>
    <t>HLE.HL810</t>
  </si>
  <si>
    <t>Souprava větrací hlavice DN110</t>
  </si>
  <si>
    <t>721290111</t>
  </si>
  <si>
    <t>Zkouška těsnosti potrubí kanalizace vodou DN do 125</t>
  </si>
  <si>
    <t>721290112</t>
  </si>
  <si>
    <t>Zkouška těsnosti potrubí kanalizace vodou DN 150/DN 200</t>
  </si>
  <si>
    <t>998721102</t>
  </si>
  <si>
    <t>Přesun hmot tonážní pro vnitřní kanalizace v objektech v přes 6 do 12 m</t>
  </si>
  <si>
    <t>722130232</t>
  </si>
  <si>
    <t>Potrubí vodovodní ocelové závitové pozinkované svařované běžné DN 20</t>
  </si>
  <si>
    <t>722130234</t>
  </si>
  <si>
    <t>Potrubí vodovodní ocelové závitové pozinkované svařované běžné DN 32</t>
  </si>
  <si>
    <t>722130801</t>
  </si>
  <si>
    <t>Demontáž potrubí ocelové pozinkované závitové DN do 25</t>
  </si>
  <si>
    <t>722173402</t>
  </si>
  <si>
    <t>Potrubí vodovodní plastové vícevrstvé PE-Xc spoj lisováním PN 16 do 70°C D 20x2,3 mm</t>
  </si>
  <si>
    <t>722173403</t>
  </si>
  <si>
    <t>Potrubí vodovodní plastové vícevrstvé PE-Xc spoj lisováním PN 16 do 70°C D 25x2,8 mm</t>
  </si>
  <si>
    <t>722173404</t>
  </si>
  <si>
    <t>Potrubí vodovodní plastové vícevrstvé PE-Xc spoj lisováním PN 16 do 70°C D 32x3,2 mm</t>
  </si>
  <si>
    <t>722173405</t>
  </si>
  <si>
    <t>Potrubí vodovodní plastové vícevrstvé PE-Xc spoj lisováním PN 16 do 70°C D 40x3,5 mm</t>
  </si>
  <si>
    <t>HLE.HL800P4050</t>
  </si>
  <si>
    <t>722220111</t>
  </si>
  <si>
    <t>Nástěnka pro výtokový ventil G 1/2" s jedním závitem</t>
  </si>
  <si>
    <t>722220121</t>
  </si>
  <si>
    <t>Nástěnka pro baterii G 1/2" s jedním závitem</t>
  </si>
  <si>
    <t>722224115</t>
  </si>
  <si>
    <t>Kohout plnicí nebo vypouštěcí G 1/2" PN 10 s jedním závitem</t>
  </si>
  <si>
    <t>722231073</t>
  </si>
  <si>
    <t>Ventil zpětný mosazný G 3/4" PN 10 do 110°C se dvěma závity</t>
  </si>
  <si>
    <t>722231074</t>
  </si>
  <si>
    <t>Ventil zpětný mosazný G 1" PN 10 do 110°C se dvěma závity</t>
  </si>
  <si>
    <t>722231075</t>
  </si>
  <si>
    <t>Ventil zpětný mosazný G 5/4" PN 10 do 110°C se dvěma závity</t>
  </si>
  <si>
    <t>722231142</t>
  </si>
  <si>
    <t>Ventil závitový pojistný rohový G 3/4"</t>
  </si>
  <si>
    <t>722234263</t>
  </si>
  <si>
    <t>Filtr mosazný G 1/2" PN 20 do 80°C s 2x vnitřním závitem</t>
  </si>
  <si>
    <t>722239101</t>
  </si>
  <si>
    <t>Montáž armatur vodovodních se dvěma závity G 1/2"</t>
  </si>
  <si>
    <t>42211PC1</t>
  </si>
  <si>
    <t>722239102</t>
  </si>
  <si>
    <t>Montáž armatur vodovodních se dvěma závity G 3/4"</t>
  </si>
  <si>
    <t>55114146</t>
  </si>
  <si>
    <t>kohout kulový PN 42 T 185°C plnoprůtokový nikl páčka 3/4" červený</t>
  </si>
  <si>
    <t>42211PC2</t>
  </si>
  <si>
    <t>722239103</t>
  </si>
  <si>
    <t>Montáž armatur vodovodních se dvěma závity G 1"</t>
  </si>
  <si>
    <t>55114148</t>
  </si>
  <si>
    <t>kohout kulový PN 35 T 185°C plnoprůtokový nikl páčka 1" červený</t>
  </si>
  <si>
    <t>722239104</t>
  </si>
  <si>
    <t>Montáž armatur vodovodních se dvěma závity G 5/4"</t>
  </si>
  <si>
    <t>551112PC</t>
  </si>
  <si>
    <t>Požární oddělovač BA - DN 32</t>
  </si>
  <si>
    <t>55114150</t>
  </si>
  <si>
    <t>kohout kulový PN 35 T 185°C plnoprůtokový nikl páčka 1"1/4 červený</t>
  </si>
  <si>
    <t>55128853</t>
  </si>
  <si>
    <t>ventil směšovací třícestný 5/4" F, PN10, 110 °C, Kvs=16m3/h</t>
  </si>
  <si>
    <t>7222501PC</t>
  </si>
  <si>
    <t>Hydrantový systém s tvarově stálou hadicí D19 -30bm - plná  dvířka - proudnice ekv. 6 -  710/710/200 q=0,30l/s</t>
  </si>
  <si>
    <t>722263214</t>
  </si>
  <si>
    <t>Vodoměr závitový vícevtokový mokroběžný do 100°C G 1"x 260 mm Qn 5 m3/h horizontální</t>
  </si>
  <si>
    <t>722290226</t>
  </si>
  <si>
    <t>Zkouška těsnosti vodovodního potrubí závitového DN do 50</t>
  </si>
  <si>
    <t>722290234</t>
  </si>
  <si>
    <t>Proplach a dezinfekce vodovodního potrubí DN do 80</t>
  </si>
  <si>
    <t>722290822</t>
  </si>
  <si>
    <t>Přemístění vnitrostaveništní demontovaných hmot pro vnitřní vodovod v objektech v přes 6 do 12 m</t>
  </si>
  <si>
    <t>998722102</t>
  </si>
  <si>
    <t>Přesun hmot tonážní pro vnitřní vodovod v objektech v přes 6 do 12 m</t>
  </si>
  <si>
    <t>72511912PC</t>
  </si>
  <si>
    <t>Montáž klozetových mís závěsných na nosné stěny</t>
  </si>
  <si>
    <t>64236041</t>
  </si>
  <si>
    <t>klozet keramický bílý závěsný hluboké splachování</t>
  </si>
  <si>
    <t>64236051</t>
  </si>
  <si>
    <t>klozet keramický bílý závěsný hluboké splachování pro handicapované</t>
  </si>
  <si>
    <t>GBT.111300005</t>
  </si>
  <si>
    <t>55281792</t>
  </si>
  <si>
    <t>tlačítko pro ovládání WC zepředu, chrom, Stop splachování, 246x164mm</t>
  </si>
  <si>
    <t>HLE.HL210WE</t>
  </si>
  <si>
    <t>Koleno pro připojení WC DN110 s kulovým kloubem</t>
  </si>
  <si>
    <t>7251291PC</t>
  </si>
  <si>
    <t>Montáž pisoáru keramického</t>
  </si>
  <si>
    <t>GBT.111686001</t>
  </si>
  <si>
    <t>64251341</t>
  </si>
  <si>
    <t>pisoár keramický s automatickým teplotním splachovačem</t>
  </si>
  <si>
    <t>AZP.ZAC120</t>
  </si>
  <si>
    <t>ZAC 1/20 napájecí zdroj  230V/12V, 50 Hz,  20 VA</t>
  </si>
  <si>
    <t>72521910PC</t>
  </si>
  <si>
    <t>Montáž umyvadla připevněného na šrouby do zdiva</t>
  </si>
  <si>
    <t>64211045</t>
  </si>
  <si>
    <t>umyvadlo keramické závěsné bílé š 550mm</t>
  </si>
  <si>
    <t>64211023</t>
  </si>
  <si>
    <t>umyvadlo keramické závěsné bezbariérové bílé 640x550mm</t>
  </si>
  <si>
    <t>GBT.111430001</t>
  </si>
  <si>
    <t>7252391PC</t>
  </si>
  <si>
    <t>Montáž bidetů bez výtokových armatur ostatní typ</t>
  </si>
  <si>
    <t>64240414</t>
  </si>
  <si>
    <t>bidet keramický závěsný s otvorem pro baterii bílý</t>
  </si>
  <si>
    <t>GBT.111510001</t>
  </si>
  <si>
    <t>725319111</t>
  </si>
  <si>
    <t>Montáž dřezu ostatních typů</t>
  </si>
  <si>
    <t>72533911PC</t>
  </si>
  <si>
    <t>Montáž výlevky</t>
  </si>
  <si>
    <t>LFN.H85104600000PC</t>
  </si>
  <si>
    <t>GBT.111.565.00.1</t>
  </si>
  <si>
    <t>725813111</t>
  </si>
  <si>
    <t>Ventil rohový bez připojovací trubičky nebo flexi hadičky G 1/2"</t>
  </si>
  <si>
    <t>725819401</t>
  </si>
  <si>
    <t>Montáž ventilů rohových G 1/2" s připojovací trubičkou</t>
  </si>
  <si>
    <t>55141001</t>
  </si>
  <si>
    <t>kohout kulový rohový mosazný R 1/2"x3/8"</t>
  </si>
  <si>
    <t>TCE.9PC</t>
  </si>
  <si>
    <t>Hadice připojovací nerez 8x12, FxF, 3/8"x1/2" s kolínkem, 50 cm</t>
  </si>
  <si>
    <t>725829121</t>
  </si>
  <si>
    <t>Montáž baterie umyvadlové nástěnné pákové a klasické ostatní typ</t>
  </si>
  <si>
    <t>55143169</t>
  </si>
  <si>
    <t>baterie dřezová páková nástěnná s plochým ústím 300mm</t>
  </si>
  <si>
    <t>725829131</t>
  </si>
  <si>
    <t>Montáž baterie umyvadlové stojánkové G 1/2" ostatní typ</t>
  </si>
  <si>
    <t>55144004</t>
  </si>
  <si>
    <t>baterie umyvadlová stojánková páková s ovládáním odpadu</t>
  </si>
  <si>
    <t>55145692</t>
  </si>
  <si>
    <t>baterie umyvadlová stojánková páková s prodlouženou pákou (lékařská)</t>
  </si>
  <si>
    <t>551439PC</t>
  </si>
  <si>
    <t>baterie umyvadlová stojánková páková jedna voda G1/2</t>
  </si>
  <si>
    <t>725829141</t>
  </si>
  <si>
    <t>Montáž baterie bidetové stojánkové soupravy pákové ostatní typ</t>
  </si>
  <si>
    <t>55145505</t>
  </si>
  <si>
    <t>baterie bidetová stojánková páková s otvíráním odpadu</t>
  </si>
  <si>
    <t>725980121</t>
  </si>
  <si>
    <t>Dvířka 15/15</t>
  </si>
  <si>
    <t>725980123</t>
  </si>
  <si>
    <t>Dvířka 30/30</t>
  </si>
  <si>
    <t>998725102</t>
  </si>
  <si>
    <t>Přesun hmot tonážní pro zařizovací předměty v objektech v přes 6 do 12 m</t>
  </si>
  <si>
    <t>732331101</t>
  </si>
  <si>
    <t>Nádoba tlaková expanzní pro solární, topnou a chladící soustavu s membránou závitové připojení PN 1, 0 o objemu 8 l</t>
  </si>
  <si>
    <t>732429212</t>
  </si>
  <si>
    <t>Montáž čerpadla oběhového mokroběžného závitového DN 25</t>
  </si>
  <si>
    <t>42610589</t>
  </si>
  <si>
    <t>čerpadlo oběhové teplovodní závitové DN 25 cirkulační pro TUV výtlak 4m Qmax 2,2m3/h PN 10 nerezové T 80°C</t>
  </si>
  <si>
    <t>998732102</t>
  </si>
  <si>
    <t>Přesun hmot tonážní pro strojovny v objektech v přes 6 do 12 m</t>
  </si>
  <si>
    <t>734411101</t>
  </si>
  <si>
    <t>Teploměr technický s pevným stonkem a jímkou zadní připojení průměr 63 mm délky 50 mm</t>
  </si>
  <si>
    <t>734421102</t>
  </si>
  <si>
    <t>Tlakoměr s pevným stonkem a zpětnou klapkou tlak 0-16 bar průměr 63 mm spodní připojení</t>
  </si>
  <si>
    <t>71360</t>
  </si>
  <si>
    <t>Izolace z pěnového polyetylenu vnitřní prům. 18mm, tloušťka 20mm</t>
  </si>
  <si>
    <t>bm</t>
  </si>
  <si>
    <t>Izolace z pěnového polyetylenu vnitřní prům. 22mm, tloušťka 20mm</t>
  </si>
  <si>
    <t>R-položka</t>
  </si>
  <si>
    <t>POL12_1</t>
  </si>
  <si>
    <t>Izolace z pěnového polyetylenu vnitřní prům. 28mm, tloušťka 20mm</t>
  </si>
  <si>
    <t>Izolace z pěnového polyetylenu vnitřní prům. 42mm, tloušťka 20mm</t>
  </si>
  <si>
    <t>Izolace-montáž hadic</t>
  </si>
  <si>
    <t>713-09</t>
  </si>
  <si>
    <t>Al-plech tl. 0,63m - oplechování potrubí na střeše</t>
  </si>
  <si>
    <t>713-21</t>
  </si>
  <si>
    <t>Izolační pouzdro vyvažovacích armatur DN 20</t>
  </si>
  <si>
    <t>713-22</t>
  </si>
  <si>
    <t>Izolační pouzdro vyvažovacích armatur DN 32</t>
  </si>
  <si>
    <t>713-25</t>
  </si>
  <si>
    <t>Izolační pouzdro čerpadel DN25</t>
  </si>
  <si>
    <t>713-29</t>
  </si>
  <si>
    <t>Izolační pouzdro rozdělovače</t>
  </si>
  <si>
    <t>713-49</t>
  </si>
  <si>
    <t>Izolační hadice kaučukové prům 42mm, tl.25mm pro venkovní použití</t>
  </si>
  <si>
    <t>998713201</t>
  </si>
  <si>
    <t>Přesun hmot pro izolace tepelné, výšky do 6 m</t>
  </si>
  <si>
    <t>731249322</t>
  </si>
  <si>
    <t>Montáž TČ Instalace, zapojení a uvedení do provozu</t>
  </si>
  <si>
    <t>731-01</t>
  </si>
  <si>
    <t>TČ vzduch/voda 286-22 s regulací</t>
  </si>
  <si>
    <t>731-02</t>
  </si>
  <si>
    <t>Topný kabel do odvodu kondezátu, délka 1,5</t>
  </si>
  <si>
    <t>731-03</t>
  </si>
  <si>
    <t>731-04</t>
  </si>
  <si>
    <t>731-05</t>
  </si>
  <si>
    <t>Příslušenství TČ- rozšiřovací modul pro dva směšované topné okruhy</t>
  </si>
  <si>
    <t>731-06</t>
  </si>
  <si>
    <t>Příslušenství TČ-čidlo NTC pro otopný okruh</t>
  </si>
  <si>
    <t>731-10</t>
  </si>
  <si>
    <t>Akumulační nádrž 500 l</t>
  </si>
  <si>
    <t>731-11</t>
  </si>
  <si>
    <t>731-21</t>
  </si>
  <si>
    <t>731-41</t>
  </si>
  <si>
    <t>731-42</t>
  </si>
  <si>
    <t>998731201</t>
  </si>
  <si>
    <t>Přesun hmot pro kotelny, výšky do 6 m</t>
  </si>
  <si>
    <t>915T00</t>
  </si>
  <si>
    <t>Hzs - Zprovoznění regulace</t>
  </si>
  <si>
    <t>hod</t>
  </si>
  <si>
    <t>732111128</t>
  </si>
  <si>
    <t>Tělesa rozdělovačů a sběračů DN 80 dl 0,95m detail viz. výkres č. 10</t>
  </si>
  <si>
    <t>732111312</t>
  </si>
  <si>
    <t>Trubková hrdla rozděl. a sběr. bez přírub, DN 20</t>
  </si>
  <si>
    <t>Trubková hrdla rozděl. a sběr. bez přírub, DN 15</t>
  </si>
  <si>
    <t>732111316</t>
  </si>
  <si>
    <t>Trubková hrdla rozděl. a sběr. bez přírub, DN 40</t>
  </si>
  <si>
    <t>732119191</t>
  </si>
  <si>
    <t>M. rozdělovačů a sběračů DN 100 (90x90mm) dl 1m</t>
  </si>
  <si>
    <t>732199100</t>
  </si>
  <si>
    <t>Montáž orientačního štítku včetně dodávky štítku</t>
  </si>
  <si>
    <t>732219315</t>
  </si>
  <si>
    <t>Montáž ohříváků vody stojat.PN 0,6-0,6,do 1000 l 1xAKU; 1x bojler</t>
  </si>
  <si>
    <t>732331612</t>
  </si>
  <si>
    <t>Nádoba expanzní tlaková C35/3</t>
  </si>
  <si>
    <t>732331616</t>
  </si>
  <si>
    <t>Nádoba expanzní tlaková C50/3</t>
  </si>
  <si>
    <t>732339103</t>
  </si>
  <si>
    <t>Montáž nádoby expanzní tlakové 35 l</t>
  </si>
  <si>
    <t>732339104</t>
  </si>
  <si>
    <t>Montáž nádoby expanzní tlakové 50 l</t>
  </si>
  <si>
    <t>732421151</t>
  </si>
  <si>
    <t>732421313</t>
  </si>
  <si>
    <t>732429111</t>
  </si>
  <si>
    <t>Montáž čerpadel oběhových spirálních, DN 25</t>
  </si>
  <si>
    <t>732-02</t>
  </si>
  <si>
    <t>Zásobník teplé vody pro tepelná čerpadla 400 l, teplosměnná plocha 4,2 m2</t>
  </si>
  <si>
    <t>732-03</t>
  </si>
  <si>
    <t>998732201</t>
  </si>
  <si>
    <t>Přesun hmot pro strojovny, výšky do 6 m</t>
  </si>
  <si>
    <t>733163103</t>
  </si>
  <si>
    <t>Potrubí z měděných trubek vytápění D 18 x 1,0 mm</t>
  </si>
  <si>
    <t>733163104</t>
  </si>
  <si>
    <t>Potrubí z měděných trubek vytápění D 22 x 1 ,0mm</t>
  </si>
  <si>
    <t>733163105</t>
  </si>
  <si>
    <t>Potrubí z měděných trubek vytápění D 28 x 1,5 mm</t>
  </si>
  <si>
    <t>733163107</t>
  </si>
  <si>
    <t>Potrubí z měděných trubek vytápění D 42 x 1,5 mm</t>
  </si>
  <si>
    <t>733164103</t>
  </si>
  <si>
    <t>Montáž potrubí z měděných trubek vytápění D 18 mm</t>
  </si>
  <si>
    <t>733164104</t>
  </si>
  <si>
    <t>Montáž potrubí z měděných trubek vytápění D 22 mm</t>
  </si>
  <si>
    <t>733164105</t>
  </si>
  <si>
    <t>Montáž potrubí z měděných trubek vytápění D 28 mm</t>
  </si>
  <si>
    <t>733164107</t>
  </si>
  <si>
    <t>Montáž potrubí z měděných trubek vytápění D 42 mm</t>
  </si>
  <si>
    <t>733291101</t>
  </si>
  <si>
    <t>Zkouška těsnosti potrubí Cu -D 35</t>
  </si>
  <si>
    <t>733291102</t>
  </si>
  <si>
    <t>Zkouška těsnosti potrubí Cu -D 64</t>
  </si>
  <si>
    <t>998733201</t>
  </si>
  <si>
    <t>Přesun hmot pro rozvody potrubí, výšky do 6 m</t>
  </si>
  <si>
    <t>911T00</t>
  </si>
  <si>
    <t>Hzs - zednické výpomoci</t>
  </si>
  <si>
    <t>733113114</t>
  </si>
  <si>
    <t>Příplatek za zhotovení přípojky DN 20</t>
  </si>
  <si>
    <t>733113115</t>
  </si>
  <si>
    <t>Příplatek za zhotovení přípojky DN 25</t>
  </si>
  <si>
    <t>734209103</t>
  </si>
  <si>
    <t>Montáž armatur závitových,s 1závitem, G 1/2</t>
  </si>
  <si>
    <t>734209104</t>
  </si>
  <si>
    <t>Montáž armatur závitových,s 1závitem, G 3/4</t>
  </si>
  <si>
    <t>734209113</t>
  </si>
  <si>
    <t>Montáž armatur závitových,se 2závity, G 1/2</t>
  </si>
  <si>
    <t>734209114</t>
  </si>
  <si>
    <t>Montáž armatur závitových,se 2závity, G 3/4</t>
  </si>
  <si>
    <t>734209116</t>
  </si>
  <si>
    <t>Montáž armatur závitových,se 2závity, G 5/4</t>
  </si>
  <si>
    <t>734209117</t>
  </si>
  <si>
    <t>Montáž armatur závitových,se 2závity, G 6/4</t>
  </si>
  <si>
    <t>734209123</t>
  </si>
  <si>
    <t>Montáž armatur závitových,se 3závity, G 1/2</t>
  </si>
  <si>
    <t>734209125</t>
  </si>
  <si>
    <t>Montáž armatur závitových,se 3závity, G 1</t>
  </si>
  <si>
    <t>734233122</t>
  </si>
  <si>
    <t>Kohout kulový,vnitřní-vnitřní z. DN 20</t>
  </si>
  <si>
    <t>734233125</t>
  </si>
  <si>
    <t>Kohout kulový,vnitřní-vnitřní z. DN 40</t>
  </si>
  <si>
    <t>734244422</t>
  </si>
  <si>
    <t>Klapka zpětná pružinová,2xvnitřní závit DN 20</t>
  </si>
  <si>
    <t>734244425</t>
  </si>
  <si>
    <t>Klapka zpětná pružinová,2xvnitřní závit DN 40</t>
  </si>
  <si>
    <t>734253116</t>
  </si>
  <si>
    <t>Ventil pojistný DN 20 FF x 3,0 bar</t>
  </si>
  <si>
    <t>734291113</t>
  </si>
  <si>
    <t>Kohouty plnící a vypouštěcí G 1/2</t>
  </si>
  <si>
    <t>734293272</t>
  </si>
  <si>
    <t>Kohout kulový s integrovaným filtrem, DN 20</t>
  </si>
  <si>
    <t>734293275</t>
  </si>
  <si>
    <t>Kohout kulový s integrovaným filtrem, DN 40</t>
  </si>
  <si>
    <t>734411111</t>
  </si>
  <si>
    <t>Teploměr přímý s pouzdrem  typ 160</t>
  </si>
  <si>
    <t>734419111</t>
  </si>
  <si>
    <t>Montáž teploměru s pouzdrem nebo stonkem a jímkou</t>
  </si>
  <si>
    <t>734421160</t>
  </si>
  <si>
    <t>Tlakoměr deformační 0-10 MPa č. 03322, D 100</t>
  </si>
  <si>
    <t>734424911</t>
  </si>
  <si>
    <t>Kohout tlakoměru čep.K 70-181-716,M12x1,5</t>
  </si>
  <si>
    <t>734429101</t>
  </si>
  <si>
    <t>Montáž tlakoměru deformačního 0-10 MPa</t>
  </si>
  <si>
    <t>734-12</t>
  </si>
  <si>
    <t>Potrubní oddělovač DN 20</t>
  </si>
  <si>
    <t>734-32</t>
  </si>
  <si>
    <t>Ruční vyvažovací ventil DN20 s měřícími vsuvkami</t>
  </si>
  <si>
    <t>734-33</t>
  </si>
  <si>
    <t>Ruční vyvažovací ventil DN32 s měřícími vsuvkami</t>
  </si>
  <si>
    <t>734-36</t>
  </si>
  <si>
    <t>Vyvažovací ventil koncových jednotek 15NF</t>
  </si>
  <si>
    <t>734-37</t>
  </si>
  <si>
    <t>Vyvažovací ventil koncových jednotek 20NF</t>
  </si>
  <si>
    <t>734-51</t>
  </si>
  <si>
    <t>3-cest. směšovací ventil DN15; kvs = 2,5</t>
  </si>
  <si>
    <t>734-52</t>
  </si>
  <si>
    <t>3-cest. směšovací ventil DN 25; kvs = 10</t>
  </si>
  <si>
    <t>734-54</t>
  </si>
  <si>
    <t>Servopohon pro směšo. ventily - 3-bod; 230V; 120s</t>
  </si>
  <si>
    <t>734-60</t>
  </si>
  <si>
    <t>Kulový kohout se zajištěním MK 3/4" pro připojení exp. nádoby</t>
  </si>
  <si>
    <t>734-64</t>
  </si>
  <si>
    <t>Magnetický odlučovač nečistot, 6/4" vč. tepelněizolačního pouzdra</t>
  </si>
  <si>
    <t>998734201</t>
  </si>
  <si>
    <t>Přesun hmot pro armatury, výšky do 6 m</t>
  </si>
  <si>
    <t>736-00001</t>
  </si>
  <si>
    <t>Montaz plast. potrubÍ</t>
  </si>
  <si>
    <t>736-00002</t>
  </si>
  <si>
    <t>Montaz rozdelovaci stanice</t>
  </si>
  <si>
    <t>736-00003</t>
  </si>
  <si>
    <t>Systémový izolační deska TBE 30-16 1000x500mm, celková tloušťka 30mm</t>
  </si>
  <si>
    <t>736-00004</t>
  </si>
  <si>
    <t>Odrazový plech k systémové desce 996x95x0,3mm</t>
  </si>
  <si>
    <t>736-00005</t>
  </si>
  <si>
    <t>736-00006</t>
  </si>
  <si>
    <t>736-00007</t>
  </si>
  <si>
    <t>ochranná trubka 16-18 (role 50m)</t>
  </si>
  <si>
    <t>736-00008</t>
  </si>
  <si>
    <t>okrajová dilatační páska 160mm (role 50m)</t>
  </si>
  <si>
    <t>736-00009</t>
  </si>
  <si>
    <t>Sestava rozdělovač/sběrač s průtokoměry 2 okruhy, skříň pod omítku 1"</t>
  </si>
  <si>
    <t>736-00010</t>
  </si>
  <si>
    <t>Sestava rozdělovač/sběrač s průtokoměry 4 okruhy, skříň na omítku 1"</t>
  </si>
  <si>
    <t>736-00011</t>
  </si>
  <si>
    <t>Sestava rozdělovač/sběrač s průtokoměry 5 okruhů, skříň na omítku 1"</t>
  </si>
  <si>
    <t>736-00012</t>
  </si>
  <si>
    <t>Sestava rozdělovač/sběrač s průtokoměry 6 okruhů, skříň na omítku 1"</t>
  </si>
  <si>
    <t>736-00013</t>
  </si>
  <si>
    <t>Sestava rozdělovač/sběrač s průtokoměry 10 okruhů, skříň na omítku 1"</t>
  </si>
  <si>
    <t>736-00014</t>
  </si>
  <si>
    <t>736-00015</t>
  </si>
  <si>
    <t>Týdenní prostorový termostat podl. smyčky</t>
  </si>
  <si>
    <t>736-00016</t>
  </si>
  <si>
    <t>Elektrotermická hlavice M30x1,5; 230V</t>
  </si>
  <si>
    <t>998736201</t>
  </si>
  <si>
    <t>Přesun hmot pro podlahové vytápění, výšky do 6 m</t>
  </si>
  <si>
    <t>913T00</t>
  </si>
  <si>
    <t>Hzs - topná zkouška</t>
  </si>
  <si>
    <t>767998105</t>
  </si>
  <si>
    <t>Montáž atypických konstrukcí hmotnosti do 5 kg</t>
  </si>
  <si>
    <t>553429852083</t>
  </si>
  <si>
    <t>Doplnkove kce. slozene z ocel.mat.</t>
  </si>
  <si>
    <t>783125530</t>
  </si>
  <si>
    <t>Nátěr syntetický OK "C" nebo "CC" 2x + 1x email</t>
  </si>
  <si>
    <t>1.001</t>
  </si>
  <si>
    <t>Vzduchotechnická rekuperační jednotka ve venkovním sestavném provedení dle minimálního technického standardu popsaném v D.1.4.4, vč. autonomní regulace VZT jednotky, vč. chytré regulace regulátorů</t>
  </si>
  <si>
    <t>1.051</t>
  </si>
  <si>
    <t>Tlumič hluku sání kulisový 626x922, dl. 1000 mm, 3x100, náběhová a výtoková hrana, útlum na 250 Hz 8 dB</t>
  </si>
  <si>
    <t>1.052</t>
  </si>
  <si>
    <t>Tlumič hluku přívod kulisový 626x922, dl. 1500 mm, 4x100, náběhová a výtoková hrana, útlum na 250 Hz 25 dB</t>
  </si>
  <si>
    <t>1.053</t>
  </si>
  <si>
    <t>Tlumič hluku odvod kulisový 626x922, dl. 1000 mm, 4x100, náběhová a výtoková hrana, útlum na 250 Hz 17 dB</t>
  </si>
  <si>
    <t>1.054</t>
  </si>
  <si>
    <t>Tlumič hluku výfuk kulisový 626x922, dl. 1000 mm, 4x100, náběhová a výtoková hrana, útlum na 250 Hz 17 dB</t>
  </si>
  <si>
    <t>1.111</t>
  </si>
  <si>
    <t>Regulátor proměného průtoku vzduchu pro nízké rychlosti kruhový DN160mm, napájení 24 V, včetně servopohonu pro komunikaci Modbus, kompatibilní s regulací regulátorů průtoku pro optimilizaci</t>
  </si>
  <si>
    <t>1.111a</t>
  </si>
  <si>
    <t>Tlumič hluku kruhový flexibilní DN160 dl. 1000 mm, s vysokým útlumem na nízkých frekvencích, útlum na 250 Hz min. 30,5 dB</t>
  </si>
  <si>
    <t>1.112</t>
  </si>
  <si>
    <t>1.112a</t>
  </si>
  <si>
    <t>1.113</t>
  </si>
  <si>
    <t>1.113a</t>
  </si>
  <si>
    <t>1.114</t>
  </si>
  <si>
    <t>1.114a</t>
  </si>
  <si>
    <t>1.121</t>
  </si>
  <si>
    <t>1.121a</t>
  </si>
  <si>
    <t>1.122</t>
  </si>
  <si>
    <t>1.122a</t>
  </si>
  <si>
    <t>1.123</t>
  </si>
  <si>
    <t>1.123a</t>
  </si>
  <si>
    <t>1.124</t>
  </si>
  <si>
    <t>1.124a</t>
  </si>
  <si>
    <t>1.201</t>
  </si>
  <si>
    <t>Přívodní textilní vyústka kruhová DN200 s mikroperforací, průtok vzduchu 290 m3/h, délka 5350 mm, tl. ztráta 60 Pa, vč. výztuh pro udržení tvaru, barva dle architekta</t>
  </si>
  <si>
    <t>1.202</t>
  </si>
  <si>
    <t>Přívodní textilní vyústka kruhová DN200 s mikroperforací, průtok vzduchu 320 m3/h, délka 5350 mm, tl. ztráta 60 Pa, vč. výztuh pro udržení tvaru, barva dle architekta</t>
  </si>
  <si>
    <t>1.203</t>
  </si>
  <si>
    <t>Přívodní textilní vyústka kruhová DN200 s mikroperforací, průtok vzduchu 340 m3/h, délka 5350 mm, tl. ztráta 60 Pa, vč. výztuh pro udržení tvaru, barva dle architekta</t>
  </si>
  <si>
    <t>1.251</t>
  </si>
  <si>
    <t>Odvodní talířový ventil DN160 z oceli opatřený práškovým nátěrem vč. montážního kroužku z nerezové oceli. RAL dle architekta.</t>
  </si>
  <si>
    <t>1.252</t>
  </si>
  <si>
    <t>Odvodní čtyřhranná vyústka jednořadá 425x200 bez regulace, RAL dle architekta</t>
  </si>
  <si>
    <t>1.253</t>
  </si>
  <si>
    <t>Odvodní čtyřhranná vyústka jednořadá 325x325 bez regulace, RAL dle architekta</t>
  </si>
  <si>
    <t>1.254</t>
  </si>
  <si>
    <t>Odvodní čtyřhranná vyústka jednořadá 325x200 bez regulace, RAL dle architekta</t>
  </si>
  <si>
    <t>1.351</t>
  </si>
  <si>
    <t>Tlumič hluku kruhový flexibilní DN200 dl. 1000 mm, s vysokým útlumem na nízkých frekvencích, útlum na 250 Hz min. 28,7 dB</t>
  </si>
  <si>
    <t>1.501</t>
  </si>
  <si>
    <t>Sací protidešťový zkosený element 622x922 se sítem proti hmyzu, viz výkresový část</t>
  </si>
  <si>
    <t>1.551</t>
  </si>
  <si>
    <t>Výfukový protidešťový zkosený element 622x922 se sítem proti hmyzu, viz výkresový část</t>
  </si>
  <si>
    <t>1.601</t>
  </si>
  <si>
    <t>Zvukově izolovaná ohebná hadice DN 160</t>
  </si>
  <si>
    <t>1.701</t>
  </si>
  <si>
    <t>Potrubí kruhové pozinkované - spiro, třída těsnosti B, tvarovky 30% - průměru 160mm, včetně těsnícího a spojovacího materiálu.</t>
  </si>
  <si>
    <t>1.702</t>
  </si>
  <si>
    <t>Potrubí kruhové pozinkované - spiro, třída těsnosti B, tvarovky 30% - průměru 200mm, včetně těsnícího a spojovacího materiálu.</t>
  </si>
  <si>
    <t>1.801</t>
  </si>
  <si>
    <t>Potrubí čtyřhranné pozinkované rovné, sk. 1, třída těsnosti B, včetně těsnícího a spojovacího materiálu.</t>
  </si>
  <si>
    <t>1.802</t>
  </si>
  <si>
    <t>Potrubí čtyřhranné pozinkované tvarovky, sk. 1, třída těsnosti B,včetně těsnícího a spojovacího materiálu, náběhových a vodících plechů.</t>
  </si>
  <si>
    <t>1.901</t>
  </si>
  <si>
    <t>Parotěsná tepelná izolace přívodu vzduchu ve větraném prostoru, tl. 25mm.</t>
  </si>
  <si>
    <t>1.904</t>
  </si>
  <si>
    <t>Protihluková tepelná izolace potrubí ve venkovním prostoru, tl. 100mm z minerální vlny s oplechováním do pozink. plechu.</t>
  </si>
  <si>
    <t>1.905</t>
  </si>
  <si>
    <t>Nátěry přiznaného VZT potrubí ve třídách, RAL dle investora</t>
  </si>
  <si>
    <t>1.991</t>
  </si>
  <si>
    <t>Kompletní montáž vzduchotechniky Zařízení č. 1 - Učebny</t>
  </si>
  <si>
    <t>1.992</t>
  </si>
  <si>
    <t>Hzs Zařízení č. 1 - Učebny - zednické výpomoci vrty, prostupy, drážky, přípomoci během transportu potrubí, koordinace vůči ostatním profesím, koordinace při etapizaci prací</t>
  </si>
  <si>
    <t>998728102R00</t>
  </si>
  <si>
    <t>Přesun hmot pro vzduchotechniku, výšky do 12 m</t>
  </si>
  <si>
    <t>1CH.001</t>
  </si>
  <si>
    <t>Venkovní chladící kondenzační jednotka Qtop, nominální 7,0 kW / Qch nominální = 6,0kW, celoroční provoz, uzpůsobení do zízkých teplot.Požadovaný topný výkon Qtop = 5,0 kW / chladící výkon Qch = 6,</t>
  </si>
  <si>
    <t>1CH.002</t>
  </si>
  <si>
    <t>Modul pro ovládání venkovní jednotky 0-10V komunikující s tovární MaR zař. č. 1 pro bezproblémové ovládání a chod zařízení</t>
  </si>
  <si>
    <t>1CH.601</t>
  </si>
  <si>
    <t>Zkoušky těsnosti přetlakem, podtlakem (vakuováním) a detektorem.</t>
  </si>
  <si>
    <t>1CH.701</t>
  </si>
  <si>
    <t>Uzavřený ochranný žlab pro vedení CU potrubí, kotvící prvky - dodávka stavby.</t>
  </si>
  <si>
    <t>1CH.801</t>
  </si>
  <si>
    <t>Předizolované Cu potrubí 6,35mm; 1/4" x 1,0mm.</t>
  </si>
  <si>
    <t>1CH.802</t>
  </si>
  <si>
    <t>Předizolované Cu potrubí 12,70mm; 1/2" x 1,0mm</t>
  </si>
  <si>
    <t>1CH.803</t>
  </si>
  <si>
    <t>Komunikační kabeláž</t>
  </si>
  <si>
    <t>1CH.991</t>
  </si>
  <si>
    <t>Kompletní montáž vzduchotechniky Zařízení č. 1CH - Učebny topení/chlazení</t>
  </si>
  <si>
    <t>1CH.992</t>
  </si>
  <si>
    <t>Hzs Zařízení č. 1CH - Učebny topení/chlazení - zednické výpomoci vrty, prostupy, drážky, přípomoci během transportu potrubí, koordinace vůči ostatním profesím, koordinace při etapizaci prací</t>
  </si>
  <si>
    <t>2.001</t>
  </si>
  <si>
    <t>Vzduchotechnická interiérová skříňová větrací jednotka pro větrání školních tříd dle minimálního technického standardu popsaném v D.1.4.4 vč. opláštění, přechodů na sání a výfuk vzduchu vč.</t>
  </si>
  <si>
    <t>2.002</t>
  </si>
  <si>
    <t>Tlumící manžeta na výfuku kruhová DN280</t>
  </si>
  <si>
    <t>2.003</t>
  </si>
  <si>
    <t>Tlumící manžeta na sání čtyřhranná 225x100</t>
  </si>
  <si>
    <t>2.201</t>
  </si>
  <si>
    <t>Přívodní textilní vyústka kruhová DN200 s mikroperforací, průtok vzduchu 400 m3/h, délka 6500 mm, tl. ztráta 60 Pa, vč. výztuh pro udržení tvaru, barva dle architekta</t>
  </si>
  <si>
    <t>2.501</t>
  </si>
  <si>
    <t>Sací protidešťový zkosený element 225x315 se sítem proti hmyzu, vč. izolovaného soklu 225x100, viz výkresový část</t>
  </si>
  <si>
    <t>2.551</t>
  </si>
  <si>
    <t>Výfukový protidešťový zkosený element 225x225 se sítem proti hmyzu, vč. izolovaného soklu 225x100, viz výkresový část</t>
  </si>
  <si>
    <t>2.701</t>
  </si>
  <si>
    <t>Potrubí kruhové pozinkované - spiro, třída těsnosti B,rovné- průměru 200mm, včetně těsnícího a spojovacího materiálu.</t>
  </si>
  <si>
    <t>2.702</t>
  </si>
  <si>
    <t>Potrubí kruhové pozinkované - spiro, třída těsnosti B, tvarovky 90% - průměru 250mm, včetně těsnícího a spojovacího materiálu.</t>
  </si>
  <si>
    <t>2.703</t>
  </si>
  <si>
    <t>Potrubí kruhové pozinkované - spiro, třída těsnosti B, tvarovky 100% - průměru 280mm, včetně těsnícího a spojovacího materiálu.</t>
  </si>
  <si>
    <t>2.801</t>
  </si>
  <si>
    <t>2.802</t>
  </si>
  <si>
    <t>2.901</t>
  </si>
  <si>
    <t>Parotěsná tepelná izolace sání čerstvého vzduchu, tl. 25mm.</t>
  </si>
  <si>
    <t>2.902</t>
  </si>
  <si>
    <t>Parotěsná tepelná izolace výfuku znehodnoceného vzduchu, tl. 25mm.</t>
  </si>
  <si>
    <t>2.904</t>
  </si>
  <si>
    <t>2.905</t>
  </si>
  <si>
    <t>2.991</t>
  </si>
  <si>
    <t>2.992</t>
  </si>
  <si>
    <t>D1.002</t>
  </si>
  <si>
    <t>Kondenzátní jímka na kruhové potrubí DN160 s nátrubkem na odvod kondenzátu</t>
  </si>
  <si>
    <t>D1.551</t>
  </si>
  <si>
    <t>Výfukový kus DN160 se sítem proti ptactvu, vč. izolovaného soklu, viz výkresová část</t>
  </si>
  <si>
    <t>D1.601</t>
  </si>
  <si>
    <t>Zvukově izolovaná ohebná hadice DN 160 teplotně odolná odtahovaným parám, nehořlavá pro napojení digestoře na pozinkované potrubí</t>
  </si>
  <si>
    <t>D1.701</t>
  </si>
  <si>
    <t>Potrubí kruhové pozinkované - spiro, třída těsnosti B, tvarovky 40% - průměru 160mm, včetně těsnícího a spojovacího materiálu.</t>
  </si>
  <si>
    <t>D1.901</t>
  </si>
  <si>
    <t>Parotěsná tepelná izolace výfuku vzduchu ve větraném prostoru, tl. 25mm.</t>
  </si>
  <si>
    <t>D1.904</t>
  </si>
  <si>
    <t>D1.991</t>
  </si>
  <si>
    <t>Kompletní montáž vzduchotechniky Zařízení č. D1 - Digestoř</t>
  </si>
  <si>
    <t>D1.992</t>
  </si>
  <si>
    <t>Hzs Zařízení č. D1 - Digestoř - zednické výpomoci vrty, prostupy, drážky, přípomoci během transportu potrubí, koordinace vůči ostatním profesím, koordinace při etapizaci prací</t>
  </si>
  <si>
    <t>T1.001</t>
  </si>
  <si>
    <t>Odvodní ventilátor do kruhového potrubí DN160 bez časového doběhu vč. připojovacích manžet na kruhové potrubíVzduchový výkon 160m3/h, pext = 150 Pa</t>
  </si>
  <si>
    <t>T1.051</t>
  </si>
  <si>
    <t>Tlumič hluku kruhový pozinkovaný DN160, dl.900 mm, tl. opláštění 50 mm</t>
  </si>
  <si>
    <t>T1.151</t>
  </si>
  <si>
    <t>Zpětná klapku kruhová DN160</t>
  </si>
  <si>
    <t>T1.152</t>
  </si>
  <si>
    <t>Regulační klapka kruhová ruční DN160</t>
  </si>
  <si>
    <t>T1.251</t>
  </si>
  <si>
    <t>Odvodní krycí mřížka DN160</t>
  </si>
  <si>
    <t>T1.551</t>
  </si>
  <si>
    <t>Výfuková protidešťová žaluzie DN160 se sítem proti hmyzu, RAL dle architekta</t>
  </si>
  <si>
    <t>T1.701</t>
  </si>
  <si>
    <t>Potrubí kruhové pozinkované - spiro, třída těsnosti B, rovné - průměru 160mm, včetně těsnícího a spojovacího materiálu.</t>
  </si>
  <si>
    <t>T1.902</t>
  </si>
  <si>
    <t>T1.991</t>
  </si>
  <si>
    <t>Kompletní montáž vzduchotechniky Zařízení č. T1 - Technická místnost</t>
  </si>
  <si>
    <t>T1.992</t>
  </si>
  <si>
    <t>Hzs Zařízení č. T1 - Technická místnost - zednické výpomoci vrty, prostupy, drážky, přípomoci během transportu potrubí, koordinace vůči ostatním profesím, koordinace při etapizaci prací</t>
  </si>
  <si>
    <t>T2.151</t>
  </si>
  <si>
    <t>Uzavírací regulační klapka DN160 s přípravou pro osazení servopohonu</t>
  </si>
  <si>
    <t>T2.551</t>
  </si>
  <si>
    <t>Výfuková protidešťová žaluzie 250x250 se sítem proti hmyzu, z kyselinovzdorného plastu odolného odtahovaným látkám, UV stabilní, RAL dle architekta</t>
  </si>
  <si>
    <t>T2.701</t>
  </si>
  <si>
    <t>Potrubí kruhové z kyselinovzdorného plastu odolného odtahovaným látkám, UV stabilní - třída těsnosti B, tvarovky 30% - průměru 160mm, včetně těsnícího a spojovacího materiálu.</t>
  </si>
  <si>
    <t>T2.802</t>
  </si>
  <si>
    <t>Potrubí čtyřhranné z kyselinovzdorného plastu odolného odtahovaným látkám, UV stabilní, tvarovky, sk. 1, třída těsnosti B,včetně těsnícího a spojovacího materiálu.</t>
  </si>
  <si>
    <t>T2.902</t>
  </si>
  <si>
    <t>Parotěsná tepelná izolace výfuku vzduchu, tl. 25mm.</t>
  </si>
  <si>
    <t>T2.991</t>
  </si>
  <si>
    <t>Kompletní montáž vzduchotechniky Zařízení č. T2 - Laboratorní digestoř</t>
  </si>
  <si>
    <t>T2.992</t>
  </si>
  <si>
    <t>Hzs Zařízení č. T2 - Laboratorní digestoř - zednické výpomoci vrty, prostupy, drážky, přípomoci během transportu potrubí, koordinace vůči ostatním profesím, koordinace při etapizaci prací</t>
  </si>
  <si>
    <t>T3.001</t>
  </si>
  <si>
    <t>Odvodní radiální ventilátor s horním připojením DN100 (montáž na stěnu) , provedení se zpětnou klapkou a nastavitelným časovým doběhemVzduchový výkon 100 m3/h, pext = 85 Pa,</t>
  </si>
  <si>
    <t>T3.551</t>
  </si>
  <si>
    <t>Výfuková protidešťová žaluzie DN125 se sítem proti hmyzu, RAL dle architekta</t>
  </si>
  <si>
    <t>T3.701</t>
  </si>
  <si>
    <t>Potrubí kruhové pozinkované - spiro, třída těsnosti B,  tvarovky 50% - průměru 125mm, včetně těsnícího a spojovacího materiálu.</t>
  </si>
  <si>
    <t>T3.902</t>
  </si>
  <si>
    <t>T3.991</t>
  </si>
  <si>
    <t>Kompletní montáž vzduchotechniky Zařízení č. T3 - Kuchyňský kout</t>
  </si>
  <si>
    <t>T3.992</t>
  </si>
  <si>
    <t>Hzs Zařízení č. T3 - Kuchyňský kout - zednické výpomoci vrty, prostupy, drážky, přípomoci během transportu potrubí, koordinace vůči ostatním profesím, koordinace při etapizaci prací</t>
  </si>
  <si>
    <t>T4.001</t>
  </si>
  <si>
    <t>Odvodní radiální ventilátor s horním připojením DN80 (montáž na stěnu), provedení se zpětnou klapkou a nastavitelným časovým doběhemVzduchový výkon 50 m3/h, pext = 130 Pa,</t>
  </si>
  <si>
    <t>T4.551</t>
  </si>
  <si>
    <t>Výfuková protidešťová žaluzie DN80 se sítem proti hmyzu, RAL dle architekta</t>
  </si>
  <si>
    <t>T4.701</t>
  </si>
  <si>
    <t>Potrubí kruhové pozinkované - spiro, třída těsnosti B, tvarovky 50% - průměru 80mm, včetně těsnícího a spojovacího materiálu.</t>
  </si>
  <si>
    <t>T4.902</t>
  </si>
  <si>
    <t>T4.991</t>
  </si>
  <si>
    <t>Kompletní montáž vzduchotechniky Zařízení č. T4 - Technický prostor 1. NP</t>
  </si>
  <si>
    <t>T4.992</t>
  </si>
  <si>
    <t>Hzs Zařízení č. T4 - Technický prostor 1. NP - zednické výpomoci vrty, prostupy, drážky, přípomoci během transportu potrubí, koordinace vůči ostatním profesím, koordinace při etapizaci prací</t>
  </si>
  <si>
    <t>T5.001</t>
  </si>
  <si>
    <t>T5.551</t>
  </si>
  <si>
    <t>T5.701</t>
  </si>
  <si>
    <t>T5.902</t>
  </si>
  <si>
    <t>T5.991</t>
  </si>
  <si>
    <t>Kompletní montáž vzduchotechniky Zařízení č. T5 - Technický prostor 2. NP</t>
  </si>
  <si>
    <t>T5.992</t>
  </si>
  <si>
    <t>Hzs Zařízení č. T5 - Technický prostor 2. NP - zednické výpomoci vrty, prostupy, drážky, přípomoci během transportu potrubí, koordinace vůči ostatním profesím, koordinace při etapizaci prací</t>
  </si>
  <si>
    <t>K1.001</t>
  </si>
  <si>
    <t>Venkovní chladící kondenzační jednotka Qch nominální = 5,2kW, celoroční provoz.Požadovaný chladící výkon Qch = 5,2kW.</t>
  </si>
  <si>
    <t>K1.002</t>
  </si>
  <si>
    <t>Vnitřní chladící podstropní jednotka Qch nominální = 5,2kW.Požadovaný chladící výkon Qch = 5,2kW.</t>
  </si>
  <si>
    <t>K1.003</t>
  </si>
  <si>
    <t>Čerpadlo kondenzátu k vnitřní jednotce</t>
  </si>
  <si>
    <t>K1.004</t>
  </si>
  <si>
    <t>Nástěnný drátový ovladač vč. kabeláže</t>
  </si>
  <si>
    <t>K1.601</t>
  </si>
  <si>
    <t>K1.701</t>
  </si>
  <si>
    <t>K1.702</t>
  </si>
  <si>
    <t>Izolovaný sokl prostupu chladiva na střechu objektu</t>
  </si>
  <si>
    <t>K1.801</t>
  </si>
  <si>
    <t>K1.802</t>
  </si>
  <si>
    <t>K1.803</t>
  </si>
  <si>
    <t>Komunikační kabeláž k vnitřní jednotce.</t>
  </si>
  <si>
    <t>K1.991</t>
  </si>
  <si>
    <t>Kompletní montáž vzduchotechniky Zařízení č. K1 - Chlazení učebny IT</t>
  </si>
  <si>
    <t>K1.992</t>
  </si>
  <si>
    <t>Hzs Zařízení č. K1 - Chlazení učebny IT - zednické výpomoci vrty, prostupy, drážky, přípomoci během transportu potrubí, koordinace vůči ostatním profesím, koordinace při etapizaci prací</t>
  </si>
  <si>
    <t>K2.001</t>
  </si>
  <si>
    <t>Venkovní chladící kondenzační jednotka Qch nominální = 5,2kW.Požadovaný chladící výkon Qch = 5,2kW.</t>
  </si>
  <si>
    <t>K2.002</t>
  </si>
  <si>
    <t>K2.003</t>
  </si>
  <si>
    <t>K2.004</t>
  </si>
  <si>
    <t>K2.601</t>
  </si>
  <si>
    <t>K2.701</t>
  </si>
  <si>
    <t>K2.801</t>
  </si>
  <si>
    <t>K2.802</t>
  </si>
  <si>
    <t>K2.803</t>
  </si>
  <si>
    <t>K2.991</t>
  </si>
  <si>
    <t>Kompletní montáž vzduchotechniky Zařízení č. K2 - Chlazení sborovny</t>
  </si>
  <si>
    <t>K2.992</t>
  </si>
  <si>
    <t>Hzs Zařízení č. K2 - Chlazení sborovny - zednické výpomoci vrty, prostupy, drážky, přípomoci během transportu potrubí, koordinace vůči ostatním profesím, koordinace při etapizaci prací</t>
  </si>
  <si>
    <t>K3.001</t>
  </si>
  <si>
    <t>Venkovní chladící kondenzační jednotka Qch nominální = 3,4kW, celoroční provoz.Požadovaný chladící výkon Qch = 3,4kW.</t>
  </si>
  <si>
    <t>K3.002</t>
  </si>
  <si>
    <t>Vnitřní chladící nástěnná jednotka Qch nominální = 3,4kW.Požadovaný chladící výkon Qch = 3,4kW.</t>
  </si>
  <si>
    <t>K3.601</t>
  </si>
  <si>
    <t>K3.701</t>
  </si>
  <si>
    <t>K3.801</t>
  </si>
  <si>
    <t>K3.802</t>
  </si>
  <si>
    <t>Předizolované Cu potrubí 9,52mm; 3/8" x 1,0mm</t>
  </si>
  <si>
    <t>K3.803</t>
  </si>
  <si>
    <t>K3.991</t>
  </si>
  <si>
    <t>Kompletní montáž vzduchotechniky Zařízení č. K3 - Chlazení racku</t>
  </si>
  <si>
    <t>K3.992</t>
  </si>
  <si>
    <t>Hzs Zařízení č. K3 - Chlazení racku - zednické výpomoci vrty, prostupy, drážky, přípomoci během transportu potrubí, koordinace vůči ostatním profesím, koordinace při etapizaci prací</t>
  </si>
  <si>
    <t>PV.251</t>
  </si>
  <si>
    <t>Krycí mřížka 250x200 s min. 65% volné plochy</t>
  </si>
  <si>
    <t>PV.551</t>
  </si>
  <si>
    <t>Výfuková protidešťová žaluzie 250x200 s min. 65% volné plochy, síťka proti hmyzu, RAL dle architekta</t>
  </si>
  <si>
    <t>PV.801</t>
  </si>
  <si>
    <t>PV.902</t>
  </si>
  <si>
    <t>Parotěsná tepelná izolace potrubí, tl. 25mm.</t>
  </si>
  <si>
    <t>PV.991</t>
  </si>
  <si>
    <t>Kompletní montáž vzduchotechniky Zařízení č. PV - Přirozené větrání</t>
  </si>
  <si>
    <t>PV.992</t>
  </si>
  <si>
    <t>Hzs Zařízení č. PV - Přirozené větrání - zednické výpomoci vrty, prostupy, drážky, přípomoci během transportu potrubí, koordinace vůči ostatním profesím, koordinace při etapizaci prací</t>
  </si>
  <si>
    <t>999.971</t>
  </si>
  <si>
    <t>Montážní materiál</t>
  </si>
  <si>
    <t>999.972</t>
  </si>
  <si>
    <t>Montážní plošina, pojízdné lešení</t>
  </si>
  <si>
    <t>999.973</t>
  </si>
  <si>
    <t>Zprovoznění, vyregulování a seznámení s obsluhou dodaných systémů VZT, viz. D.1.4.4-01 Technická zpráva - včetně příloh.</t>
  </si>
  <si>
    <t>999.974</t>
  </si>
  <si>
    <t>Štítky pro označení zařízení, plastové tabulky velikosti A5</t>
  </si>
  <si>
    <t>999.976</t>
  </si>
  <si>
    <t>Dokumentace skutečného stavu</t>
  </si>
  <si>
    <t>OPN</t>
  </si>
  <si>
    <t>POL13_0</t>
  </si>
  <si>
    <t>999.977</t>
  </si>
  <si>
    <t>Předávací dokumentace</t>
  </si>
  <si>
    <t>999.978</t>
  </si>
  <si>
    <t>Dodavatelská výrobní dokumentace</t>
  </si>
  <si>
    <t>999.979</t>
  </si>
  <si>
    <t>Autorský dozor</t>
  </si>
  <si>
    <t>999.980</t>
  </si>
  <si>
    <t>Doprava</t>
  </si>
  <si>
    <t>Pol__0001</t>
  </si>
  <si>
    <t>KABEL 1-CXKE-V 3 x 1,5</t>
  </si>
  <si>
    <t>M</t>
  </si>
  <si>
    <t>Pol__0002</t>
  </si>
  <si>
    <t>KABEL 1-CXKE-R 3CX 1,5</t>
  </si>
  <si>
    <t>Pol__0003</t>
  </si>
  <si>
    <t>KABEL 1-CXKE-R 3CX 2,5</t>
  </si>
  <si>
    <t>Pol__0004</t>
  </si>
  <si>
    <t>Pol__0005</t>
  </si>
  <si>
    <t>KABEL 1-CXKE-R 5CX 2,5</t>
  </si>
  <si>
    <t>Pol__0006</t>
  </si>
  <si>
    <t>kabelová příchytka</t>
  </si>
  <si>
    <t>KS</t>
  </si>
  <si>
    <t>40055100</t>
  </si>
  <si>
    <t>1 K</t>
  </si>
  <si>
    <t>Pol__0008</t>
  </si>
  <si>
    <t>Pol__0009</t>
  </si>
  <si>
    <t>KO KRABICE KT 250</t>
  </si>
  <si>
    <t>Pol__0010</t>
  </si>
  <si>
    <t>KO KRABICE KU 68 - 1902</t>
  </si>
  <si>
    <t>Pol__0011</t>
  </si>
  <si>
    <t>Pol__0012</t>
  </si>
  <si>
    <t>KABEL 1-CXKE-R 5CX 16</t>
  </si>
  <si>
    <t>Pol__0013</t>
  </si>
  <si>
    <t>Pol__0014</t>
  </si>
  <si>
    <t>KABEL 1-CXKE-R 5CX 6</t>
  </si>
  <si>
    <t>Pol__0015</t>
  </si>
  <si>
    <t>Pol__0016</t>
  </si>
  <si>
    <t>Protipožární ucpávka kabelových svazků a kabelů, do průměu 50mm</t>
  </si>
  <si>
    <t>Pol__0017</t>
  </si>
  <si>
    <t>trubka, UV odolná, pr. 32</t>
  </si>
  <si>
    <t>Pol__0018</t>
  </si>
  <si>
    <t>víko žlabu 100</t>
  </si>
  <si>
    <t>Pol__0019</t>
  </si>
  <si>
    <t>víko žlabu 50</t>
  </si>
  <si>
    <t>Pol__0020</t>
  </si>
  <si>
    <t>žlab 100/100, zinek</t>
  </si>
  <si>
    <t>Pol__0021</t>
  </si>
  <si>
    <t>žlab 200/100, zinek</t>
  </si>
  <si>
    <t>Pol__0022</t>
  </si>
  <si>
    <t>žlab 50/50, vč. víka, zinkováno</t>
  </si>
  <si>
    <t>Pol__0023</t>
  </si>
  <si>
    <t>A - LED svítidlo přisazené, 600x600</t>
  </si>
  <si>
    <t>Pol__0024</t>
  </si>
  <si>
    <t>B - LED svítidlo vestavné</t>
  </si>
  <si>
    <t>Pol__0025</t>
  </si>
  <si>
    <t>C - LED svítidlo přisazené</t>
  </si>
  <si>
    <t>Pol__0026</t>
  </si>
  <si>
    <t>D - LED svítidlo vestavné, 600x600</t>
  </si>
  <si>
    <t>Pol__0027</t>
  </si>
  <si>
    <t>F - LED svítidlo, vestavné</t>
  </si>
  <si>
    <t>Pol__0028</t>
  </si>
  <si>
    <t>N - Nouzové svítidlo 3W /1hod. s vlastním zdrojem</t>
  </si>
  <si>
    <t>Pol__0029</t>
  </si>
  <si>
    <t>P - LED svítidlo, asymetrickáé vyzařování</t>
  </si>
  <si>
    <t>Pol__0030</t>
  </si>
  <si>
    <t>T- LED přisazené svítidlo, 52W/7100lm, IP65</t>
  </si>
  <si>
    <t>Pol__0031</t>
  </si>
  <si>
    <t>KABEL SYKFY 2x2x0,8</t>
  </si>
  <si>
    <t>Pol__0032</t>
  </si>
  <si>
    <t>VODIC HO7 V-R 25 Z/ZL</t>
  </si>
  <si>
    <t>Pol__0033</t>
  </si>
  <si>
    <t>VODIC HO7 V-U 6 ZL/Z (CY)</t>
  </si>
  <si>
    <t>Pol__0034</t>
  </si>
  <si>
    <t>Doběhové relé DT3 do inst. krabice</t>
  </si>
  <si>
    <t>Pol__0035</t>
  </si>
  <si>
    <t>Pohybový snímač</t>
  </si>
  <si>
    <t>Pol__0036</t>
  </si>
  <si>
    <t>Sporáková kombinace vestavná</t>
  </si>
  <si>
    <t>Pol__0037</t>
  </si>
  <si>
    <t>STOP tlačítko - vypnutí hlavního vypínače objektu</t>
  </si>
  <si>
    <t>Pol__0038</t>
  </si>
  <si>
    <t>Vypínač 01 (komplet) barva - bílá</t>
  </si>
  <si>
    <t>Pol__0039</t>
  </si>
  <si>
    <t>Vypínač nástěnný IP 44 řazení 01</t>
  </si>
  <si>
    <t>Pol__0040</t>
  </si>
  <si>
    <t>modul přepěťové ochrany III. stupeň, mtž. do krabice</t>
  </si>
  <si>
    <t>Pol__0041</t>
  </si>
  <si>
    <t>Sestava podlahové krabice pro 12 zás. modulů s rámovou kazetou (kompelt)</t>
  </si>
  <si>
    <t>Pol__0042</t>
  </si>
  <si>
    <t>Zásuvka jednoduchá 230V/16A pod omítku barva bílá</t>
  </si>
  <si>
    <t>Pol__0043</t>
  </si>
  <si>
    <t>DRAT ZEMNICI AlMgSi 8mm</t>
  </si>
  <si>
    <t>Pol__0044</t>
  </si>
  <si>
    <t>DRAT ZEMNICI FeZn 10mm s PVC izolací</t>
  </si>
  <si>
    <t>Pol__0045</t>
  </si>
  <si>
    <t>držák vodiče s vysokonapěťovou izolací, do zdi</t>
  </si>
  <si>
    <t>Pol__0046</t>
  </si>
  <si>
    <t>H SVORKA pro napojení OK</t>
  </si>
  <si>
    <t>Pol__0047</t>
  </si>
  <si>
    <t>H SVORKA SR 3a (pásek/kruhový vodič)</t>
  </si>
  <si>
    <t>Pol__0048</t>
  </si>
  <si>
    <t>H SVORKA SS</t>
  </si>
  <si>
    <t>Pol__0049</t>
  </si>
  <si>
    <t>H SVORKA SZ</t>
  </si>
  <si>
    <t>Pol__0050</t>
  </si>
  <si>
    <t>chranný asfaltový nátěr na spoje v zemi</t>
  </si>
  <si>
    <t>Pol__0051</t>
  </si>
  <si>
    <t>jímací stožár, celková délka 3,7m</t>
  </si>
  <si>
    <t>Pol__0052</t>
  </si>
  <si>
    <t>Pol__0053</t>
  </si>
  <si>
    <t>PASOVINA FEZN 30/4</t>
  </si>
  <si>
    <t>Pol__0054</t>
  </si>
  <si>
    <t>podpěra vedení na ploché střechy, betonová zátěž + plast, PV 21d</t>
  </si>
  <si>
    <t>Pol__0055</t>
  </si>
  <si>
    <t>podpěra vedení PV1p</t>
  </si>
  <si>
    <t>Pol__0056</t>
  </si>
  <si>
    <t>Sada koncovek vodiče s vysokonapěťovou izolací</t>
  </si>
  <si>
    <t>Pol__0057</t>
  </si>
  <si>
    <t>Sada pro upěvnní vodičů k jímači</t>
  </si>
  <si>
    <t>Pol__0058</t>
  </si>
  <si>
    <t>Systémový pomocný materiál pro jímací a zemnící soustavu</t>
  </si>
  <si>
    <t>sada</t>
  </si>
  <si>
    <t>Pol__0059</t>
  </si>
  <si>
    <t>štítek označení svodu</t>
  </si>
  <si>
    <t>Pol__0060</t>
  </si>
  <si>
    <t>vodič s vysokonapěťovou izolací</t>
  </si>
  <si>
    <t>Pol__0061</t>
  </si>
  <si>
    <t>Konzultace s profesemi při napojování zařízení</t>
  </si>
  <si>
    <t>Pol__0062</t>
  </si>
  <si>
    <t>Koordinace s profesemi</t>
  </si>
  <si>
    <t>Pol__0063</t>
  </si>
  <si>
    <t>Napojení kovových konstrukcí na zemnící soustavu</t>
  </si>
  <si>
    <t>Pol__0064</t>
  </si>
  <si>
    <t>Nepředvídatelné náklady a práce spojené se stavbou</t>
  </si>
  <si>
    <t>Pol__0065</t>
  </si>
  <si>
    <t>Pomocné práce,kompletace</t>
  </si>
  <si>
    <t>Pol__0066</t>
  </si>
  <si>
    <t>Pospojování kovových konstrukcí</t>
  </si>
  <si>
    <t>Pol__0067</t>
  </si>
  <si>
    <t>Práce ve výškách, použití montážní plošiny</t>
  </si>
  <si>
    <t>Pol__0068</t>
  </si>
  <si>
    <t>Spolupráce s investorem a koordinace - upřesnění umístění elektroinstalace</t>
  </si>
  <si>
    <t>Pol__0069</t>
  </si>
  <si>
    <t>Výchozí revize s vypracováním revizní zprávy</t>
  </si>
  <si>
    <t>Pol__0070</t>
  </si>
  <si>
    <t>Zakreslení skutečného provedení</t>
  </si>
  <si>
    <t>Pol__0071</t>
  </si>
  <si>
    <t>Zkušební provoz</t>
  </si>
  <si>
    <t>210220302</t>
  </si>
  <si>
    <t>Montáž hmoždinky do tvrzené pěnové desky</t>
  </si>
  <si>
    <t>Montáž svorky hromosvodové nad 2 šrouby(ST;SJ;SK;SZ;SR01;02)</t>
  </si>
  <si>
    <t>210220101</t>
  </si>
  <si>
    <t>Položení svodového vodiče FeZn do 10mm</t>
  </si>
  <si>
    <t>210220021</t>
  </si>
  <si>
    <t>Práce na uzemnění v zemi FeZn do 120 mm2 vč.svorek aj.</t>
  </si>
  <si>
    <t>210220002</t>
  </si>
  <si>
    <t>Práce na uzemnění na povrchu FeZn 10 mm bez nátěr.ochr.posp.</t>
  </si>
  <si>
    <t>210220201</t>
  </si>
  <si>
    <t>Upevnění jímací tyče do 3m délky</t>
  </si>
  <si>
    <t>210010313</t>
  </si>
  <si>
    <t>Montáž krabice KT 250 s víčkem bez zap</t>
  </si>
  <si>
    <t>210202002</t>
  </si>
  <si>
    <t>Montáž svítidla - venkovní na fasádu</t>
  </si>
  <si>
    <t>Pol__0080</t>
  </si>
  <si>
    <t>Montáž čidla</t>
  </si>
  <si>
    <t>Pol__0081</t>
  </si>
  <si>
    <t>Montáž hlavní zemnící sběrnice</t>
  </si>
  <si>
    <t>210020306</t>
  </si>
  <si>
    <t>Montáž kabelového žlabu 125/100 bez víka vč.podpěrek</t>
  </si>
  <si>
    <t>210020307</t>
  </si>
  <si>
    <t>Montáž kabelového žlabu 125/100mm vč. víka a podpěrek</t>
  </si>
  <si>
    <t>210020311</t>
  </si>
  <si>
    <t>210010322</t>
  </si>
  <si>
    <t>Montáž krabice odbočné (KR 97) kruh. vč.zap</t>
  </si>
  <si>
    <t>210010351</t>
  </si>
  <si>
    <t>Montáž krabice rozvodka typ 6455-11 do 4mm2 vč.zap</t>
  </si>
  <si>
    <t>Pol__0087</t>
  </si>
  <si>
    <t>montáž podlahových krabic</t>
  </si>
  <si>
    <t>210010331</t>
  </si>
  <si>
    <t>Montáž přístrojové krabice bez zapojení</t>
  </si>
  <si>
    <t>Pol__0089</t>
  </si>
  <si>
    <t>Montáž rozvaděče</t>
  </si>
  <si>
    <t>211200101</t>
  </si>
  <si>
    <t>Montáž svítidla - nouzové</t>
  </si>
  <si>
    <t>215201144</t>
  </si>
  <si>
    <t>Montáž svítidla - zářivkové vestavné</t>
  </si>
  <si>
    <t>210203002</t>
  </si>
  <si>
    <t>Montáž svítidla interierového</t>
  </si>
  <si>
    <t>210010006</t>
  </si>
  <si>
    <t>Montáž trubky ohebná el.instalační (pod) typ 23 48mm</t>
  </si>
  <si>
    <t>Pol__0094</t>
  </si>
  <si>
    <t>Napojení jednotky VZT</t>
  </si>
  <si>
    <t>210810042</t>
  </si>
  <si>
    <t>Položení kabelu pevně</t>
  </si>
  <si>
    <t>Pol__0096</t>
  </si>
  <si>
    <t>Položení chráničky do výkopu</t>
  </si>
  <si>
    <t>Pol__0097</t>
  </si>
  <si>
    <t>Pomocné práce při instalaci svítidel</t>
  </si>
  <si>
    <t>Pol__0098</t>
  </si>
  <si>
    <t>Pomocné práce při montáži přístrojů</t>
  </si>
  <si>
    <t>Pol__0099</t>
  </si>
  <si>
    <t>Převzetí pracoviště - objekt</t>
  </si>
  <si>
    <t>Pol__0100</t>
  </si>
  <si>
    <t>Úklid</t>
  </si>
  <si>
    <t>210100001</t>
  </si>
  <si>
    <t>Ukončení 1 vodiče v rozvaděči vč.zap.a konc.do 2,5mm2</t>
  </si>
  <si>
    <t>210100005</t>
  </si>
  <si>
    <t>Ukončení 1 vodiče v rozvaděči vč.zap.a konc.do 35 mm2</t>
  </si>
  <si>
    <t>210100002</t>
  </si>
  <si>
    <t>Ukončení 1 vodiče v rozvaděči vč.zap.a konc.do 6mm2</t>
  </si>
  <si>
    <t>215112211</t>
  </si>
  <si>
    <t>Zapojení ovladače tlač. 0/1 vypínací 1-pólový</t>
  </si>
  <si>
    <t>210110082</t>
  </si>
  <si>
    <t>Zapojení sporákové přípojky typ 39563-23C zápust.vč.doutn.</t>
  </si>
  <si>
    <t>Pol__0106</t>
  </si>
  <si>
    <t>Zapojení vypínače na povrch</t>
  </si>
  <si>
    <t>Pol__0107</t>
  </si>
  <si>
    <t>Zapojení vypínače zapuštěného</t>
  </si>
  <si>
    <t>210111012</t>
  </si>
  <si>
    <t>Zapojení zásuvky polozap./zapuštěné 10/16A 250V 2P+Z</t>
  </si>
  <si>
    <t>97408-2174</t>
  </si>
  <si>
    <t>Hrubé zapravení rýh</t>
  </si>
  <si>
    <t>Pol__0110</t>
  </si>
  <si>
    <t>Ostatní zednické práce a přípomoci</t>
  </si>
  <si>
    <t>Pol__0111</t>
  </si>
  <si>
    <t>Požární zatěsnění kabelových prostupů certifikovaným systémovým materiálem</t>
  </si>
  <si>
    <t>Pol__0112</t>
  </si>
  <si>
    <t>Sekání zdi cihlové, kapsy-krab.&lt;100x100x50mm</t>
  </si>
  <si>
    <t>97303-1616</t>
  </si>
  <si>
    <t>97303-1619</t>
  </si>
  <si>
    <t>Sekání zdi cihlové, kapsy-krab.&lt;150x150x100mm</t>
  </si>
  <si>
    <t>97303-1334</t>
  </si>
  <si>
    <t>Sekání zdi cihlové, malt.váp.kapsy do 0.16m2 hl.&lt;150mm</t>
  </si>
  <si>
    <t>Pol__0116</t>
  </si>
  <si>
    <t>Vrtání železobetonu prům. 31mm l=20cm</t>
  </si>
  <si>
    <t>97408-2113</t>
  </si>
  <si>
    <t>Vysekání rýhy do stěny, omítka váp.š.do 50mm</t>
  </si>
  <si>
    <t>elektroměr, na DIN, přímé měř. do 80 A, imp. výstup</t>
  </si>
  <si>
    <t>F204 AC-40/0.03</t>
  </si>
  <si>
    <t>Chránič,cit na ~ proud,4pól,Idn=30mA,In=40A</t>
  </si>
  <si>
    <t>Inst. relé 1 spín., + 1 rozpín., 16A, 230V, cívka 24V</t>
  </si>
  <si>
    <t>E 259 R11-230</t>
  </si>
  <si>
    <t>Instalační relé 1z1r, Uc=230V~/115V=</t>
  </si>
  <si>
    <t>OT 125 E3</t>
  </si>
  <si>
    <t>Jistič 80 A, s vyr. cívkou</t>
  </si>
  <si>
    <t>Jistič 1 pól. 2A, char.C, 10 kA</t>
  </si>
  <si>
    <t>Pol__0007</t>
  </si>
  <si>
    <t>Jistič 1 pól. 10A, char.C, 10 kA</t>
  </si>
  <si>
    <t>Jistič 1 pól. 16A, char.B, 10 kA</t>
  </si>
  <si>
    <t>Jistič 1 pól. 16A, char.C, 10 kA</t>
  </si>
  <si>
    <t>Jistič 3 pól. 20A, char.C, 10 kA</t>
  </si>
  <si>
    <t>Jistič 3 pól. 25A, char.C, 10 kA</t>
  </si>
  <si>
    <t>Jistič 3 pól. 32A, char.B, 10 kA</t>
  </si>
  <si>
    <t>Pojistkový odpojovač jednopól. (L)</t>
  </si>
  <si>
    <t>ŘADOVÁ SVORKA RSA 10</t>
  </si>
  <si>
    <t>ŘADOVÁ SVORKA RSA 2,5</t>
  </si>
  <si>
    <t>Stykač 1 spín., 25A, 230V~, man.ovl.</t>
  </si>
  <si>
    <t>Stykač 3 spín., 25A, 230V~, man.ovl.</t>
  </si>
  <si>
    <t>OVR T1+2 25 255 TS</t>
  </si>
  <si>
    <t>Svodič přepětí B+C, Iimp=25kA, Un=255V, 1pól</t>
  </si>
  <si>
    <t>SVORKOVNICE RSA 150 RAD.</t>
  </si>
  <si>
    <t>Systémový pomocný materiál pro sestavení rozvaděče</t>
  </si>
  <si>
    <t>TA25DU24</t>
  </si>
  <si>
    <t>UPS, 230/230V, 600VA</t>
  </si>
  <si>
    <t>Zásuvka 230V/16A do rozvaděče</t>
  </si>
  <si>
    <t>Zdroj AC/DC 230V/24V, 24W</t>
  </si>
  <si>
    <t>Oceloplech. skříňový rozv. 1950x714, 455mod, pod omítku, EI30</t>
  </si>
  <si>
    <t>Montáž jističe 1-pól.</t>
  </si>
  <si>
    <t>Montáž jističe 3-pól.</t>
  </si>
  <si>
    <t>Montáž stykače</t>
  </si>
  <si>
    <t>Montáž vypínače</t>
  </si>
  <si>
    <t>Kompletace rozvaděče</t>
  </si>
  <si>
    <t>Montáž relé</t>
  </si>
  <si>
    <t>Montáž chrániče</t>
  </si>
  <si>
    <t>Montáž odpínače</t>
  </si>
  <si>
    <t>Montáž přepěťové ochrany</t>
  </si>
  <si>
    <t>Jistič 3 pól. 16A, char.B, 10 kA</t>
  </si>
  <si>
    <t>Vypínač 80 A</t>
  </si>
  <si>
    <t>Otočný vypínač 3pól. In= 40 A</t>
  </si>
  <si>
    <t>ŘADOVÁ SVORKA RSA 25</t>
  </si>
  <si>
    <t>Rozvodnice pro 72 modulů</t>
  </si>
  <si>
    <t>Komlexní zkoušky</t>
  </si>
  <si>
    <t>F204 AC-25/0.03</t>
  </si>
  <si>
    <t>Chránič,cit na ~ proud,4pól,Idn=30mA,In=25A</t>
  </si>
  <si>
    <t>Jistič 3 pól. 16A, char.C, 10 kA</t>
  </si>
  <si>
    <t>Konstrukce panelů</t>
  </si>
  <si>
    <t>Podružný materiál</t>
  </si>
  <si>
    <t>GZS z položek prací</t>
  </si>
  <si>
    <t>montáž třífázového střídače</t>
  </si>
  <si>
    <t>montáž fotovoltaického panelu</t>
  </si>
  <si>
    <t>Projektová dokumentace</t>
  </si>
  <si>
    <t>Montážní a demontážní práce v HZS</t>
  </si>
  <si>
    <t>Doprava a přesun dodávek</t>
  </si>
  <si>
    <t>Rozvodnice IP43 včetně výzbroje</t>
  </si>
  <si>
    <t>AC jistič,2A/1B</t>
  </si>
  <si>
    <t>U-f ochrana dvoustupňová</t>
  </si>
  <si>
    <t>časové relé (alternativně multifunkční relé)</t>
  </si>
  <si>
    <t>pomocný stykač 20A/3F</t>
  </si>
  <si>
    <t>vodič CY 16 mm2 zž</t>
  </si>
  <si>
    <t>montáž rozvodnice vč. výzbroje</t>
  </si>
  <si>
    <t>napojení na stávající / novou elektorinstalaci objektu</t>
  </si>
  <si>
    <t>úprava ochodního měření vč. materiálu (kabel, jističe, převodník)</t>
  </si>
  <si>
    <t>DC konektory MC4 (samec+samice) sada</t>
  </si>
  <si>
    <t>DC vodič, UV odolný 6mm2_černý</t>
  </si>
  <si>
    <t>DC vodič, UV odolný 6mm2_červený</t>
  </si>
  <si>
    <t>Pojistkový odpojovač např.OPVF10-2, 2 pólový vč. pojistek 12A, 1000 V DC</t>
  </si>
  <si>
    <t>Podružný materiál (svorky, konektory,příchytky, chráničky.)</t>
  </si>
  <si>
    <t>Montáž kabelů DC 6 mm2 m</t>
  </si>
  <si>
    <t>Montáž pojistkového odpínače 2 pólového vč.pojistek 1000 V DC</t>
  </si>
  <si>
    <t>Montáž svodiče přepětí DC</t>
  </si>
  <si>
    <t>742124011</t>
  </si>
  <si>
    <t>Montáž kabelů datových optických pro vnitřní rozvody do trubky zatažením</t>
  </si>
  <si>
    <t>R01</t>
  </si>
  <si>
    <t>R02</t>
  </si>
  <si>
    <t>Montáž adaptéru SM, MM</t>
  </si>
  <si>
    <t>R03</t>
  </si>
  <si>
    <t>Adaptér SC multimode OM4</t>
  </si>
  <si>
    <t>742124013</t>
  </si>
  <si>
    <t>Montáž kabelů datových optických pro vnitřní rozvody ukončení vlákna optického kabelu pigtailem včetně svaru optického vlákna</t>
  </si>
  <si>
    <t>R04</t>
  </si>
  <si>
    <t>Pigtail SC 50/125 OM4 2m</t>
  </si>
  <si>
    <t>742330031</t>
  </si>
  <si>
    <t>Teplem smrštitelná ochrana sváru</t>
  </si>
  <si>
    <t>R05</t>
  </si>
  <si>
    <t>Ochrana sváru 60mm</t>
  </si>
  <si>
    <t>742110003</t>
  </si>
  <si>
    <t>Montáž trubek pro slaboproud plastových ohebných uložených volně na příchytky</t>
  </si>
  <si>
    <t>R11</t>
  </si>
  <si>
    <t>PVC trubka elektroinstalační ohebná, průměr 25mm</t>
  </si>
  <si>
    <t>742110013</t>
  </si>
  <si>
    <t>Montáž trubek pro slaboproud plastových tuhých pro vnitřní rozvody pro optická vlákna</t>
  </si>
  <si>
    <t>R06</t>
  </si>
  <si>
    <t>PVC trubka elektroinstalační tuhá, průměr 25mm</t>
  </si>
  <si>
    <t>R07</t>
  </si>
  <si>
    <t>Montáž spojky trubky</t>
  </si>
  <si>
    <t>R09</t>
  </si>
  <si>
    <t>Spojka trubky průměr 25mm</t>
  </si>
  <si>
    <t>R08</t>
  </si>
  <si>
    <t>Montáž příchytky trubky</t>
  </si>
  <si>
    <t>R10</t>
  </si>
  <si>
    <t>Příchytka trubky průměr 25mm</t>
  </si>
  <si>
    <t>742330102</t>
  </si>
  <si>
    <t>Měření optického segmentu, měření útlumu, 2 okna</t>
  </si>
  <si>
    <t>742124001</t>
  </si>
  <si>
    <t>Montáž kabelů datových FTP, UTP, STP pro vnitřní rozvody do žlabu nebo lišty</t>
  </si>
  <si>
    <t>R13</t>
  </si>
  <si>
    <t>Instalační kabel Cat.7 S/FTP, venkovní provedení</t>
  </si>
  <si>
    <t>R12</t>
  </si>
  <si>
    <t>R14</t>
  </si>
  <si>
    <t>742124005</t>
  </si>
  <si>
    <t>Montáž kabelů datových FTP, UTP, STP ukončení kabelu konektorem</t>
  </si>
  <si>
    <t>R16</t>
  </si>
  <si>
    <t>Keystone modul 1xRJ45 Cat.5E UTP - beznástrojový</t>
  </si>
  <si>
    <t>R18</t>
  </si>
  <si>
    <t>Konektor RJ45/s, beznástrojový, pro přímou montáž na instalační kabel Cat 6A, Cat 7, Cat 7A</t>
  </si>
  <si>
    <t>R19</t>
  </si>
  <si>
    <t>Konektor na drát RJ45 Cat.5E UTP</t>
  </si>
  <si>
    <t>742330044</t>
  </si>
  <si>
    <t>Montáž datové zásuvky 1 až 6 pozic</t>
  </si>
  <si>
    <t>R20</t>
  </si>
  <si>
    <t>Zásuvka modul 45 pro instalaci do podlahové krabice, osazená 2xRJ45 cat.6A EA STP 45x45mm bílá šikmá s dvířky</t>
  </si>
  <si>
    <t>R21</t>
  </si>
  <si>
    <t>Zásuvka pod omítku, osazená 2xRJ45 cat.6A EA STP 80x80mm pod omítku bílá šikmá s dvířky</t>
  </si>
  <si>
    <t>R45</t>
  </si>
  <si>
    <t>Zásuvka pod omítku, osazená 1xRJ45 cat.6A EA STP 80x80mm pod omítku bílá šikmá s dvířky</t>
  </si>
  <si>
    <t>742110011</t>
  </si>
  <si>
    <t>Montáž trubek pro slaboproud plastových tuhých pro vnitřní rozvody uložených volně na příchytky</t>
  </si>
  <si>
    <t>742330051</t>
  </si>
  <si>
    <t>Popis portu datové zásuvky</t>
  </si>
  <si>
    <t>742330052</t>
  </si>
  <si>
    <t>Popis portů patchpanelu</t>
  </si>
  <si>
    <t>742330101</t>
  </si>
  <si>
    <t>Měření metalického segmentu s vyhotovením protokolu</t>
  </si>
  <si>
    <t>742330005</t>
  </si>
  <si>
    <t>Montáž rozvaděče stojanového přes 30U</t>
  </si>
  <si>
    <t>R38</t>
  </si>
  <si>
    <t>Stojanový 19" rozvaděč, šířka 800 mm, hloubka 1200 mm 42U (1970 mm), přední dveře s bezpečnostním tvrzeným sklem, odnímatelná zadní stěna a bočnice, podstavec s filtrem</t>
  </si>
  <si>
    <t>742330027</t>
  </si>
  <si>
    <t>Montáž panelu pro 24 x optický konektor</t>
  </si>
  <si>
    <t>R39</t>
  </si>
  <si>
    <t>R40</t>
  </si>
  <si>
    <t>Montáž optické kazety</t>
  </si>
  <si>
    <t>R41</t>
  </si>
  <si>
    <t>Optická kazeta pro max. 24 svárů s víkem a držáky svárů</t>
  </si>
  <si>
    <t>742330024</t>
  </si>
  <si>
    <t>Montáž patch panelu 24 portů</t>
  </si>
  <si>
    <t>R42</t>
  </si>
  <si>
    <t>10G patch panel, osazený 24xRJ45 Cat.6A EA STP 1U černý - beznástrojový</t>
  </si>
  <si>
    <t>742330034</t>
  </si>
  <si>
    <t>Montáž patch panelu 24 portů neosazeného</t>
  </si>
  <si>
    <t>R46</t>
  </si>
  <si>
    <t>Modulární patch panel neosazený, pro 24x RJ45 1U černý</t>
  </si>
  <si>
    <t>742330023</t>
  </si>
  <si>
    <t>Montáž vyvazovacího panelu 1U</t>
  </si>
  <si>
    <t>R43</t>
  </si>
  <si>
    <t>Vyvazovací panel 1U černý, 5 x kovový úchyt velký 40 x 80 mm</t>
  </si>
  <si>
    <t>R103</t>
  </si>
  <si>
    <t>Montáž ventilační jednotky</t>
  </si>
  <si>
    <t>R104</t>
  </si>
  <si>
    <t>Ventilační jednotka spodní (horní), 230V/60W 4 ventilátory, termostat šedá RAL7035</t>
  </si>
  <si>
    <t>742330022</t>
  </si>
  <si>
    <t>Montáž napájecího panelu do rozvaděče</t>
  </si>
  <si>
    <t>R44</t>
  </si>
  <si>
    <t>Rozvodný panel, 7x zásuvka 230V</t>
  </si>
  <si>
    <t>R100</t>
  </si>
  <si>
    <t>Montáž patch kabelu - propoj mezi tabulí a pracovištěm</t>
  </si>
  <si>
    <t>R101</t>
  </si>
  <si>
    <t>10G patch kabel Cat.6A STP LSOH bílý, 15m</t>
  </si>
  <si>
    <t>R102</t>
  </si>
  <si>
    <t>HDMI kabel, délka 15m, male konektor 2x HDMI (HDMI 1,4)</t>
  </si>
  <si>
    <t>USB 2.0</t>
  </si>
  <si>
    <t>USB 2.0 repeater a prodlužovací kabel A/M-A/F 15m</t>
  </si>
  <si>
    <t>R206</t>
  </si>
  <si>
    <t>PVC trubka elektroinstalační ohebná, průměr 40mm</t>
  </si>
  <si>
    <t>R48</t>
  </si>
  <si>
    <t>Montáž zásuvkového panelu do pracovní desky stolu</t>
  </si>
  <si>
    <t>R49</t>
  </si>
  <si>
    <t>Vestavný zásuvkový panel, 2x RJ45 cat. 6A, 4x 230V, kabely 2m</t>
  </si>
  <si>
    <t>R47</t>
  </si>
  <si>
    <t>D+M Příchytky, stahovací pásky, upevňovací materiál, drobný montážní materiál</t>
  </si>
  <si>
    <t>742220232</t>
  </si>
  <si>
    <t>Montáž detektoru na stěnu nebo na strop</t>
  </si>
  <si>
    <t>R50</t>
  </si>
  <si>
    <t>Sběrnicový PIR detektor pohybu, pokrytí 90°/12m, nástěnná montáž</t>
  </si>
  <si>
    <t>R51</t>
  </si>
  <si>
    <t>Sběrnicový akustický detektor rozbití skla, nástěnná montáž</t>
  </si>
  <si>
    <t>R52</t>
  </si>
  <si>
    <t>Sběrnicový kombinovaný detektor kouře a teplot se sirénkou</t>
  </si>
  <si>
    <t>R53</t>
  </si>
  <si>
    <t>Sběrnicový duální PIR a MW detektor pohybu</t>
  </si>
  <si>
    <t>742220231</t>
  </si>
  <si>
    <t>Montáž kloubového držáku na strop nebo na stěnu pro pohybový detektor</t>
  </si>
  <si>
    <t>R54</t>
  </si>
  <si>
    <t>Kloubový držák pro PIR detektory</t>
  </si>
  <si>
    <t>742220141</t>
  </si>
  <si>
    <t>Montáž ovládací klávesnice pro dodanou ústřednu</t>
  </si>
  <si>
    <t>R55</t>
  </si>
  <si>
    <t>Sběrnicová klávesnice s displejem, klávesnicí a RFID čtečkou</t>
  </si>
  <si>
    <t>742220255</t>
  </si>
  <si>
    <t>Montáž sirény vnitřní pro vyhlášení poplachu</t>
  </si>
  <si>
    <t>R56</t>
  </si>
  <si>
    <t>Sběrnicová siréna vnitřní</t>
  </si>
  <si>
    <t>742220256</t>
  </si>
  <si>
    <t>Montáž zálohové sirény s majákem a s akumulátorem 1,2 Ah</t>
  </si>
  <si>
    <t>R57</t>
  </si>
  <si>
    <t>Sběrnicová siréna venkovní, vč. AKU, bílý kryt, červený blikač</t>
  </si>
  <si>
    <t>R58</t>
  </si>
  <si>
    <t>Montáž posilovače sběrnice</t>
  </si>
  <si>
    <t>R59</t>
  </si>
  <si>
    <t>Zálohovaný galvanicky oddělený posilovač sběrnice</t>
  </si>
  <si>
    <t>R60</t>
  </si>
  <si>
    <t>Montáž krytu</t>
  </si>
  <si>
    <t>R61</t>
  </si>
  <si>
    <t>Kryt pro posilovač sběrnice</t>
  </si>
  <si>
    <t>R62</t>
  </si>
  <si>
    <t>Montáž akumulátoru</t>
  </si>
  <si>
    <t>R63</t>
  </si>
  <si>
    <t>Akumulátor 12V/18Ah</t>
  </si>
  <si>
    <t>742121001</t>
  </si>
  <si>
    <t>Montáž kabelů sdělovacích pro vnitřní rozvody do 15 žil</t>
  </si>
  <si>
    <t>R65</t>
  </si>
  <si>
    <t>Instalační kabel pro rozvod sběrnice 2x0,2mm2 + 2x0,5mm2</t>
  </si>
  <si>
    <t>R66</t>
  </si>
  <si>
    <t>Kabel U/UTP Cat.5e AWG24 PE venkovní plášť černý</t>
  </si>
  <si>
    <t>R67</t>
  </si>
  <si>
    <t>Montáž rozbočovače sběrnice</t>
  </si>
  <si>
    <t>R68</t>
  </si>
  <si>
    <t>Rozbočovač sběrnice</t>
  </si>
  <si>
    <t>R69</t>
  </si>
  <si>
    <t>Montáž instalační krabice</t>
  </si>
  <si>
    <t>R70</t>
  </si>
  <si>
    <t>Víceúčelová montážní krabice</t>
  </si>
  <si>
    <t>R64</t>
  </si>
  <si>
    <t>742220401</t>
  </si>
  <si>
    <t>Programování základních parametrů ústředny PZTS</t>
  </si>
  <si>
    <t>742220402</t>
  </si>
  <si>
    <t>Programování systému na jeden detektor PZTS</t>
  </si>
  <si>
    <t>742220411</t>
  </si>
  <si>
    <t>Oživení systému na jeden detektor PZTS</t>
  </si>
  <si>
    <t>742220511</t>
  </si>
  <si>
    <t>Výchozí revize systému PZTS</t>
  </si>
  <si>
    <t>742230003</t>
  </si>
  <si>
    <t>Montáž venkovní kamery</t>
  </si>
  <si>
    <t>R71</t>
  </si>
  <si>
    <t>IP kamera, bullet, venkovní, 4Mpx, 2688x1512, 30fps, IR přísvit do 10m, PoE, IPX4, IK04</t>
  </si>
  <si>
    <t>R97</t>
  </si>
  <si>
    <t>Nastavení a oživení systému CCTV</t>
  </si>
  <si>
    <t>742240005</t>
  </si>
  <si>
    <t>Montáž řídící jednotky pro připojení čteček k elektronické kontrole vstupu</t>
  </si>
  <si>
    <t>R90</t>
  </si>
  <si>
    <t>Přístupový systém, startovní sada, obsahuje: 1x rozbočovač/kontroler, 1x přístupová čtečka s kamerou , 1x přístupová čtečka, 20x karta NFC (13,56 MHz, Mifare)</t>
  </si>
  <si>
    <t>742240001</t>
  </si>
  <si>
    <t>Montáž čtečky karet k elektronické kontrole vstupu</t>
  </si>
  <si>
    <t>742320011</t>
  </si>
  <si>
    <t>Montáž elektromechanického samozamykacího zámku s panikovou funkcí</t>
  </si>
  <si>
    <t>R91</t>
  </si>
  <si>
    <t>Elektromechanický samozamykací zámek, 12-24V, pro únikové východy dle ČSN EN 179, rozteč a backset koordinovat s dodavatelem dveří</t>
  </si>
  <si>
    <t>R92</t>
  </si>
  <si>
    <t>Kabel s konektorem, 10m</t>
  </si>
  <si>
    <t>R93</t>
  </si>
  <si>
    <t>Rozpojitelná kabelová průchodka</t>
  </si>
  <si>
    <t>R94</t>
  </si>
  <si>
    <t>Protiplech</t>
  </si>
  <si>
    <t>742320031</t>
  </si>
  <si>
    <t>Montáž napájecího zdroje pro elektrický zámek</t>
  </si>
  <si>
    <t>R95</t>
  </si>
  <si>
    <t>Spínaný zdroj 13,8 Vss/1,5A v kovovém krytu, prostor pro AKU</t>
  </si>
  <si>
    <t>R96</t>
  </si>
  <si>
    <t>Akumulátor 12V/7Ah</t>
  </si>
  <si>
    <t>R98</t>
  </si>
  <si>
    <t>R99</t>
  </si>
  <si>
    <t>Kabel J-Y(St)Y 2x2x0,8</t>
  </si>
  <si>
    <t>R72</t>
  </si>
  <si>
    <t>Nastavení a oživení systému EKV</t>
  </si>
  <si>
    <t>742410001</t>
  </si>
  <si>
    <t>Montáž systémového zesilovače rozhlasu</t>
  </si>
  <si>
    <t>R84</t>
  </si>
  <si>
    <t>Mixážní zesilovač 120W (max. 180W), 2x zóna, výstup pro reproduktory 100V nebo 8?, montáž do racku</t>
  </si>
  <si>
    <t>R85</t>
  </si>
  <si>
    <t>Montáž stanice hlasatele</t>
  </si>
  <si>
    <t>R86</t>
  </si>
  <si>
    <t>Stanice hlasatele pro 2 zóny, nastavitelná citlivost, LED indikace stavu</t>
  </si>
  <si>
    <t>742410061</t>
  </si>
  <si>
    <t>Montáž reproduktoru podhledového bez krytu rozhlasu</t>
  </si>
  <si>
    <t>R88</t>
  </si>
  <si>
    <t>Podhledový reproduktor, 100V, 6/3/1,5/0,75 W, bílý</t>
  </si>
  <si>
    <t>742410063</t>
  </si>
  <si>
    <t>Montáž reproduktoru nástěnného rozhlasu</t>
  </si>
  <si>
    <t>R87</t>
  </si>
  <si>
    <t>Skříňkový reproduktor, 100V, 6/3/1,5/0,75 W, bílý</t>
  </si>
  <si>
    <t>741122121</t>
  </si>
  <si>
    <t>Montáž kabel Cu plný kulatý žíla 2x1,5 až 6 mm2 zatažený v trubkách (např. CYKY)</t>
  </si>
  <si>
    <t>R89</t>
  </si>
  <si>
    <t>Kabel CYKY-O 2x1,5</t>
  </si>
  <si>
    <t>742410201</t>
  </si>
  <si>
    <t>Oživení a nastavení ústředny rozhlasu, programování</t>
  </si>
  <si>
    <t>742330012</t>
  </si>
  <si>
    <t>Montáž zařízení do rozvaděče (switch, UPS, DVR, server) bez nastavení</t>
  </si>
  <si>
    <t>R80</t>
  </si>
  <si>
    <t>Router, bezpečnostní brána, switch, NVR, 8x GbE LAN, 1x 2,5GbE WAN, 2x SFP+, IDS/IPS, propustnost 3, 5Gbps, 1,3" displej, HDD slot (3,5")</t>
  </si>
  <si>
    <t>R81</t>
  </si>
  <si>
    <t>Switch, 48x Gbit RJ45, 4x SFP+, L3 static (L2+), dotykový displej, tiché chlazení</t>
  </si>
  <si>
    <t>R82</t>
  </si>
  <si>
    <t>Montáž WIFI AP</t>
  </si>
  <si>
    <t>R83</t>
  </si>
  <si>
    <t>Access point, 802.11ax, Wi-Fi 6, MU-MIMO 4×4, 2,4/5GHz, 5,3Gbps, PoE+ 802.3af</t>
  </si>
  <si>
    <t>R22</t>
  </si>
  <si>
    <t>Montáž drátěného žlabu 200/100mm</t>
  </si>
  <si>
    <t>R23</t>
  </si>
  <si>
    <t>Drátěný kabelový žlab 200/100mm, galvanický zinek</t>
  </si>
  <si>
    <t>R33</t>
  </si>
  <si>
    <t>Montáž drátěného žlabu 300/100mm</t>
  </si>
  <si>
    <t>R31</t>
  </si>
  <si>
    <t>Drátěný kabelový žlab 300/100mm, galvanický zinek</t>
  </si>
  <si>
    <t>R24</t>
  </si>
  <si>
    <t>Montáž spojky žlabu</t>
  </si>
  <si>
    <t>R27</t>
  </si>
  <si>
    <t>Spojka žlabu, galvanický zinek</t>
  </si>
  <si>
    <t>R25</t>
  </si>
  <si>
    <t>Montáž držáku žlabu</t>
  </si>
  <si>
    <t>R28</t>
  </si>
  <si>
    <t>Stropní držák pro ukotvení závitové tyče M8</t>
  </si>
  <si>
    <t>R29</t>
  </si>
  <si>
    <t>Závitová tyč 8mm/1m</t>
  </si>
  <si>
    <t>R26</t>
  </si>
  <si>
    <t>Montáž podpěry žlabu</t>
  </si>
  <si>
    <t>R30</t>
  </si>
  <si>
    <t>Podpěra žlabu, montáž na závitové tyče, délka 268mm, šířka 30mm, galvanický zinek</t>
  </si>
  <si>
    <t>R32</t>
  </si>
  <si>
    <t>Podpěra žlabu, montáž na závitové tyče, délka 365mm, šířka 30mm, galvanický zinek</t>
  </si>
  <si>
    <t>R34</t>
  </si>
  <si>
    <t>Montáž svazkového držáku</t>
  </si>
  <si>
    <t>R35</t>
  </si>
  <si>
    <t>Jádrové vrtání betonu, průměr 80mm, délka 200mm</t>
  </si>
  <si>
    <t>R105</t>
  </si>
  <si>
    <t>Vrtaný průraz 25mm do cihelného zdiva nebo prostého betonu do tl. 200mm</t>
  </si>
  <si>
    <t>R73</t>
  </si>
  <si>
    <t>D+M Provedení protipožární ucpávky mezi požárními úseky dle PBŘ</t>
  </si>
  <si>
    <t>R200</t>
  </si>
  <si>
    <t>Hloubení kabelových nezapažených rýh strojně š 30 cm, hl 70 cm, v hornině tř 3</t>
  </si>
  <si>
    <t>R201</t>
  </si>
  <si>
    <t>D+M Lože kabelů z písku nebo štěrkopísku tl 10 cm nad kabel, kryté plastovou folií, š lože do 50 cm</t>
  </si>
  <si>
    <t>R36</t>
  </si>
  <si>
    <t>Položení venkovní HDPE trubky</t>
  </si>
  <si>
    <t>R37</t>
  </si>
  <si>
    <t>Trubka HDPE zemní tlustostěnná 40/33mm vč. spojek, těsnění, koncovek, včetně uložení do výkopu bez zřízení lože a bez krytí</t>
  </si>
  <si>
    <t>R202</t>
  </si>
  <si>
    <t>D+M Krytí kabelů výstražnou fólií šířky 34 cm</t>
  </si>
  <si>
    <t>R203</t>
  </si>
  <si>
    <t>Zásyp jam nebo rýh strojně včetně zhutnění š 30 cm, hl 70 cm</t>
  </si>
  <si>
    <t>R74</t>
  </si>
  <si>
    <t>Zaškolení obsluhy - slaboproudé systémy</t>
  </si>
  <si>
    <t>R75</t>
  </si>
  <si>
    <t>Dokumentace skutečného provedení - zařízení slaboproudé elektrotechniky, tisk 3 paré, elektronicky DWG+PDF</t>
  </si>
  <si>
    <t>R76</t>
  </si>
  <si>
    <t>Průběžný úklid</t>
  </si>
  <si>
    <t>R77</t>
  </si>
  <si>
    <t>Přesun hmot, materiálů a výrobků</t>
  </si>
  <si>
    <t>R78</t>
  </si>
  <si>
    <t>Ekologická likvidace odpadu</t>
  </si>
  <si>
    <t>121101100</t>
  </si>
  <si>
    <t>Sejmutí ornice, pl. do 400 m2, přemístění do 50 m</t>
  </si>
  <si>
    <t>0,20*378,50</t>
  </si>
  <si>
    <t>VV</t>
  </si>
  <si>
    <t>919735113</t>
  </si>
  <si>
    <t>Řezání stávajícího živičného krytu tl. 10 - 15 cm</t>
  </si>
  <si>
    <t>nad opěrn zdí asf. komunikace : 30,0+5,0+8,0</t>
  </si>
  <si>
    <t>113108415</t>
  </si>
  <si>
    <t>Odstranění podkladu pl. nad 50 m2, živice tl.15 cm</t>
  </si>
  <si>
    <t>odstranění stáv. asf komunikace nad opěr zdí : 55,0</t>
  </si>
  <si>
    <t>113202111</t>
  </si>
  <si>
    <t>Vytrhání obrub z krajníků nebo obrubníků stojatých</t>
  </si>
  <si>
    <t>přístupy kartáč beton : 2,4+2,6+2,4+4,5</t>
  </si>
  <si>
    <t>113107415</t>
  </si>
  <si>
    <t>Odstranění podkladu nad 50 m2,kam.těžené tl.15 cm</t>
  </si>
  <si>
    <t>113107620</t>
  </si>
  <si>
    <t>Odstranění podkladu nad 50 m2,kam.drcené tl.20 cm</t>
  </si>
  <si>
    <t>963042819</t>
  </si>
  <si>
    <t>Bourání schodišťových stupňů betonových</t>
  </si>
  <si>
    <t>schodiště původního 16x170/380 : 1,2*16</t>
  </si>
  <si>
    <t>131201112</t>
  </si>
  <si>
    <t>Hloubení nezapaž. jam hor.3 do 1000 m3, STROJNĚ</t>
  </si>
  <si>
    <t>Důležitá</t>
  </si>
  <si>
    <t>celkové výkopy od -0,395 do původního terénu dle řezů B až D : 965,0</t>
  </si>
  <si>
    <t>131201119</t>
  </si>
  <si>
    <t>Příplatek za lepivost - hloubení nezap.jam v hor.3</t>
  </si>
  <si>
    <t>50% : 965,0*0,5</t>
  </si>
  <si>
    <t>132201212</t>
  </si>
  <si>
    <t>Hloubení rýh š.do 200 cm hor.3 do 1000m3,STROJNĚ</t>
  </si>
  <si>
    <t xml:space="preserve">PASY : </t>
  </si>
  <si>
    <t>pas ZP1 600x400 : ((2,1+1,56)/2*0,9)*(8,3+12,65+2,5+12,5+2,5+6,6+6,5)</t>
  </si>
  <si>
    <t>pas ZP2 700x400 : ((2,15+1,6)/2*0,9)*(15,5)</t>
  </si>
  <si>
    <t>pas ZP3 600x400 : ((2,3+1,23)/2*0,9)*(24,6+5,4)</t>
  </si>
  <si>
    <t>pas ZP4 600x400 : ((2,26+1,2)/2*0,9)*(11,4+2,5)</t>
  </si>
  <si>
    <t>132201219</t>
  </si>
  <si>
    <t>Příplatek za lepivost - hloubení rýh 200cm v hor.3 STROJNĚ</t>
  </si>
  <si>
    <t>50% : 180,3564*0,5</t>
  </si>
  <si>
    <t>133201102</t>
  </si>
  <si>
    <t>Hloubení šachet v hor.3 nad 100 m3</t>
  </si>
  <si>
    <t xml:space="preserve">výkop patek : </t>
  </si>
  <si>
    <t>patka P1 18ks : (1/3*0,80*(2,535^2+(2,535^2*1,4^2)^(1/2)+1,4^2)-(1,0*1,0*0,8))*18</t>
  </si>
  <si>
    <t>patka P2  2ks : (1/3*0,80*(2,735^2+(2,735^2*1,6^2)^(1/2)+1,6^2)-(1,2*1,2*0,8))*2</t>
  </si>
  <si>
    <t>patka P3 12ks : (1/3*1,06*(2,735^2+(2,735^2*1,6^2)^(1/2)+1,6^2)-(1,2*1,2*0,8))*12</t>
  </si>
  <si>
    <t>133201109</t>
  </si>
  <si>
    <t>Příplatek za lepivost - hloubení šachet v hor.3</t>
  </si>
  <si>
    <t>50% : 95,5745*0,5</t>
  </si>
  <si>
    <t>161101101</t>
  </si>
  <si>
    <t>Svislé přemístění výkopku z hor.1-4 do 2,5 m</t>
  </si>
  <si>
    <t>jáma 8% : 965,0*0,08</t>
  </si>
  <si>
    <t>rýhy do 600mm 50% : 180,3564*0,50</t>
  </si>
  <si>
    <t>šachty : 0</t>
  </si>
  <si>
    <t>162201102</t>
  </si>
  <si>
    <t>Vodorovné přemístění výkopku z hor.1-4 do 50 m</t>
  </si>
  <si>
    <t>zemina pro obsypy na meziskl a zpět : 125,8428*2</t>
  </si>
  <si>
    <t>ornice pro zatravnění : 75,70</t>
  </si>
  <si>
    <t>162701105</t>
  </si>
  <si>
    <t>Vodorovné přemístění výkopku z hor.1-4 do 10000 m</t>
  </si>
  <si>
    <t>jáma : 965,0</t>
  </si>
  <si>
    <t>rýhy do 2000mm  : 180,3564</t>
  </si>
  <si>
    <t>šachty : 95,545</t>
  </si>
  <si>
    <t>zemina pro obsypy z meziskládky : -125,8428</t>
  </si>
  <si>
    <t>162701109</t>
  </si>
  <si>
    <t>Příplatek k vod. přemístění hor.1-4 za další 1 km</t>
  </si>
  <si>
    <t>28km : 18*1115,0586</t>
  </si>
  <si>
    <t>167101102</t>
  </si>
  <si>
    <t>Nakládání výkopku z hor. 1 ÷ 4 v množství nad 100</t>
  </si>
  <si>
    <t>zemina pro obsypy z meziskl : 125,8428</t>
  </si>
  <si>
    <t>Uložení sypaniny na skl.-sypanina na výšku přes 2m</t>
  </si>
  <si>
    <t>174101101</t>
  </si>
  <si>
    <t>Zásyp jam, rýh, šachet se zhutněním</t>
  </si>
  <si>
    <t>Začátek provozního součtu</t>
  </si>
  <si>
    <t xml:space="preserve">  patka P1 18ks : (1/3*0,80*(2,535^2+(2,535^2*1,4^2)^(1/2)+1,4^2)-(1,0*1,0*0,8))*18</t>
  </si>
  <si>
    <t xml:space="preserve">  patka P2  2ks : (1/3*0,80*(2,735^2+(2,735^2*1,6^2)^(1/2)+1,6^2)-(1,2*1,2*0,8))*2</t>
  </si>
  <si>
    <t xml:space="preserve">  patka P3 12ks : (1/3*1,06*(2,735^2+(2,735^2*1,6^2)^(1/2)+1,6^2)-(1,2*1,2*0,8))*12</t>
  </si>
  <si>
    <t>Konec provozního součtu</t>
  </si>
  <si>
    <t xml:space="preserve">beton patek : </t>
  </si>
  <si>
    <t xml:space="preserve">  patka P1 18ks : 18*(0,8*1,0*1,0)</t>
  </si>
  <si>
    <t xml:space="preserve">  patka P2  2ks : 2*(0,8*1,2*1,2)</t>
  </si>
  <si>
    <t xml:space="preserve">  patka P3 12ks : 12*(0,7*1,2*1,2)</t>
  </si>
  <si>
    <t xml:space="preserve">podkl. bet patek : </t>
  </si>
  <si>
    <t xml:space="preserve">  patka P1 18ks : 18*(0,1*1,2*1,2)</t>
  </si>
  <si>
    <t xml:space="preserve">  patka P2  2ks : 2*(0,1*1,4*1,4)</t>
  </si>
  <si>
    <t xml:space="preserve">  patka P3 12ks : 12*(0,1*1,4*1,4)</t>
  </si>
  <si>
    <t>OBSYP PATEK CELKEM : 95,5745-(28,8+5,336)</t>
  </si>
  <si>
    <t xml:space="preserve">OBSYP PASŮ : </t>
  </si>
  <si>
    <t>pas ZP1 600x400 : ((0,9+0,3)/2*0,9)*(8,3+12,65+2,5+12,5+2,5+6,6+6,5)</t>
  </si>
  <si>
    <t>pas ZP2 700x400 : ((0,9+0,3)/2*0,9)*(15,5)</t>
  </si>
  <si>
    <t>pas ZP3 600x400 : ((0,9+0,3)/2*0,9)+((0,6+0,3)/2*0,6)*(24,6+5,4)</t>
  </si>
  <si>
    <t>pas ZP4 600x400 : (((2,26+1,2)/2*0,9)-(0,1*0,7+0,6*0,4-0,4*0,4))*(11,4+2,5)</t>
  </si>
  <si>
    <t>181301103</t>
  </si>
  <si>
    <t>Rozprostření ornice, rovina, tl. 15-20 cm,do 500m2</t>
  </si>
  <si>
    <t>199000002</t>
  </si>
  <si>
    <t>Poplatek za skládku horniny 1- 4, č. dle katal. odpadů 17 05 04</t>
  </si>
  <si>
    <t>180402111</t>
  </si>
  <si>
    <t>Založení trávníku parkového výsevem v rovině</t>
  </si>
  <si>
    <t>ohumusování+osetí  : 378,50</t>
  </si>
  <si>
    <t>0057240</t>
  </si>
  <si>
    <t>Směs travní parková I. běžná zátěž PROFI</t>
  </si>
  <si>
    <t>SPCM</t>
  </si>
  <si>
    <t>POL3_1</t>
  </si>
  <si>
    <t>378,5*0,03</t>
  </si>
  <si>
    <t>182001111</t>
  </si>
  <si>
    <t>Plošná úprava terénu, nerovnosti do 10 cm v rovině</t>
  </si>
  <si>
    <t>183403113</t>
  </si>
  <si>
    <t>Obdělání půdy frézováním v rovině</t>
  </si>
  <si>
    <t>183403153</t>
  </si>
  <si>
    <t>Obdělání půdy hrabáním, v rovině</t>
  </si>
  <si>
    <t>184102111</t>
  </si>
  <si>
    <t>Výsadba dřevin s balem D do 20 cm, v rovině</t>
  </si>
  <si>
    <t>026503299.Q</t>
  </si>
  <si>
    <t>Habr obecný - Carpinus betulus obvod kmene 10/12</t>
  </si>
  <si>
    <t>SML.CENA</t>
  </si>
  <si>
    <t>Tablet.hnojivo 10 g</t>
  </si>
  <si>
    <t>POL12_0</t>
  </si>
  <si>
    <t>184202112</t>
  </si>
  <si>
    <t>Ukotvení dřeviny kůly D do 10 cm, dl. do 3 m</t>
  </si>
  <si>
    <t>2*3</t>
  </si>
  <si>
    <t>05217230</t>
  </si>
  <si>
    <t>Tyč jehličnatá jakost 4 tř. 3  10-12 cm odkorněná</t>
  </si>
  <si>
    <t>RTS 21/ II</t>
  </si>
  <si>
    <t>Úvazek pružný</t>
  </si>
  <si>
    <t>POL3_</t>
  </si>
  <si>
    <t>184802115</t>
  </si>
  <si>
    <t>Chem. odplevelení před založ. granulátem, v rovině</t>
  </si>
  <si>
    <t>184921093</t>
  </si>
  <si>
    <t>Mulčování rostlin tl. do 0,1 m rovina</t>
  </si>
  <si>
    <t>1039110</t>
  </si>
  <si>
    <t>Kůra mulčovací VL</t>
  </si>
  <si>
    <t>3,0*0,15</t>
  </si>
  <si>
    <t>185802113</t>
  </si>
  <si>
    <t>Hnojení umělým hnojivem v rovině</t>
  </si>
  <si>
    <t>POL1_0</t>
  </si>
  <si>
    <t>40g/m2 : 378,5*40,0/1000000</t>
  </si>
  <si>
    <t>2519115</t>
  </si>
  <si>
    <t>Trávníkové hnojivo AGRO po 10 kg</t>
  </si>
  <si>
    <t>Kg</t>
  </si>
  <si>
    <t>40g/m2 : 378,5*40,0/1000</t>
  </si>
  <si>
    <t>185851111</t>
  </si>
  <si>
    <t>Dovoz vody pro zálivku rostlin do 6 km</t>
  </si>
  <si>
    <t>0821132</t>
  </si>
  <si>
    <t>Voda pitná - vodné</t>
  </si>
  <si>
    <t>215901101</t>
  </si>
  <si>
    <t>Zhutnění podloží z hornin nesoudržných do 92% PS vibrační deskou</t>
  </si>
  <si>
    <t>P9 bet. dlažba 800x800 : 164,50</t>
  </si>
  <si>
    <t>P10 kačírek : 40,8</t>
  </si>
  <si>
    <t>P11 kartáč beton : 27,65</t>
  </si>
  <si>
    <t>P13 dřevoplast prkna : 5,12</t>
  </si>
  <si>
    <t>P14 mlat z drtě : 18,10</t>
  </si>
  <si>
    <t>P15 kartáč beton : 9,3</t>
  </si>
  <si>
    <t>P16 cementový potěr : 14,90</t>
  </si>
  <si>
    <t>P17 kartáč beton : 1,54</t>
  </si>
  <si>
    <t>271313511</t>
  </si>
  <si>
    <t>Beton podkladní pod základové konstrukce, prostý</t>
  </si>
  <si>
    <t xml:space="preserve">PATKY : </t>
  </si>
  <si>
    <t>patka P1 18ks : 18*(0,1*1,2*1,2)</t>
  </si>
  <si>
    <t>patka P2  2ks : 2*(0,1*1,4*1,4)</t>
  </si>
  <si>
    <t>patka P3 12ks : 12*(0,1*1,4*1,4)</t>
  </si>
  <si>
    <t>pas ZP1 600x400 : 0,1*0,8*(8,3+12,65+2,5+12,5+2,5+6,6+6,5)</t>
  </si>
  <si>
    <t>pas ZP2 700x400 : 0,1*0,8*(15,5)</t>
  </si>
  <si>
    <t>pas ZP3 600x400 : 0,1*0,8*(24,6+5,4)</t>
  </si>
  <si>
    <t>pas ZP4 600x400 : 0,1*0,7*(11,4+2,5)</t>
  </si>
  <si>
    <t>nízký angl. dvorek : 0,10*0,80*(23,3+5,3)</t>
  </si>
  <si>
    <t>273321321</t>
  </si>
  <si>
    <t>Železobeton základových desek C 20/25</t>
  </si>
  <si>
    <t>deska výtahu : 0,15*(1,825*1,840)</t>
  </si>
  <si>
    <t>273351215</t>
  </si>
  <si>
    <t>Bednění stěn základových desek - zřízení</t>
  </si>
  <si>
    <t>deska výtahu : 0,15*(2*1,8252+2*1,840)</t>
  </si>
  <si>
    <t>273351216</t>
  </si>
  <si>
    <t>Bednění stěn základových desek - odstranění</t>
  </si>
  <si>
    <t>273361821</t>
  </si>
  <si>
    <t>Výztuž základových desek z betonářské oceli B500B</t>
  </si>
  <si>
    <t xml:space="preserve">110,0 kg/m3 : </t>
  </si>
  <si>
    <t>deska výtahu : 0,15*(1,825*1,840)*110,0/1000</t>
  </si>
  <si>
    <t>274272140</t>
  </si>
  <si>
    <t>Zdivo základové z bednicích tvárnic, tl. 300 mm výplň tvárnic betonem C 20/25</t>
  </si>
  <si>
    <t>pas ZP1 600x400 : 0,5*(8,3+12,65+2,5+12,5+2,5+6,6+6,5)</t>
  </si>
  <si>
    <t>pas ZP2 700x400 : 0,5*(15,5)</t>
  </si>
  <si>
    <t>pas ZP3 600x400 : 0,5*(24,6+5,4)</t>
  </si>
  <si>
    <t>zazdění kolektoru : 1,5*1,8</t>
  </si>
  <si>
    <t>274272150</t>
  </si>
  <si>
    <t>Zdivo základové z bednicích tvárnic, tl. 400 mm výplň tvárnic betonem C 20/25</t>
  </si>
  <si>
    <t>pas ZP4 600x400 : 0,5*(11,4+2,5)</t>
  </si>
  <si>
    <t>274929111R01</t>
  </si>
  <si>
    <t>Příplatek na řezání 1ks betonové bednící tvárnice</t>
  </si>
  <si>
    <t>pro větrací štěrbiny (odvětr radonu) š=1500mm tzn 3tvárnice : 32*3</t>
  </si>
  <si>
    <t>274321321</t>
  </si>
  <si>
    <t>Železobeton základových pasů C 20/25</t>
  </si>
  <si>
    <t>pas ZP1 600x400 : 0,6*0,4*(8,3+12,65+2,5+12,5+2,5+6,6+6,5)</t>
  </si>
  <si>
    <t>pas ZP2 700x400 : 0,7*0,4*(15,5)</t>
  </si>
  <si>
    <t>pas ZP3 600x400 : 0,6*0,4*(24,6+5,4)</t>
  </si>
  <si>
    <t>pas ZP4 600x400 : 0,6*0,4*(11,4+2,5)</t>
  </si>
  <si>
    <t>pasy pod desku výtahu tvar "U" : 0,4*0,8*(1,825*2+1,065)</t>
  </si>
  <si>
    <t>274351215</t>
  </si>
  <si>
    <t>Bednění stěn základových pasů - zřízení</t>
  </si>
  <si>
    <t>pas ZP1 600x400 : 2*0,4*(8,3+12,65+2,5+12,5+2,5+6,6+6,5)</t>
  </si>
  <si>
    <t>pas ZP2 700x400 : 2*0,4*(15,5)</t>
  </si>
  <si>
    <t>pas ZP3 600x400 : 2*0,4*(24,6+5,4)</t>
  </si>
  <si>
    <t>pas ZP4 600x400 : 2*0,4*(11,4+2,5)</t>
  </si>
  <si>
    <t>274351216</t>
  </si>
  <si>
    <t>Bednění stěn základových pasů - odstranění</t>
  </si>
  <si>
    <t>274361821</t>
  </si>
  <si>
    <t>Výztuž základových pasů z betonářské oceli  B500B</t>
  </si>
  <si>
    <t xml:space="preserve">výztuž na 1mb základu 16,5 kg/mb : </t>
  </si>
  <si>
    <t xml:space="preserve">  pas ZP1 600x400 : (8,3+12,65+2,5+12,5+2,5+6,6+6,5)</t>
  </si>
  <si>
    <t xml:space="preserve">  pas ZP2 700x400 : (15,5)</t>
  </si>
  <si>
    <t xml:space="preserve">  pas ZP3 600x400 : (24,6+5,4)</t>
  </si>
  <si>
    <t xml:space="preserve">  pas ZP4 600x400 : (11,4+2,5)</t>
  </si>
  <si>
    <t>celkem  : 16,5*110,95/1000*1,07</t>
  </si>
  <si>
    <t>275321321</t>
  </si>
  <si>
    <t>Železobeton základových patek C 20/25</t>
  </si>
  <si>
    <t>patka P1 18ks : 18*(0,8*1,0*1,0)</t>
  </si>
  <si>
    <t>patka P2  2ks : 2*(0,8*1,2*1,2)</t>
  </si>
  <si>
    <t>patka P3 12ks : 12*(0,7*1,2*1,2)</t>
  </si>
  <si>
    <t>275351215</t>
  </si>
  <si>
    <t>Bednění stěn základových patek - zřízení</t>
  </si>
  <si>
    <t>patka P1 18ks : 18*(0,8*(4*1,0))</t>
  </si>
  <si>
    <t>patka P2  2ks : 2*(0,8*(4*1,2))</t>
  </si>
  <si>
    <t>patka P3 12ks : 12*(0,7*(4*1,2))</t>
  </si>
  <si>
    <t>275351216</t>
  </si>
  <si>
    <t>Bednění stěn základových patek - odstranění</t>
  </si>
  <si>
    <t>275361921</t>
  </si>
  <si>
    <t>Výztuž základových patek ze svařovaných sítí KY 80, drát d 8,0 mm, oko 150 x 150 mm</t>
  </si>
  <si>
    <t xml:space="preserve">hmotnost =5,5 kg/m2 : </t>
  </si>
  <si>
    <t xml:space="preserve">  patka P1 18ks : 18*(1,3*1,3)</t>
  </si>
  <si>
    <t xml:space="preserve">  patka P2  2ks : 2*(1,7*1,7)</t>
  </si>
  <si>
    <t xml:space="preserve">  patka P3 12ks : 12*(1,7*1,7)</t>
  </si>
  <si>
    <t>70,88*5,5/1000*1,15</t>
  </si>
  <si>
    <t>211971110</t>
  </si>
  <si>
    <t>Opláštění žeber z geotextilie</t>
  </si>
  <si>
    <t>u opěrných stěn : (0,9*2+0,5*2+0,2)*(1,0+10,3+11,7+3,0+13,2+3,0+6,0+14,5)</t>
  </si>
  <si>
    <t>pod velkoformát dlažbou : (0,6*2+0,5*2+0,2)*23,0</t>
  </si>
  <si>
    <t>zaústění drenu : (0,6*2+0,5*2+0,2)*3,2</t>
  </si>
  <si>
    <t>212312111</t>
  </si>
  <si>
    <t>Lože trativodu z betonu prostého angl. dvorek</t>
  </si>
  <si>
    <t>u opěrných stěn : 0,15*0,6*(1,0+10,3+11,7+3,0+13,2+3,0+6,0+14,5)</t>
  </si>
  <si>
    <t>212572111</t>
  </si>
  <si>
    <t>Lože trativodu ze štěrkopísku tříděného</t>
  </si>
  <si>
    <t>pod velkoformát dlažbou : 0,1*0,6*23,0</t>
  </si>
  <si>
    <t>zaústění drenu : 0,1*0,6*3,2</t>
  </si>
  <si>
    <t>212561111</t>
  </si>
  <si>
    <t>Výplň odvodňov. trativodů kam. hrubě drcen.16-32mm</t>
  </si>
  <si>
    <t>P10 kačírek : 0,55*40,8</t>
  </si>
  <si>
    <t>P9 dren pod dlažbou : 0,6*0,55*23,0</t>
  </si>
  <si>
    <t>zaústění drenu : 0,6*0,55*3,2</t>
  </si>
  <si>
    <t>212755116</t>
  </si>
  <si>
    <t>Trativody z drenážních trubek DN 10 cm bez lože z trub PVC flexibilní</t>
  </si>
  <si>
    <t>u opěrných stěn : 1,0+10,3+11,7+3,0+13,2+3,0+6,0+14,5</t>
  </si>
  <si>
    <t>pod velkoformát dlažbou : 23,0</t>
  </si>
  <si>
    <t>zaústění drenu : 3,2</t>
  </si>
  <si>
    <t>894431111</t>
  </si>
  <si>
    <t>Šachta, D 315 mm, dl.šach.roury 1,25 m, přímá dno PP KG D 110 mm, poklop PP do roury 1,5 t</t>
  </si>
  <si>
    <t>Agregovaná položka</t>
  </si>
  <si>
    <t>POL2_1</t>
  </si>
  <si>
    <t>na drenážním potrubí u opěrek : 7</t>
  </si>
  <si>
    <t>pod velkoformát dlažbou : 1</t>
  </si>
  <si>
    <t>69366055</t>
  </si>
  <si>
    <t>Textilie PP 63/30 300 g/m2 šíře do 8,8 m</t>
  </si>
  <si>
    <t>250,98*1,15</t>
  </si>
  <si>
    <t>380326131</t>
  </si>
  <si>
    <t>Beton komplet.konstr.vodostavební C 20/25 do 15 cm</t>
  </si>
  <si>
    <t>nízký angl. dvorek : 0,15*(0,775+0,53)*(23,3+5,3)</t>
  </si>
  <si>
    <t>0,25*0,10*(23,3+5,3)</t>
  </si>
  <si>
    <t>4*0,15*(0,775*0,68)</t>
  </si>
  <si>
    <t>380356231</t>
  </si>
  <si>
    <t>Bednění kompl.konstr.neomít.BO pl.rovinných,zříz.</t>
  </si>
  <si>
    <t>nízký angl. dvorek : (0,68+0,53+0,1+0,25)*(23,3+5,3)</t>
  </si>
  <si>
    <t>4*(0,775*0,68*2)</t>
  </si>
  <si>
    <t>380356232</t>
  </si>
  <si>
    <t>Bednění kompl.konstr.neomít.BO pl.rovinných,odbed.</t>
  </si>
  <si>
    <t>380361007</t>
  </si>
  <si>
    <t>Výztuž kompletních konstrukcí z oceli 10 505</t>
  </si>
  <si>
    <t>nízký angl. dvorek : 0,39541</t>
  </si>
  <si>
    <t>388 PC 001</t>
  </si>
  <si>
    <t>MTŽ bet. energokanál se zákrytovou deskou</t>
  </si>
  <si>
    <t>899623141</t>
  </si>
  <si>
    <t>Zabetonování dna kolektoru betonem C12/15</t>
  </si>
  <si>
    <t>l=9,4m : 1,1*0,86*9,4</t>
  </si>
  <si>
    <t>962052211</t>
  </si>
  <si>
    <t>Bourání železobet.  nadzákladového zdiva</t>
  </si>
  <si>
    <t>strop a část stěn kolektoru tl.stěn (stropu) 200mm : 0,2*(0,94*2+1,1)*9,4</t>
  </si>
  <si>
    <t>5938544</t>
  </si>
  <si>
    <t>Energokanál ENK  58/39/35 U</t>
  </si>
  <si>
    <t>5938540</t>
  </si>
  <si>
    <t>Deska zákrytová ENK 58/39/5 ZD</t>
  </si>
  <si>
    <t>411121232</t>
  </si>
  <si>
    <t>Osazování stropních desek š. do 60, dl. do 180 cm včetně dodávky PZD 29/10   149x29x9</t>
  </si>
  <si>
    <t>na kolektor náhrada za poškozené : 10</t>
  </si>
  <si>
    <t>430321514R01</t>
  </si>
  <si>
    <t>Beton schodišťových konstrukcí železový C 30/37 povrch kartáčovaný</t>
  </si>
  <si>
    <t>vstup stupně š=2,4m : 0,27*(0,6*2,4)+0,15*(0,3*2,4)</t>
  </si>
  <si>
    <t>vstup stupně š=2,6m : 0,27*(0,6*2,6)+0,15*(0,3*2,6)</t>
  </si>
  <si>
    <t>stupně š=0,8m : 0,27*(0,96*0,8)+0,17*(0,69*0,8)+0,17*(0,42*0,8)</t>
  </si>
  <si>
    <t xml:space="preserve">schodiště v místě původního 16x170/380 : </t>
  </si>
  <si>
    <t>deska+prahy : (0,2*1,2*5,8)+(0,4*1,0+1,2)+(0,4*0,8*1,2)</t>
  </si>
  <si>
    <t>stupně : (0,17*0,38/2)*1,2*16</t>
  </si>
  <si>
    <t>430362021</t>
  </si>
  <si>
    <t>Výztuž schodišťových konstrukcí sítí Kari</t>
  </si>
  <si>
    <t>90,0 kg/m3 : 5,7478*90,0/1000</t>
  </si>
  <si>
    <t>434351141</t>
  </si>
  <si>
    <t>Bednění stupňů přímočarých - zřízení</t>
  </si>
  <si>
    <t>vstup stupně š=2,4m : (0,15+0,30)*2,4*2</t>
  </si>
  <si>
    <t>vstup stupně š=2,6m : (0,15+0,30)*2,6*2</t>
  </si>
  <si>
    <t>stupně š=0,8m : (0,17+0,27)*0,8*3</t>
  </si>
  <si>
    <t xml:space="preserve">schodiště v místě původního 16x 170/380  : </t>
  </si>
  <si>
    <t>stupně : (0,20+0,40)*1,3*16</t>
  </si>
  <si>
    <t>434351142</t>
  </si>
  <si>
    <t>Bednění stupňů přímočarých - odstranění</t>
  </si>
  <si>
    <t>457311116</t>
  </si>
  <si>
    <t>Vyrovnávací beton výplňový nebo spádový C 16/20</t>
  </si>
  <si>
    <t>P16 cementový potěr : (0,02+0,07)/2*14,90</t>
  </si>
  <si>
    <t>564741111R01</t>
  </si>
  <si>
    <t>Podklad z kameniva drceného vel.16-32 mm,tl. 12 cm</t>
  </si>
  <si>
    <t>564751111R01</t>
  </si>
  <si>
    <t>Podklad z kameniva drceného vel.16-32 mm,tl. 15 cm</t>
  </si>
  <si>
    <t>564922105</t>
  </si>
  <si>
    <t>Mlatový kryt z mech.zpevněného kameniva tl. 5 cm prosívka fr. 0-4 mm</t>
  </si>
  <si>
    <t>568111111</t>
  </si>
  <si>
    <t>Zřízení vrstvy z geotextilie skl.do 1:5, š.do 3 m</t>
  </si>
  <si>
    <t>639571311</t>
  </si>
  <si>
    <t>Okapový chodník - textilie proti prorůstání 45g/m2</t>
  </si>
  <si>
    <t>581114115R01</t>
  </si>
  <si>
    <t>Kryt z betonu komunikací pro pěší tloušťky 12 cm kartáčovaný beton</t>
  </si>
  <si>
    <t>596811111</t>
  </si>
  <si>
    <t>Kladení dlaždic kom.pro pěší, lože z kameniva těž.</t>
  </si>
  <si>
    <t>odečet dlažby 800x800 do betonu : -25,60</t>
  </si>
  <si>
    <t>596841111</t>
  </si>
  <si>
    <t>Kladení dlažby z dlaždic kom.pro pěší do lože z MC</t>
  </si>
  <si>
    <t xml:space="preserve">P9 bet. dlažba 800x800 : </t>
  </si>
  <si>
    <t xml:space="preserve">  okolo okrajů bez obrub (u stromů) : 0,8*16*2</t>
  </si>
  <si>
    <t xml:space="preserve">  0,8*4*2</t>
  </si>
  <si>
    <t>0,8*32,0</t>
  </si>
  <si>
    <t>639571210</t>
  </si>
  <si>
    <t>Kačírek pro okapový chodník tl. 100 mm</t>
  </si>
  <si>
    <t>713191100</t>
  </si>
  <si>
    <t>Položení separační fólie včetně dodávky PE fólie</t>
  </si>
  <si>
    <t>766441111RAW</t>
  </si>
  <si>
    <t>D+M Podlahy teras z dřevoplast. prken 138x23mm na roštu 50x50mm, vč beton. dlažby 300x300x40mm</t>
  </si>
  <si>
    <t>P13 : 5,12</t>
  </si>
  <si>
    <t>916561111</t>
  </si>
  <si>
    <t>Osazení záhon.obrubníků do lože z C 12/15 s opěrou</t>
  </si>
  <si>
    <t>okolo štěrk komunik : 5,5+3,0</t>
  </si>
  <si>
    <t>917862111</t>
  </si>
  <si>
    <t>Osazení stojat. obrub.bet. s opěrou,lože z C 12/15</t>
  </si>
  <si>
    <t>okolo dlažby 800x800mm : 9,3-2,4+4,0+1,6+2,93+0,2+12,7+2,4+4,97</t>
  </si>
  <si>
    <t>936124112</t>
  </si>
  <si>
    <t>Zřízení lavice stabilní se zabetonováním noh</t>
  </si>
  <si>
    <t>953171002</t>
  </si>
  <si>
    <t>Osazování poklopů litinových, ocelových do 100 kg</t>
  </si>
  <si>
    <t>kolektor : 1</t>
  </si>
  <si>
    <t>5524212</t>
  </si>
  <si>
    <t>Poklop B125 čtvercový 600x600mm</t>
  </si>
  <si>
    <t>5921741</t>
  </si>
  <si>
    <t>Obrubník chodníkový  100/10/25 II nat</t>
  </si>
  <si>
    <t>nad opěrn zdí asf. komunikace : 44</t>
  </si>
  <si>
    <t>okolo dlažby 800x800mm : 37</t>
  </si>
  <si>
    <t>5921746</t>
  </si>
  <si>
    <t>Obrubník zahradní 100/5/25 II nat</t>
  </si>
  <si>
    <t>RTS 18/ I</t>
  </si>
  <si>
    <t>okolo štěrk komunik : 9</t>
  </si>
  <si>
    <t>59245620Q</t>
  </si>
  <si>
    <t>Dlaždice betonová 80x80x8 cm šedá</t>
  </si>
  <si>
    <t>P9 bet. dlažba 800x800 : 164,50*1,05</t>
  </si>
  <si>
    <t>59289016.</t>
  </si>
  <si>
    <t>Lavička prefa betonová bílá 3200x600x450mm</t>
  </si>
  <si>
    <t>RTS 22/ II</t>
  </si>
  <si>
    <t>23,22*1,20</t>
  </si>
  <si>
    <t>566901111</t>
  </si>
  <si>
    <t>Vyspravení podkladu po překopech štěrkopískem</t>
  </si>
  <si>
    <t>nad opěrn zdí asf. komunikace oprav u obruby š=30cm : 0,3*0,15*(30,0+5,0+8,0)</t>
  </si>
  <si>
    <t>566903111</t>
  </si>
  <si>
    <t>Vyspravení podkladu po překopech kam.hrubě drceným</t>
  </si>
  <si>
    <t>nad opěrn zdí asf. komunikace oprav u obruby š=30cm : 0,3*0,20*(30,0+5,0+8,0)*2,0</t>
  </si>
  <si>
    <t>566904111</t>
  </si>
  <si>
    <t>Vyspravení podkladu po překopech kam.obal.asfaltem</t>
  </si>
  <si>
    <t>nad opěrn zdí asf. komunikace oprav u obruby š=30cm : 0,3*0,10*(30,0+5,0+8,0)*2,500</t>
  </si>
  <si>
    <t>572952111</t>
  </si>
  <si>
    <t>Vyspravení krytu po překopu asf.betonem tl.do 5 cm</t>
  </si>
  <si>
    <t>nad opěrn zdí asf. komunikace oprav u obruby š=30cm : 0,3*(30,0+5,0+8,0)</t>
  </si>
  <si>
    <t>998014021</t>
  </si>
  <si>
    <t>Přesun hmot, budovy mont. vícepodl. s pláštěm</t>
  </si>
  <si>
    <t>711212001</t>
  </si>
  <si>
    <t>Nátěr (povlak) krystalická hydroizolace</t>
  </si>
  <si>
    <t>deska výtahu : 1,825*1,840</t>
  </si>
  <si>
    <t>998711201</t>
  </si>
  <si>
    <t>Přesun hmot pro izolace proti vodě, výšky do 6 m</t>
  </si>
  <si>
    <t>767 PC_01/Z</t>
  </si>
  <si>
    <t>D+M Ocelového madla venkovního schodiště žárově Zn</t>
  </si>
  <si>
    <t>767 PC_02/Z</t>
  </si>
  <si>
    <t>D+M Ocelového venkovního schodiště vč. zábradlí žárově Zn</t>
  </si>
  <si>
    <t>767 PC_03/Z</t>
  </si>
  <si>
    <t>D+M Ocelové venkovní branky 700x1800mm vč kování žárově Zn</t>
  </si>
  <si>
    <t>767 PC_04/Z</t>
  </si>
  <si>
    <t>D+M Ocelové venkovní branky 650x830mm vč kování žárově Zn</t>
  </si>
  <si>
    <t>767 PC_06/Z</t>
  </si>
  <si>
    <t>D+M Ocelového rámu (základ) pro TČ na opěrné zdi žárově Zn</t>
  </si>
  <si>
    <t>767 PC_07/Z</t>
  </si>
  <si>
    <t>D+M Ocelového zábradlí na opěrné zdi žárově Zn</t>
  </si>
  <si>
    <t>767 PC_10/Z</t>
  </si>
  <si>
    <t>D+M Ocelová stropní kce. angl. dvorků žárově Zn</t>
  </si>
  <si>
    <t>767 PC_11/Z</t>
  </si>
  <si>
    <t>D+M Ocelová kce. zakrytí malých angl. dvorků poror žárově Zn</t>
  </si>
  <si>
    <t>767 PC_16/Z</t>
  </si>
  <si>
    <t>D+M Ocelová kce. podloubí (sloupy, průvlaky zavětr 1x základ+1x PUR nátěr matný</t>
  </si>
  <si>
    <t>330030120RAQ</t>
  </si>
  <si>
    <t>D+M Hydraulické vertikální plošiny, nosnost=400kg 2 stanice, 2 nástupiště viz příloha  PD</t>
  </si>
  <si>
    <t>POL2_9</t>
  </si>
  <si>
    <t>979011111</t>
  </si>
  <si>
    <t>Svislá doprava suti a vybour. hmot za 2.NP a 1.PP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</si>
  <si>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</si>
  <si>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</si>
  <si>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</si>
  <si>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</si>
  <si>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</si>
  <si>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</si>
  <si>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</si>
  <si>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</si>
  <si>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</si>
  <si>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</si>
  <si>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979999981</t>
  </si>
  <si>
    <t>Poplatek za recyklaci betonu kusovost do 1600 cm2 (skup.170101)</t>
  </si>
  <si>
    <t>77,01526-18,15</t>
  </si>
  <si>
    <t>979999994</t>
  </si>
  <si>
    <t>obalení drenu D100 mezi pilotami za stříkaným betonem cca 25ks á3,7m : 25*(0,45*3,7)</t>
  </si>
  <si>
    <t>mezi piloty za stříkaný beton cca 25ks : 25*3,7</t>
  </si>
  <si>
    <t>Textilie PP 300 g/m2 šíře do 8,8 m</t>
  </si>
  <si>
    <t>264321412</t>
  </si>
  <si>
    <t>Vrty zapažené do 650 mm hl.do 10 m hor.3</t>
  </si>
  <si>
    <t>224383112</t>
  </si>
  <si>
    <t>Zřízení pilot,vytaž.pažnic, z ŽB do 10 m, D 1250mm</t>
  </si>
  <si>
    <t>224361116</t>
  </si>
  <si>
    <t>Výztuž pilot betonovaných do země z oceli B500B</t>
  </si>
  <si>
    <t xml:space="preserve">  armokoše typ A : 990,04</t>
  </si>
  <si>
    <t xml:space="preserve">  armokoše typ B : 7299,36</t>
  </si>
  <si>
    <t xml:space="preserve">  armokoše typ C : 1145,12</t>
  </si>
  <si>
    <t>celkem : 9434,52/1000</t>
  </si>
  <si>
    <t>224311411</t>
  </si>
  <si>
    <t>Výplň pilot z C 25/30 XF3, bez suspenze</t>
  </si>
  <si>
    <t>131100110RAQ</t>
  </si>
  <si>
    <t>Nákládání vývrtku z pilot a odvoz na skládku 28km vč. poplatku</t>
  </si>
  <si>
    <t>961100015RAQ</t>
  </si>
  <si>
    <t>Ubourání hlav pilot po podkladní beton, zapravení vč. likvidace suti</t>
  </si>
  <si>
    <t>58 pilot : pi*0,315^2*0,3*58</t>
  </si>
  <si>
    <t>564112115</t>
  </si>
  <si>
    <t>Podklad z bet.recyklátu fr. 0-16 po zhutn.tl.15 cm plocha pro pilotáž</t>
  </si>
  <si>
    <t>216341112R01</t>
  </si>
  <si>
    <t>Beton stříkaný stěn, C20/25 XC2 tl.10 cm</t>
  </si>
  <si>
    <t>216341119R01</t>
  </si>
  <si>
    <t>Přípl.za dalších 5 cm tl.-beton stříkaný C20/25, s</t>
  </si>
  <si>
    <t>289363211</t>
  </si>
  <si>
    <t>Kotvičky výztuže do tmelu hl.20 cm, z 10216, 8 mm</t>
  </si>
  <si>
    <t>289361113</t>
  </si>
  <si>
    <t>Výztuž ze svař.sítí na plochy,drát D 6,0 mm</t>
  </si>
  <si>
    <t>hmotnost sítě 6/150/150 = 3,035kg/m2 : 521,1</t>
  </si>
  <si>
    <t xml:space="preserve">podkl bet. opěrných zdí : </t>
  </si>
  <si>
    <t>pod pasy dil.č.1+č.8  l=7,0m+9,4m : 1,00*0,1*(7,0+9,4)</t>
  </si>
  <si>
    <t>pod římsu na opěr zdech l=51,0m : 1,05*0,1*51,0</t>
  </si>
  <si>
    <t xml:space="preserve">zákl. pasy opěrných žb stěn : </t>
  </si>
  <si>
    <t>dilatace č.1 : 0,80*0,60*7,0</t>
  </si>
  <si>
    <t>dilatace č.8 : 0,80*0,60*9,24</t>
  </si>
  <si>
    <t>dilatace č.1 : 2*0,60*7,0</t>
  </si>
  <si>
    <t>dilatace č.8 : 2*0,60*9,24</t>
  </si>
  <si>
    <t>317321017</t>
  </si>
  <si>
    <t>Římsy zdí a valů z betonu železového C 25/30</t>
  </si>
  <si>
    <t>51m zešikmené římsy : (0,85*0,3+0,85*0,05/2)*51,0</t>
  </si>
  <si>
    <t>317353111</t>
  </si>
  <si>
    <t>Bednění říms zdí a valů - zřízení</t>
  </si>
  <si>
    <t>51m zešikmené římsy : (0,35+0,90+0,3)*51,0</t>
  </si>
  <si>
    <t>317353112</t>
  </si>
  <si>
    <t>Bednění říms zdí a valů - odbednění</t>
  </si>
  <si>
    <t>311351923</t>
  </si>
  <si>
    <t>Lišta do bednění pro sražení hran monolit. konstru</t>
  </si>
  <si>
    <t>51m zešikmené římsy : 51,0</t>
  </si>
  <si>
    <t>dilatace č.1 : 9,0</t>
  </si>
  <si>
    <t>dilatace č.8 : 12,0</t>
  </si>
  <si>
    <t>3,0</t>
  </si>
  <si>
    <t>317 PC 001</t>
  </si>
  <si>
    <t>D+M Bednění kotevních otvorů pro ocel. zastropení</t>
  </si>
  <si>
    <t>327321825</t>
  </si>
  <si>
    <t>Zdi a valy ze železobetonu pohled. pevnost C 25/30</t>
  </si>
  <si>
    <t>dilatace č.1 : 0,3*(6,15*0,21+6,15*2,77/2+0,85*2,98)</t>
  </si>
  <si>
    <t>dilatace č.8 : 0,3*(11,24*0,345+11,24*1,485/2)</t>
  </si>
  <si>
    <t>327351211</t>
  </si>
  <si>
    <t>Bednění zdí a valů H do 20 m - zřízení</t>
  </si>
  <si>
    <t>dilatace č.1 : 2*(6,15*0,21+6,15*2,77/2+0,85*2,98)</t>
  </si>
  <si>
    <t>dilatace č.8 : 2*(11,24*0,345+11,24*1,485/2)</t>
  </si>
  <si>
    <t>327351221</t>
  </si>
  <si>
    <t>Bednění zdí a valů H do 20 m - odbednění</t>
  </si>
  <si>
    <t>327361017</t>
  </si>
  <si>
    <t>Výztuž zdí a valů z oceli B500B (10 505), D nad 12</t>
  </si>
  <si>
    <t>žb opěr zdi tl.300mm vč základ. pasů a římsa na pilotách : 3,20</t>
  </si>
  <si>
    <t>327 PC 001</t>
  </si>
  <si>
    <t>D+M Vložení dilatace tl.20mm mezi dilatačními celk</t>
  </si>
  <si>
    <t>380932117</t>
  </si>
  <si>
    <t>Vlepení výztuže D 20 mm do vrtu v betonu 2složkovo</t>
  </si>
  <si>
    <t>dilatace mezi piloty/žb stěnou : 0,30*(7+3)</t>
  </si>
  <si>
    <t>998001011</t>
  </si>
  <si>
    <t>Přesun hmot pro piloty betonované na místě</t>
  </si>
  <si>
    <t>14_05_2023</t>
  </si>
  <si>
    <t>760 01</t>
  </si>
  <si>
    <t>Vybrán výběrovým řízením</t>
  </si>
  <si>
    <t>spoj stěna přiznaný spoj, výška spoje 1 bm</t>
  </si>
  <si>
    <t>spoj strop přiznaný spoj, délka spoje 1 bm</t>
  </si>
  <si>
    <t>spoj dveřní + šedý hříbek</t>
  </si>
  <si>
    <t>modul 9000x2990x3565(3000) PON-160,PI-30+120,SI-220,3xST,vyv.rastr</t>
  </si>
  <si>
    <t>modul 7500x2990x3565(3000) PON-160,PI-30+120,SI-220,3xST,vyv.rastr</t>
  </si>
  <si>
    <t>modul 6000x2990x3565(3000) PON-160,PI-30+120,SI-220,3xST,vyv.rastr</t>
  </si>
  <si>
    <t>modul 5995x2990x3565(3000?)PON-160,PI-30+120,SI-220,3xST,vyv.rastr</t>
  </si>
  <si>
    <t>modul 6000x2990x3300(2700?)PON-160,PI-30+120,SI-220,3xST,vyv.rastr</t>
  </si>
  <si>
    <t>stěna obv.iz.200(100+40,20kg+60,43kg)CW100+100/cementovláknitá deska 12,5[3,0]parotěsná folie,DP1</t>
  </si>
  <si>
    <t>D+M Obklad fasády mezi okny hliníkovými kazetami typu bond</t>
  </si>
  <si>
    <t>madla k WC a umývadlům pro postižené, komaxit, bílá 1x pevné a 1x sklopné</t>
  </si>
  <si>
    <t>Akumulační boxy z PP pro vsakování dešťových vod - dvouřadá retenční galerie, EP 400, užitný objem 6 ,0 m3, 1,2*2,4*0,52m, 4ks</t>
  </si>
  <si>
    <t xml:space="preserve">Podlahová vpust DN40/50 s vodorovným odtokem a zápachovou uzávěrkou, 123x123mm/115x115mm </t>
  </si>
  <si>
    <t>Podlahová vpust DN50/75/110 se svislým odtokem, 123x123mm/115x115mm, sifonová vložka</t>
  </si>
  <si>
    <t>Balkonový a terasový vtok DN75/110 se svislým odtokem a s nezámrznou zápachovou klapkou, 145x145mm/138x138mm</t>
  </si>
  <si>
    <t xml:space="preserve">Vodní ZU pro odvod kondenzátu DN40 s připojením DN32 popř. d 12-18 mm, s přídavnou mechanickou uzávěrkou a čistící vložkou, s otáčivým ramenem odtoku </t>
  </si>
  <si>
    <t>Podomítkový sifon ke klimatizačním jednotkám DN32 - 100x100mm</t>
  </si>
  <si>
    <t>Zápachová uzávěrka DN40/50 pro pračky v kombinaci s výtokovým ventilem 1/2“, 180x110mm</t>
  </si>
  <si>
    <t xml:space="preserve">Kanalizační přivzdušňovací ventil DN110 s dvojitou izolační stěnou </t>
  </si>
  <si>
    <t xml:space="preserve">Kanalizační přivzdušňovací ventil - podomítková verze DN 50 </t>
  </si>
  <si>
    <t>Pohledový kryt bílý k připevnění šroubky</t>
  </si>
  <si>
    <t>Těsnicí manžeta pro potrubní prostupy DN40-50 s PVC manžetou 800/40</t>
  </si>
  <si>
    <t>Ventil regulační cirkulační automatický 142 00 1/2", 30-50°C</t>
  </si>
  <si>
    <t>Ventil regulační cirkulační automatický 142 00 3/4", 30-50°C</t>
  </si>
  <si>
    <t>Montážní prvek pro závěsné WC, 112 cm, se splachovací nádržkou pod omítku 12 cm</t>
  </si>
  <si>
    <t>Montážní prvek pro pisoár, 112–130 cm, univerzální, pro ovládání splachování na omítku</t>
  </si>
  <si>
    <t>Montážní prvek pro umyvadlo, 112 cm, stojánková armatura</t>
  </si>
  <si>
    <t>Montážní prvek pro bidet, 112 cm, univerzální: B=50cm, T=10cm</t>
  </si>
  <si>
    <t>Instalační prvek pro výlevku, 175 cm, se splachovací nádržkou pod omítku 12 cm, nástěnná armatura na omítku</t>
  </si>
  <si>
    <t>Výlevka bílá keramická závěsná</t>
  </si>
  <si>
    <t xml:space="preserve">Izolace z pěnového polyetylenu </t>
  </si>
  <si>
    <t>Oběhové čerpadlo (okruh zdroje) s řízením 0-10 V (vytápění, zásobník TV)</t>
  </si>
  <si>
    <t xml:space="preserve">Příslušenství TČ-rozdělovač diferenčních tlaků </t>
  </si>
  <si>
    <t>Příslušenství TČ-el. topná tyč do aku 6 kW/400 V</t>
  </si>
  <si>
    <t xml:space="preserve">Bezpečnostní termostat, příložný </t>
  </si>
  <si>
    <t>Demi filtr pro topný systém 3/4" včetně náplně</t>
  </si>
  <si>
    <t>Náhradní náplň pro demi filtr</t>
  </si>
  <si>
    <t>Čerpadlo oběhové 25-60</t>
  </si>
  <si>
    <t>Elektrická topná tyč do zásobníku TV 6 kW/400 V</t>
  </si>
  <si>
    <t xml:space="preserve">Svěrné šroubení 16x2 na vícevrstvé potrubí </t>
  </si>
  <si>
    <t>Vícevrstvé potrubí 16x2</t>
  </si>
  <si>
    <t>Rozvodnice - 4 zóny, 230V</t>
  </si>
  <si>
    <t>Zařízení č. 2 - Výtvarný ateliér 2</t>
  </si>
  <si>
    <t>Hzs Zařízení č. 2 - Výtvarný ateliér 2 - zednické výpomoci vrty, prostupy, drážky, přípomoci během transportu potrubí, koordinace vůči ostatním profesím, koordinace při etapizaci prací</t>
  </si>
  <si>
    <t>Kompletní montáž vzduchotechniky Zařízení č. 2</t>
  </si>
  <si>
    <t>EKVIP.SVORKOV.EPS 1 + KRYT</t>
  </si>
  <si>
    <t>Elektroinstalační rozvodná krabice na povrch IP 65</t>
  </si>
  <si>
    <t xml:space="preserve">KO TRUBKA PR. 75 </t>
  </si>
  <si>
    <t>Montáž kabelového žlabu 250/100mm vč. víka a podpěrek</t>
  </si>
  <si>
    <t>kabel  5x16 mm2</t>
  </si>
  <si>
    <t xml:space="preserve">Svodič přepětí DC, 1000 V </t>
  </si>
  <si>
    <t xml:space="preserve">Optický kabel univerzální 12 vl. 50/125 OM4 LSOH - U-DQ(ZN)BH </t>
  </si>
  <si>
    <t>Instalační kabel Cat.6A STP LSOH 550MHz - s2, d2, a1</t>
  </si>
  <si>
    <t>Instalační kabel Cat.5E UTP LSOH 300MHz -s1,d1,a1</t>
  </si>
  <si>
    <t>Optická vana výsuvná s čelem pro 24 x SC, LC , LSH adaptér 19" 1U černá</t>
  </si>
  <si>
    <t>Instalační kabel Cat.5E FTP LSOH 300MHz -s2,d1,a1</t>
  </si>
  <si>
    <t>Kovový svazkový držák 81x38x52mm</t>
  </si>
  <si>
    <t>Třífázový střídač 8.0 kVA</t>
  </si>
  <si>
    <t>fotovoltaický monokrystalický panel 450 Wp</t>
  </si>
  <si>
    <t>Poplatek za recyklaci  asfaltu, kusovost nad 1600 cm2, (skup.170302)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</si>
</sst>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4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2" borderId="21" xfId="0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5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 vertical="top" shrinkToFit="1"/>
    </xf>
    <xf numFmtId="165" fontId="15" fillId="0" borderId="0" xfId="0" applyNumberFormat="1" applyFont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4" fontId="15" fillId="3" borderId="0" xfId="0" applyNumberFormat="1" applyFont="1" applyFill="1" applyAlignment="1" applyProtection="1">
      <alignment vertical="top" shrinkToFit="1"/>
      <protection locked="0"/>
    </xf>
    <xf numFmtId="165" fontId="8" fillId="2" borderId="0" xfId="0" applyNumberFormat="1" applyFont="1" applyFill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5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4" fontId="15" fillId="0" borderId="43" xfId="0" applyNumberFormat="1" applyFont="1" applyBorder="1" applyAlignment="1">
      <alignment vertical="top" shrinkToFit="1"/>
    </xf>
    <xf numFmtId="0" fontId="15" fillId="0" borderId="44" xfId="0" applyFont="1" applyBorder="1" applyAlignment="1">
      <alignment vertical="top"/>
    </xf>
    <xf numFmtId="49" fontId="15" fillId="0" borderId="45" xfId="0" applyNumberFormat="1" applyFont="1" applyBorder="1" applyAlignment="1">
      <alignment vertical="top"/>
    </xf>
    <xf numFmtId="0" fontId="15" fillId="0" borderId="45" xfId="0" applyFont="1" applyBorder="1" applyAlignment="1">
      <alignment horizontal="center" vertical="top" shrinkToFit="1"/>
    </xf>
    <xf numFmtId="165" fontId="15" fillId="0" borderId="45" xfId="0" applyNumberFormat="1" applyFont="1" applyBorder="1" applyAlignment="1">
      <alignment vertical="top" shrinkToFit="1"/>
    </xf>
    <xf numFmtId="4" fontId="15" fillId="3" borderId="45" xfId="0" applyNumberFormat="1" applyFont="1" applyFill="1" applyBorder="1" applyAlignment="1" applyProtection="1">
      <alignment vertical="top" shrinkToFit="1"/>
      <protection locked="0"/>
    </xf>
    <xf numFmtId="4" fontId="15" fillId="0" borderId="46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5" xfId="0" applyNumberFormat="1" applyFont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5" fillId="3" borderId="0" xfId="0" applyNumberFormat="1" applyFont="1" applyFill="1" applyAlignment="1" applyProtection="1">
      <alignment vertical="top" shrinkToFit="1"/>
      <protection locked="0"/>
    </xf>
    <xf numFmtId="49" fontId="15" fillId="0" borderId="0" xfId="0" applyNumberFormat="1" applyFont="1" applyAlignment="1">
      <alignment horizontal="left" vertical="top" wrapText="1"/>
    </xf>
    <xf numFmtId="165" fontId="16" fillId="0" borderId="0" xfId="0" applyNumberFormat="1" applyFont="1" applyAlignment="1">
      <alignment horizontal="center" vertical="top" wrapText="1" shrinkToFit="1"/>
    </xf>
    <xf numFmtId="165" fontId="16" fillId="0" borderId="0" xfId="0" applyNumberFormat="1" applyFont="1" applyAlignment="1">
      <alignment vertical="top" wrapText="1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6" fillId="0" borderId="0" xfId="0" quotePrefix="1" applyNumberFormat="1" applyFont="1" applyAlignment="1">
      <alignment horizontal="left" vertical="top" wrapText="1"/>
    </xf>
    <xf numFmtId="165" fontId="17" fillId="0" borderId="0" xfId="0" applyNumberFormat="1" applyFont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1" fillId="2" borderId="0" xfId="0" applyNumberFormat="1" applyFont="1" applyFill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ild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70"/>
  <sheetViews>
    <sheetView showGridLines="0" topLeftCell="B1" zoomScaleSheetLayoutView="75" workbookViewId="0">
      <selection activeCell="G15" sqref="G15:H1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6" t="s">
        <v>24</v>
      </c>
      <c r="C2" s="77"/>
      <c r="D2" s="196" t="s">
        <v>2411</v>
      </c>
      <c r="E2" s="206" t="s">
        <v>42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8"/>
      <c r="C3" s="77"/>
      <c r="D3" s="79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80"/>
      <c r="C4" s="81"/>
      <c r="D4" s="82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1" t="s">
        <v>23</v>
      </c>
      <c r="D5" s="223" t="s">
        <v>43</v>
      </c>
      <c r="E5" s="224"/>
      <c r="F5" s="224"/>
      <c r="G5" s="224"/>
      <c r="H5" s="18" t="s">
        <v>40</v>
      </c>
      <c r="I5" s="84" t="s">
        <v>46</v>
      </c>
      <c r="J5" s="8"/>
    </row>
    <row r="6" spans="1:15" ht="15.75" customHeight="1" x14ac:dyDescent="0.2">
      <c r="A6" s="2"/>
      <c r="B6" s="28"/>
      <c r="C6" s="55"/>
      <c r="D6" s="225" t="s">
        <v>44</v>
      </c>
      <c r="E6" s="226"/>
      <c r="F6" s="226"/>
      <c r="G6" s="22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83" t="s">
        <v>2412</v>
      </c>
      <c r="E7" s="227" t="s">
        <v>45</v>
      </c>
      <c r="F7" s="228"/>
      <c r="G7" s="22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13" t="s">
        <v>2413</v>
      </c>
      <c r="E11" s="213"/>
      <c r="F11" s="213"/>
      <c r="G11" s="213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8"/>
      <c r="E12" s="218"/>
      <c r="F12" s="218"/>
      <c r="G12" s="218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6"/>
      <c r="E13" s="221"/>
      <c r="F13" s="222"/>
      <c r="G13" s="22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3"/>
      <c r="F16" s="204"/>
      <c r="G16" s="203"/>
      <c r="H16" s="204"/>
      <c r="I16" s="203">
        <f>SUMIF(F64:F166,A16,I64:I166)+SUMIF(F64:F166,"PSU",I64:I166)</f>
        <v>0</v>
      </c>
      <c r="J16" s="205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3"/>
      <c r="F17" s="204"/>
      <c r="G17" s="203"/>
      <c r="H17" s="204"/>
      <c r="I17" s="203">
        <f>SUMIF(F64:F166,A17,I64:I166)</f>
        <v>0</v>
      </c>
      <c r="J17" s="205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3"/>
      <c r="F18" s="204"/>
      <c r="G18" s="203"/>
      <c r="H18" s="204"/>
      <c r="I18" s="203">
        <f>SUMIF(F64:F166,A18,I64:I166)</f>
        <v>0</v>
      </c>
      <c r="J18" s="205"/>
    </row>
    <row r="19" spans="1:10" ht="23.25" customHeight="1" x14ac:dyDescent="0.2">
      <c r="A19" s="139" t="s">
        <v>273</v>
      </c>
      <c r="B19" s="38" t="s">
        <v>29</v>
      </c>
      <c r="C19" s="62"/>
      <c r="D19" s="63"/>
      <c r="E19" s="203"/>
      <c r="F19" s="204"/>
      <c r="G19" s="203"/>
      <c r="H19" s="204"/>
      <c r="I19" s="203">
        <f>SUMIF(F64:F166,A19,I64:I166)</f>
        <v>0</v>
      </c>
      <c r="J19" s="205"/>
    </row>
    <row r="20" spans="1:10" ht="23.25" customHeight="1" x14ac:dyDescent="0.2">
      <c r="A20" s="139" t="s">
        <v>274</v>
      </c>
      <c r="B20" s="38" t="s">
        <v>30</v>
      </c>
      <c r="C20" s="62"/>
      <c r="D20" s="63"/>
      <c r="E20" s="203"/>
      <c r="F20" s="204"/>
      <c r="G20" s="203"/>
      <c r="H20" s="204"/>
      <c r="I20" s="203">
        <f>SUMIF(F64:F166,A20,I64:I166)</f>
        <v>0</v>
      </c>
      <c r="J20" s="205"/>
    </row>
    <row r="21" spans="1:10" ht="23.25" customHeight="1" x14ac:dyDescent="0.2">
      <c r="A21" s="2"/>
      <c r="B21" s="48" t="s">
        <v>31</v>
      </c>
      <c r="C21" s="64"/>
      <c r="D21" s="65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32">
        <f>ZakladDPHSniVypocet</f>
        <v>0</v>
      </c>
      <c r="H23" s="233"/>
      <c r="I23" s="23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30">
        <f>A23</f>
        <v>0</v>
      </c>
      <c r="H24" s="231"/>
      <c r="I24" s="23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32">
        <f>ZakladDPHZaklVypocet</f>
        <v>0</v>
      </c>
      <c r="H25" s="233"/>
      <c r="I25" s="23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00">
        <f>A25</f>
        <v>0</v>
      </c>
      <c r="H26" s="201"/>
      <c r="I26" s="20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02">
        <f>CenaCelkem-(ZakladDPHSni+DPHSni+ZakladDPHZakl+DPHZakl)</f>
        <v>0</v>
      </c>
      <c r="H27" s="202"/>
      <c r="I27" s="202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36">
        <f>ZakladDPHSniVypocet+ZakladDPHZaklVypocet</f>
        <v>0</v>
      </c>
      <c r="H28" s="236"/>
      <c r="I28" s="236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35">
        <f>A27</f>
        <v>0</v>
      </c>
      <c r="H29" s="235"/>
      <c r="I29" s="235"/>
      <c r="J29" s="119" t="s">
        <v>82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7"/>
      <c r="E34" s="238"/>
      <c r="G34" s="239"/>
      <c r="H34" s="240"/>
      <c r="I34" s="240"/>
      <c r="J34" s="25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47</v>
      </c>
      <c r="C39" s="241"/>
      <c r="D39" s="241"/>
      <c r="E39" s="241"/>
      <c r="F39" s="99">
        <f>'00 VRN 01 Naklady'!AE31+'SO 01 SO 01.1 Pol'!AE83+'SO 01 SO 01.2 Pol'!AE204+'SO 01 SO 01.3 Pol'!AE129+'SO 01 SO 01.4 Pol'!AE194+'SO 01 SO 01.5.1 Pol'!AE141+'SO 01 SO 01.5.2 Pol'!AE45+'SO 01 SO 01.5.3 Pol'!AE40+'SO 01 SO 01.5.4 Pol'!AE25+'SO 01 SO 01.5.5 Pol'!AE30+'SO 01 SO 01.6 Pol'!AE54+'SO 01 SO 01.7 Pol'!AE206+'SO 02 SO 02.1.1 Pol'!AE349+'SO 02 SO 02.1.2 Pol'!AE75</f>
        <v>0</v>
      </c>
      <c r="G39" s="100">
        <f>'00 VRN 01 Naklady'!AF31+'SO 01 SO 01.1 Pol'!AF83+'SO 01 SO 01.2 Pol'!AF204+'SO 01 SO 01.3 Pol'!AF129+'SO 01 SO 01.4 Pol'!AF194+'SO 01 SO 01.5.1 Pol'!AF141+'SO 01 SO 01.5.2 Pol'!AF45+'SO 01 SO 01.5.3 Pol'!AF40+'SO 01 SO 01.5.4 Pol'!AF25+'SO 01 SO 01.5.5 Pol'!AF30+'SO 01 SO 01.6 Pol'!AF54+'SO 01 SO 01.7 Pol'!AF206+'SO 02 SO 02.1.1 Pol'!AF349+'SO 02 SO 02.1.2 Pol'!AF75</f>
        <v>0</v>
      </c>
      <c r="H39" s="101">
        <f t="shared" ref="H39:H56" si="1">(F39*SazbaDPH1/100)+(G39*SazbaDPH2/100)</f>
        <v>0</v>
      </c>
      <c r="I39" s="101">
        <f t="shared" ref="I39:I56" si="2">F39+G39+H39</f>
        <v>0</v>
      </c>
      <c r="J39" s="102" t="str">
        <f t="shared" ref="J39:J56" si="3">IF(CenaCelkemVypocet=0,"",I39/CenaCelkemVypocet*100)</f>
        <v/>
      </c>
    </row>
    <row r="40" spans="1:10" ht="25.5" customHeight="1" x14ac:dyDescent="0.2">
      <c r="A40" s="88">
        <v>2</v>
      </c>
      <c r="B40" s="103" t="s">
        <v>48</v>
      </c>
      <c r="C40" s="242" t="s">
        <v>49</v>
      </c>
      <c r="D40" s="242"/>
      <c r="E40" s="242"/>
      <c r="F40" s="104">
        <f>'00 VRN 01 Naklady'!AE31</f>
        <v>0</v>
      </c>
      <c r="G40" s="105">
        <f>'00 VRN 01 Naklady'!AF31</f>
        <v>0</v>
      </c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50</v>
      </c>
      <c r="C41" s="241" t="s">
        <v>49</v>
      </c>
      <c r="D41" s="241"/>
      <c r="E41" s="241"/>
      <c r="F41" s="108">
        <f>'00 VRN 01 Naklady'!AE31</f>
        <v>0</v>
      </c>
      <c r="G41" s="101">
        <f>'00 VRN 01 Naklady'!AF31</f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2</v>
      </c>
      <c r="B42" s="103" t="s">
        <v>51</v>
      </c>
      <c r="C42" s="242" t="s">
        <v>52</v>
      </c>
      <c r="D42" s="242"/>
      <c r="E42" s="242"/>
      <c r="F42" s="104">
        <f>'SO 01 SO 01.1 Pol'!AE83+'SO 01 SO 01.2 Pol'!AE204+'SO 01 SO 01.3 Pol'!AE129+'SO 01 SO 01.4 Pol'!AE194+'SO 01 SO 01.5.1 Pol'!AE141+'SO 01 SO 01.5.2 Pol'!AE45+'SO 01 SO 01.5.3 Pol'!AE40+'SO 01 SO 01.5.4 Pol'!AE25+'SO 01 SO 01.5.5 Pol'!AE30+'SO 01 SO 01.6 Pol'!AE54+'SO 01 SO 01.7 Pol'!AE206</f>
        <v>0</v>
      </c>
      <c r="G42" s="105">
        <f>'SO 01 SO 01.1 Pol'!AF83+'SO 01 SO 01.2 Pol'!AF204+'SO 01 SO 01.3 Pol'!AF129+'SO 01 SO 01.4 Pol'!AF194+'SO 01 SO 01.5.1 Pol'!AF141+'SO 01 SO 01.5.2 Pol'!AF45+'SO 01 SO 01.5.3 Pol'!AF40+'SO 01 SO 01.5.4 Pol'!AF25+'SO 01 SO 01.5.5 Pol'!AF30+'SO 01 SO 01.6 Pol'!AF54+'SO 01 SO 01.7 Pol'!AF206</f>
        <v>0</v>
      </c>
      <c r="H42" s="105">
        <f t="shared" si="1"/>
        <v>0</v>
      </c>
      <c r="I42" s="105">
        <f t="shared" si="2"/>
        <v>0</v>
      </c>
      <c r="J42" s="106" t="str">
        <f t="shared" si="3"/>
        <v/>
      </c>
    </row>
    <row r="43" spans="1:10" ht="25.5" customHeight="1" x14ac:dyDescent="0.2">
      <c r="A43" s="88">
        <v>3</v>
      </c>
      <c r="B43" s="107" t="s">
        <v>53</v>
      </c>
      <c r="C43" s="241" t="s">
        <v>54</v>
      </c>
      <c r="D43" s="241"/>
      <c r="E43" s="241"/>
      <c r="F43" s="108">
        <f>'SO 01 SO 01.1 Pol'!AE83</f>
        <v>0</v>
      </c>
      <c r="G43" s="101">
        <f>'SO 01 SO 01.1 Pol'!AF83</f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55</v>
      </c>
      <c r="C44" s="241" t="s">
        <v>56</v>
      </c>
      <c r="D44" s="241"/>
      <c r="E44" s="241"/>
      <c r="F44" s="108">
        <f>'SO 01 SO 01.2 Pol'!AE204</f>
        <v>0</v>
      </c>
      <c r="G44" s="101">
        <f>'SO 01 SO 01.2 Pol'!AF204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57</v>
      </c>
      <c r="C45" s="241" t="s">
        <v>58</v>
      </c>
      <c r="D45" s="241"/>
      <c r="E45" s="241"/>
      <c r="F45" s="108">
        <f>'SO 01 SO 01.3 Pol'!AE129</f>
        <v>0</v>
      </c>
      <c r="G45" s="101">
        <f>'SO 01 SO 01.3 Pol'!AF129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59</v>
      </c>
      <c r="C46" s="241" t="s">
        <v>60</v>
      </c>
      <c r="D46" s="241"/>
      <c r="E46" s="241"/>
      <c r="F46" s="108">
        <f>'SO 01 SO 01.4 Pol'!AE194</f>
        <v>0</v>
      </c>
      <c r="G46" s="101">
        <f>'SO 01 SO 01.4 Pol'!AF194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61</v>
      </c>
      <c r="C47" s="241" t="s">
        <v>62</v>
      </c>
      <c r="D47" s="241"/>
      <c r="E47" s="241"/>
      <c r="F47" s="108">
        <f>'SO 01 SO 01.5.1 Pol'!AE141</f>
        <v>0</v>
      </c>
      <c r="G47" s="101">
        <f>'SO 01 SO 01.5.1 Pol'!AF141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63</v>
      </c>
      <c r="C48" s="241" t="s">
        <v>64</v>
      </c>
      <c r="D48" s="241"/>
      <c r="E48" s="241"/>
      <c r="F48" s="108">
        <f>'SO 01 SO 01.5.2 Pol'!AE45</f>
        <v>0</v>
      </c>
      <c r="G48" s="101">
        <f>'SO 01 SO 01.5.2 Pol'!AF45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>
        <v>3</v>
      </c>
      <c r="B49" s="107" t="s">
        <v>65</v>
      </c>
      <c r="C49" s="241" t="s">
        <v>66</v>
      </c>
      <c r="D49" s="241"/>
      <c r="E49" s="241"/>
      <c r="F49" s="108">
        <f>'SO 01 SO 01.5.3 Pol'!AE40</f>
        <v>0</v>
      </c>
      <c r="G49" s="101">
        <f>'SO 01 SO 01.5.3 Pol'!AF40</f>
        <v>0</v>
      </c>
      <c r="H49" s="101">
        <f t="shared" si="1"/>
        <v>0</v>
      </c>
      <c r="I49" s="101">
        <f t="shared" si="2"/>
        <v>0</v>
      </c>
      <c r="J49" s="102" t="str">
        <f t="shared" si="3"/>
        <v/>
      </c>
    </row>
    <row r="50" spans="1:10" ht="25.5" customHeight="1" x14ac:dyDescent="0.2">
      <c r="A50" s="88">
        <v>3</v>
      </c>
      <c r="B50" s="107" t="s">
        <v>67</v>
      </c>
      <c r="C50" s="241" t="s">
        <v>68</v>
      </c>
      <c r="D50" s="241"/>
      <c r="E50" s="241"/>
      <c r="F50" s="108">
        <f>'SO 01 SO 01.5.4 Pol'!AE25</f>
        <v>0</v>
      </c>
      <c r="G50" s="101">
        <f>'SO 01 SO 01.5.4 Pol'!AF25</f>
        <v>0</v>
      </c>
      <c r="H50" s="101">
        <f t="shared" si="1"/>
        <v>0</v>
      </c>
      <c r="I50" s="101">
        <f t="shared" si="2"/>
        <v>0</v>
      </c>
      <c r="J50" s="102" t="str">
        <f t="shared" si="3"/>
        <v/>
      </c>
    </row>
    <row r="51" spans="1:10" ht="25.5" customHeight="1" x14ac:dyDescent="0.2">
      <c r="A51" s="88">
        <v>3</v>
      </c>
      <c r="B51" s="107" t="s">
        <v>69</v>
      </c>
      <c r="C51" s="241" t="s">
        <v>70</v>
      </c>
      <c r="D51" s="241"/>
      <c r="E51" s="241"/>
      <c r="F51" s="108">
        <f>'SO 01 SO 01.5.5 Pol'!AE30</f>
        <v>0</v>
      </c>
      <c r="G51" s="101">
        <f>'SO 01 SO 01.5.5 Pol'!AF30</f>
        <v>0</v>
      </c>
      <c r="H51" s="101">
        <f t="shared" si="1"/>
        <v>0</v>
      </c>
      <c r="I51" s="101">
        <f t="shared" si="2"/>
        <v>0</v>
      </c>
      <c r="J51" s="102" t="str">
        <f t="shared" si="3"/>
        <v/>
      </c>
    </row>
    <row r="52" spans="1:10" ht="25.5" customHeight="1" x14ac:dyDescent="0.2">
      <c r="A52" s="88">
        <v>3</v>
      </c>
      <c r="B52" s="107" t="s">
        <v>71</v>
      </c>
      <c r="C52" s="241" t="s">
        <v>72</v>
      </c>
      <c r="D52" s="241"/>
      <c r="E52" s="241"/>
      <c r="F52" s="108">
        <f>'SO 01 SO 01.6 Pol'!AE54</f>
        <v>0</v>
      </c>
      <c r="G52" s="101">
        <f>'SO 01 SO 01.6 Pol'!AF54</f>
        <v>0</v>
      </c>
      <c r="H52" s="101">
        <f t="shared" si="1"/>
        <v>0</v>
      </c>
      <c r="I52" s="101">
        <f t="shared" si="2"/>
        <v>0</v>
      </c>
      <c r="J52" s="102" t="str">
        <f t="shared" si="3"/>
        <v/>
      </c>
    </row>
    <row r="53" spans="1:10" ht="25.5" customHeight="1" x14ac:dyDescent="0.2">
      <c r="A53" s="88">
        <v>3</v>
      </c>
      <c r="B53" s="107" t="s">
        <v>73</v>
      </c>
      <c r="C53" s="241" t="s">
        <v>74</v>
      </c>
      <c r="D53" s="241"/>
      <c r="E53" s="241"/>
      <c r="F53" s="108">
        <f>'SO 01 SO 01.7 Pol'!AE206</f>
        <v>0</v>
      </c>
      <c r="G53" s="101">
        <f>'SO 01 SO 01.7 Pol'!AF206</f>
        <v>0</v>
      </c>
      <c r="H53" s="101">
        <f t="shared" si="1"/>
        <v>0</v>
      </c>
      <c r="I53" s="101">
        <f t="shared" si="2"/>
        <v>0</v>
      </c>
      <c r="J53" s="102" t="str">
        <f t="shared" si="3"/>
        <v/>
      </c>
    </row>
    <row r="54" spans="1:10" ht="25.5" customHeight="1" x14ac:dyDescent="0.2">
      <c r="A54" s="88">
        <v>2</v>
      </c>
      <c r="B54" s="103" t="s">
        <v>75</v>
      </c>
      <c r="C54" s="242" t="s">
        <v>76</v>
      </c>
      <c r="D54" s="242"/>
      <c r="E54" s="242"/>
      <c r="F54" s="104">
        <f>'SO 02 SO 02.1.1 Pol'!AE349+'SO 02 SO 02.1.2 Pol'!AE75</f>
        <v>0</v>
      </c>
      <c r="G54" s="105">
        <f>'SO 02 SO 02.1.1 Pol'!AF349+'SO 02 SO 02.1.2 Pol'!AF75</f>
        <v>0</v>
      </c>
      <c r="H54" s="105">
        <f t="shared" si="1"/>
        <v>0</v>
      </c>
      <c r="I54" s="105">
        <f t="shared" si="2"/>
        <v>0</v>
      </c>
      <c r="J54" s="106" t="str">
        <f t="shared" si="3"/>
        <v/>
      </c>
    </row>
    <row r="55" spans="1:10" ht="25.5" customHeight="1" x14ac:dyDescent="0.2">
      <c r="A55" s="88">
        <v>3</v>
      </c>
      <c r="B55" s="107" t="s">
        <v>77</v>
      </c>
      <c r="C55" s="241" t="s">
        <v>78</v>
      </c>
      <c r="D55" s="241"/>
      <c r="E55" s="241"/>
      <c r="F55" s="108">
        <f>'SO 02 SO 02.1.1 Pol'!AE349</f>
        <v>0</v>
      </c>
      <c r="G55" s="101">
        <f>'SO 02 SO 02.1.1 Pol'!AF349</f>
        <v>0</v>
      </c>
      <c r="H55" s="101">
        <f t="shared" si="1"/>
        <v>0</v>
      </c>
      <c r="I55" s="101">
        <f t="shared" si="2"/>
        <v>0</v>
      </c>
      <c r="J55" s="102" t="str">
        <f t="shared" si="3"/>
        <v/>
      </c>
    </row>
    <row r="56" spans="1:10" ht="25.5" customHeight="1" x14ac:dyDescent="0.2">
      <c r="A56" s="88">
        <v>3</v>
      </c>
      <c r="B56" s="107" t="s">
        <v>79</v>
      </c>
      <c r="C56" s="241" t="s">
        <v>80</v>
      </c>
      <c r="D56" s="241"/>
      <c r="E56" s="241"/>
      <c r="F56" s="108">
        <f>'SO 02 SO 02.1.2 Pol'!AE75</f>
        <v>0</v>
      </c>
      <c r="G56" s="101">
        <f>'SO 02 SO 02.1.2 Pol'!AF75</f>
        <v>0</v>
      </c>
      <c r="H56" s="101">
        <f t="shared" si="1"/>
        <v>0</v>
      </c>
      <c r="I56" s="101">
        <f t="shared" si="2"/>
        <v>0</v>
      </c>
      <c r="J56" s="102" t="str">
        <f t="shared" si="3"/>
        <v/>
      </c>
    </row>
    <row r="57" spans="1:10" ht="25.5" customHeight="1" x14ac:dyDescent="0.2">
      <c r="A57" s="88"/>
      <c r="B57" s="243" t="s">
        <v>81</v>
      </c>
      <c r="C57" s="244"/>
      <c r="D57" s="244"/>
      <c r="E57" s="245"/>
      <c r="F57" s="109">
        <f>SUMIF(A39:A56,"=1",F39:F56)</f>
        <v>0</v>
      </c>
      <c r="G57" s="110">
        <f>SUMIF(A39:A56,"=1",G39:G56)</f>
        <v>0</v>
      </c>
      <c r="H57" s="110">
        <f>SUMIF(A39:A56,"=1",H39:H56)</f>
        <v>0</v>
      </c>
      <c r="I57" s="110">
        <f>SUMIF(A39:A56,"=1",I39:I56)</f>
        <v>0</v>
      </c>
      <c r="J57" s="111">
        <f>SUMIF(A39:A56,"=1",J39:J56)</f>
        <v>0</v>
      </c>
    </row>
    <row r="61" spans="1:10" ht="15.75" x14ac:dyDescent="0.25">
      <c r="B61" s="120" t="s">
        <v>83</v>
      </c>
    </row>
    <row r="63" spans="1:10" ht="25.5" customHeight="1" x14ac:dyDescent="0.2">
      <c r="A63" s="122"/>
      <c r="B63" s="125" t="s">
        <v>18</v>
      </c>
      <c r="C63" s="125" t="s">
        <v>6</v>
      </c>
      <c r="D63" s="126"/>
      <c r="E63" s="126"/>
      <c r="F63" s="127" t="s">
        <v>84</v>
      </c>
      <c r="G63" s="127"/>
      <c r="H63" s="127"/>
      <c r="I63" s="127" t="s">
        <v>31</v>
      </c>
      <c r="J63" s="127" t="s">
        <v>0</v>
      </c>
    </row>
    <row r="64" spans="1:10" ht="36.75" customHeight="1" x14ac:dyDescent="0.2">
      <c r="A64" s="123"/>
      <c r="B64" s="128" t="s">
        <v>85</v>
      </c>
      <c r="C64" s="246" t="s">
        <v>86</v>
      </c>
      <c r="D64" s="247"/>
      <c r="E64" s="247"/>
      <c r="F64" s="135" t="s">
        <v>26</v>
      </c>
      <c r="G64" s="136"/>
      <c r="H64" s="136"/>
      <c r="I64" s="136">
        <f>'SO 01 SO 01.5.1 Pol'!G8</f>
        <v>0</v>
      </c>
      <c r="J64" s="132" t="str">
        <f>IF(I167=0,"",I64/I167*100)</f>
        <v/>
      </c>
    </row>
    <row r="65" spans="1:10" ht="36.75" customHeight="1" x14ac:dyDescent="0.2">
      <c r="A65" s="123"/>
      <c r="B65" s="128" t="s">
        <v>87</v>
      </c>
      <c r="C65" s="246" t="s">
        <v>88</v>
      </c>
      <c r="D65" s="247"/>
      <c r="E65" s="247"/>
      <c r="F65" s="135" t="s">
        <v>26</v>
      </c>
      <c r="G65" s="136"/>
      <c r="H65" s="136"/>
      <c r="I65" s="136">
        <f>'SO 01 SO 01.5.1 Pol'!G14</f>
        <v>0</v>
      </c>
      <c r="J65" s="132" t="str">
        <f>IF(I167=0,"",I65/I167*100)</f>
        <v/>
      </c>
    </row>
    <row r="66" spans="1:10" ht="36.75" customHeight="1" x14ac:dyDescent="0.2">
      <c r="A66" s="123"/>
      <c r="B66" s="128" t="s">
        <v>89</v>
      </c>
      <c r="C66" s="246" t="s">
        <v>90</v>
      </c>
      <c r="D66" s="247"/>
      <c r="E66" s="247"/>
      <c r="F66" s="135" t="s">
        <v>26</v>
      </c>
      <c r="G66" s="136"/>
      <c r="H66" s="136"/>
      <c r="I66" s="136">
        <f>'SO 01 SO 01.5.1 Pol'!G16</f>
        <v>0</v>
      </c>
      <c r="J66" s="132" t="str">
        <f>IF(I167=0,"",I66/I167*100)</f>
        <v/>
      </c>
    </row>
    <row r="67" spans="1:10" ht="36.75" customHeight="1" x14ac:dyDescent="0.2">
      <c r="A67" s="123"/>
      <c r="B67" s="128" t="s">
        <v>91</v>
      </c>
      <c r="C67" s="246" t="s">
        <v>92</v>
      </c>
      <c r="D67" s="247"/>
      <c r="E67" s="247"/>
      <c r="F67" s="135" t="s">
        <v>26</v>
      </c>
      <c r="G67" s="136"/>
      <c r="H67" s="136"/>
      <c r="I67" s="136">
        <f>'SO 01 SO 01.5.1 Pol'!G18</f>
        <v>0</v>
      </c>
      <c r="J67" s="132" t="str">
        <f>IF(I167=0,"",I67/I167*100)</f>
        <v/>
      </c>
    </row>
    <row r="68" spans="1:10" ht="36.75" customHeight="1" x14ac:dyDescent="0.2">
      <c r="A68" s="123"/>
      <c r="B68" s="128" t="s">
        <v>93</v>
      </c>
      <c r="C68" s="246" t="s">
        <v>94</v>
      </c>
      <c r="D68" s="247"/>
      <c r="E68" s="247"/>
      <c r="F68" s="135" t="s">
        <v>26</v>
      </c>
      <c r="G68" s="136"/>
      <c r="H68" s="136"/>
      <c r="I68" s="136">
        <f>'SO 01 SO 01.5.1 Pol'!G23</f>
        <v>0</v>
      </c>
      <c r="J68" s="132" t="str">
        <f>IF(I167=0,"",I68/I167*100)</f>
        <v/>
      </c>
    </row>
    <row r="69" spans="1:10" ht="36.75" customHeight="1" x14ac:dyDescent="0.2">
      <c r="A69" s="123"/>
      <c r="B69" s="128" t="s">
        <v>95</v>
      </c>
      <c r="C69" s="246" t="s">
        <v>96</v>
      </c>
      <c r="D69" s="247"/>
      <c r="E69" s="247"/>
      <c r="F69" s="135" t="s">
        <v>26</v>
      </c>
      <c r="G69" s="136"/>
      <c r="H69" s="136"/>
      <c r="I69" s="136">
        <f>'SO 01 SO 01.5.1 Pol'!G27</f>
        <v>0</v>
      </c>
      <c r="J69" s="132" t="str">
        <f>IF(I167=0,"",I69/I167*100)</f>
        <v/>
      </c>
    </row>
    <row r="70" spans="1:10" ht="36.75" customHeight="1" x14ac:dyDescent="0.2">
      <c r="A70" s="123"/>
      <c r="B70" s="128" t="s">
        <v>97</v>
      </c>
      <c r="C70" s="246" t="s">
        <v>98</v>
      </c>
      <c r="D70" s="247"/>
      <c r="E70" s="247"/>
      <c r="F70" s="135" t="s">
        <v>26</v>
      </c>
      <c r="G70" s="136"/>
      <c r="H70" s="136"/>
      <c r="I70" s="136">
        <f>'SO 01 SO 01.5.1 Pol'!G36</f>
        <v>0</v>
      </c>
      <c r="J70" s="132" t="str">
        <f>IF(I167=0,"",I70/I167*100)</f>
        <v/>
      </c>
    </row>
    <row r="71" spans="1:10" ht="36.75" customHeight="1" x14ac:dyDescent="0.2">
      <c r="A71" s="123"/>
      <c r="B71" s="128" t="s">
        <v>99</v>
      </c>
      <c r="C71" s="246" t="s">
        <v>100</v>
      </c>
      <c r="D71" s="247"/>
      <c r="E71" s="247"/>
      <c r="F71" s="135" t="s">
        <v>26</v>
      </c>
      <c r="G71" s="136"/>
      <c r="H71" s="136"/>
      <c r="I71" s="136">
        <f>'SO 01 SO 01.5.1 Pol'!G45</f>
        <v>0</v>
      </c>
      <c r="J71" s="132" t="str">
        <f>IF(I167=0,"",I71/I167*100)</f>
        <v/>
      </c>
    </row>
    <row r="72" spans="1:10" ht="36.75" customHeight="1" x14ac:dyDescent="0.2">
      <c r="A72" s="123"/>
      <c r="B72" s="128" t="s">
        <v>101</v>
      </c>
      <c r="C72" s="246" t="s">
        <v>102</v>
      </c>
      <c r="D72" s="247"/>
      <c r="E72" s="247"/>
      <c r="F72" s="135" t="s">
        <v>26</v>
      </c>
      <c r="G72" s="136"/>
      <c r="H72" s="136"/>
      <c r="I72" s="136">
        <f>'SO 01 SO 01.5.1 Pol'!G49</f>
        <v>0</v>
      </c>
      <c r="J72" s="132" t="str">
        <f>IF(I167=0,"",I72/I167*100)</f>
        <v/>
      </c>
    </row>
    <row r="73" spans="1:10" ht="36.75" customHeight="1" x14ac:dyDescent="0.2">
      <c r="A73" s="123"/>
      <c r="B73" s="128" t="s">
        <v>103</v>
      </c>
      <c r="C73" s="246" t="s">
        <v>104</v>
      </c>
      <c r="D73" s="247"/>
      <c r="E73" s="247"/>
      <c r="F73" s="135" t="s">
        <v>26</v>
      </c>
      <c r="G73" s="136"/>
      <c r="H73" s="136"/>
      <c r="I73" s="136">
        <f>'SO 01 SO 01.5.1 Pol'!G56</f>
        <v>0</v>
      </c>
      <c r="J73" s="132" t="str">
        <f>IF(I167=0,"",I73/I167*100)</f>
        <v/>
      </c>
    </row>
    <row r="74" spans="1:10" ht="36.75" customHeight="1" x14ac:dyDescent="0.2">
      <c r="A74" s="123"/>
      <c r="B74" s="128" t="s">
        <v>105</v>
      </c>
      <c r="C74" s="246" t="s">
        <v>106</v>
      </c>
      <c r="D74" s="247"/>
      <c r="E74" s="247"/>
      <c r="F74" s="135" t="s">
        <v>26</v>
      </c>
      <c r="G74" s="136"/>
      <c r="H74" s="136"/>
      <c r="I74" s="136">
        <f>'SO 01 SO 01.5.1 Pol'!G60</f>
        <v>0</v>
      </c>
      <c r="J74" s="132" t="str">
        <f>IF(I167=0,"",I74/I167*100)</f>
        <v/>
      </c>
    </row>
    <row r="75" spans="1:10" ht="36.75" customHeight="1" x14ac:dyDescent="0.2">
      <c r="A75" s="123"/>
      <c r="B75" s="128" t="s">
        <v>107</v>
      </c>
      <c r="C75" s="246" t="s">
        <v>108</v>
      </c>
      <c r="D75" s="247"/>
      <c r="E75" s="247"/>
      <c r="F75" s="135" t="s">
        <v>26</v>
      </c>
      <c r="G75" s="136"/>
      <c r="H75" s="136"/>
      <c r="I75" s="136">
        <f>'SO 01 SO 01.5.1 Pol'!G79</f>
        <v>0</v>
      </c>
      <c r="J75" s="132" t="str">
        <f>IF(I167=0,"",I75/I167*100)</f>
        <v/>
      </c>
    </row>
    <row r="76" spans="1:10" ht="36.75" customHeight="1" x14ac:dyDescent="0.2">
      <c r="A76" s="123"/>
      <c r="B76" s="128" t="s">
        <v>109</v>
      </c>
      <c r="C76" s="246" t="s">
        <v>110</v>
      </c>
      <c r="D76" s="247"/>
      <c r="E76" s="247"/>
      <c r="F76" s="135" t="s">
        <v>26</v>
      </c>
      <c r="G76" s="136"/>
      <c r="H76" s="136"/>
      <c r="I76" s="136">
        <f>'SO 01 SO 01.5.1 Pol'!G91</f>
        <v>0</v>
      </c>
      <c r="J76" s="132" t="str">
        <f>IF(I167=0,"",I76/I167*100)</f>
        <v/>
      </c>
    </row>
    <row r="77" spans="1:10" ht="36.75" customHeight="1" x14ac:dyDescent="0.2">
      <c r="A77" s="123"/>
      <c r="B77" s="128" t="s">
        <v>111</v>
      </c>
      <c r="C77" s="246" t="s">
        <v>112</v>
      </c>
      <c r="D77" s="247"/>
      <c r="E77" s="247"/>
      <c r="F77" s="135" t="s">
        <v>26</v>
      </c>
      <c r="G77" s="136"/>
      <c r="H77" s="136"/>
      <c r="I77" s="136">
        <f>'SO 01 SO 01.5.1 Pol'!G98</f>
        <v>0</v>
      </c>
      <c r="J77" s="132" t="str">
        <f>IF(I167=0,"",I77/I167*100)</f>
        <v/>
      </c>
    </row>
    <row r="78" spans="1:10" ht="36.75" customHeight="1" x14ac:dyDescent="0.2">
      <c r="A78" s="123"/>
      <c r="B78" s="128" t="s">
        <v>113</v>
      </c>
      <c r="C78" s="246" t="s">
        <v>114</v>
      </c>
      <c r="D78" s="247"/>
      <c r="E78" s="247"/>
      <c r="F78" s="135" t="s">
        <v>26</v>
      </c>
      <c r="G78" s="136"/>
      <c r="H78" s="136"/>
      <c r="I78" s="136">
        <f>'SO 01 SO 01.5.1 Pol'!G130</f>
        <v>0</v>
      </c>
      <c r="J78" s="132" t="str">
        <f>IF(I167=0,"",I78/I167*100)</f>
        <v/>
      </c>
    </row>
    <row r="79" spans="1:10" ht="36.75" customHeight="1" x14ac:dyDescent="0.2">
      <c r="A79" s="123"/>
      <c r="B79" s="128" t="s">
        <v>115</v>
      </c>
      <c r="C79" s="246" t="s">
        <v>116</v>
      </c>
      <c r="D79" s="247"/>
      <c r="E79" s="247"/>
      <c r="F79" s="135" t="s">
        <v>26</v>
      </c>
      <c r="G79" s="136"/>
      <c r="H79" s="136"/>
      <c r="I79" s="136">
        <f>'SO 01 SO 01.5.2 Pol'!G8</f>
        <v>0</v>
      </c>
      <c r="J79" s="132" t="str">
        <f>IF(I167=0,"",I79/I167*100)</f>
        <v/>
      </c>
    </row>
    <row r="80" spans="1:10" ht="36.75" customHeight="1" x14ac:dyDescent="0.2">
      <c r="A80" s="123"/>
      <c r="B80" s="128" t="s">
        <v>117</v>
      </c>
      <c r="C80" s="246" t="s">
        <v>118</v>
      </c>
      <c r="D80" s="247"/>
      <c r="E80" s="247"/>
      <c r="F80" s="135" t="s">
        <v>26</v>
      </c>
      <c r="G80" s="136"/>
      <c r="H80" s="136"/>
      <c r="I80" s="136">
        <f>'SO 01 SO 01.5.2 Pol'!G32</f>
        <v>0</v>
      </c>
      <c r="J80" s="132" t="str">
        <f>IF(I167=0,"",I80/I167*100)</f>
        <v/>
      </c>
    </row>
    <row r="81" spans="1:10" ht="36.75" customHeight="1" x14ac:dyDescent="0.2">
      <c r="A81" s="123"/>
      <c r="B81" s="128" t="s">
        <v>119</v>
      </c>
      <c r="C81" s="246" t="s">
        <v>120</v>
      </c>
      <c r="D81" s="247"/>
      <c r="E81" s="247"/>
      <c r="F81" s="135" t="s">
        <v>26</v>
      </c>
      <c r="G81" s="136"/>
      <c r="H81" s="136"/>
      <c r="I81" s="136">
        <f>'SO 01 SO 01.5.2 Pol'!G34</f>
        <v>0</v>
      </c>
      <c r="J81" s="132" t="str">
        <f>IF(I167=0,"",I81/I167*100)</f>
        <v/>
      </c>
    </row>
    <row r="82" spans="1:10" ht="36.75" customHeight="1" x14ac:dyDescent="0.2">
      <c r="A82" s="123"/>
      <c r="B82" s="128" t="s">
        <v>121</v>
      </c>
      <c r="C82" s="246" t="s">
        <v>116</v>
      </c>
      <c r="D82" s="247"/>
      <c r="E82" s="247"/>
      <c r="F82" s="135" t="s">
        <v>26</v>
      </c>
      <c r="G82" s="136"/>
      <c r="H82" s="136"/>
      <c r="I82" s="136">
        <f>'SO 01 SO 01.5.3 Pol'!G8</f>
        <v>0</v>
      </c>
      <c r="J82" s="132" t="str">
        <f>IF(I167=0,"",I82/I167*100)</f>
        <v/>
      </c>
    </row>
    <row r="83" spans="1:10" ht="36.75" customHeight="1" x14ac:dyDescent="0.2">
      <c r="A83" s="123"/>
      <c r="B83" s="128" t="s">
        <v>122</v>
      </c>
      <c r="C83" s="246" t="s">
        <v>118</v>
      </c>
      <c r="D83" s="247"/>
      <c r="E83" s="247"/>
      <c r="F83" s="135" t="s">
        <v>26</v>
      </c>
      <c r="G83" s="136"/>
      <c r="H83" s="136"/>
      <c r="I83" s="136">
        <f>'SO 01 SO 01.5.3 Pol'!G28</f>
        <v>0</v>
      </c>
      <c r="J83" s="132" t="str">
        <f>IF(I167=0,"",I83/I167*100)</f>
        <v/>
      </c>
    </row>
    <row r="84" spans="1:10" ht="36.75" customHeight="1" x14ac:dyDescent="0.2">
      <c r="A84" s="123"/>
      <c r="B84" s="128" t="s">
        <v>123</v>
      </c>
      <c r="C84" s="246" t="s">
        <v>120</v>
      </c>
      <c r="D84" s="247"/>
      <c r="E84" s="247"/>
      <c r="F84" s="135" t="s">
        <v>26</v>
      </c>
      <c r="G84" s="136"/>
      <c r="H84" s="136"/>
      <c r="I84" s="136">
        <f>'SO 01 SO 01.5.3 Pol'!G30</f>
        <v>0</v>
      </c>
      <c r="J84" s="132" t="str">
        <f>IF(I167=0,"",I84/I167*100)</f>
        <v/>
      </c>
    </row>
    <row r="85" spans="1:10" ht="36.75" customHeight="1" x14ac:dyDescent="0.2">
      <c r="A85" s="123"/>
      <c r="B85" s="128" t="s">
        <v>124</v>
      </c>
      <c r="C85" s="246" t="s">
        <v>116</v>
      </c>
      <c r="D85" s="247"/>
      <c r="E85" s="247"/>
      <c r="F85" s="135" t="s">
        <v>26</v>
      </c>
      <c r="G85" s="136"/>
      <c r="H85" s="136"/>
      <c r="I85" s="136">
        <f>'SO 01 SO 01.5.4 Pol'!G8</f>
        <v>0</v>
      </c>
      <c r="J85" s="132" t="str">
        <f>IF(I167=0,"",I85/I167*100)</f>
        <v/>
      </c>
    </row>
    <row r="86" spans="1:10" ht="36.75" customHeight="1" x14ac:dyDescent="0.2">
      <c r="A86" s="123"/>
      <c r="B86" s="128" t="s">
        <v>125</v>
      </c>
      <c r="C86" s="246" t="s">
        <v>118</v>
      </c>
      <c r="D86" s="247"/>
      <c r="E86" s="247"/>
      <c r="F86" s="135" t="s">
        <v>26</v>
      </c>
      <c r="G86" s="136"/>
      <c r="H86" s="136"/>
      <c r="I86" s="136">
        <f>'SO 01 SO 01.5.4 Pol'!G15</f>
        <v>0</v>
      </c>
      <c r="J86" s="132" t="str">
        <f>IF(I167=0,"",I86/I167*100)</f>
        <v/>
      </c>
    </row>
    <row r="87" spans="1:10" ht="36.75" customHeight="1" x14ac:dyDescent="0.2">
      <c r="A87" s="123"/>
      <c r="B87" s="128" t="s">
        <v>126</v>
      </c>
      <c r="C87" s="246" t="s">
        <v>108</v>
      </c>
      <c r="D87" s="247"/>
      <c r="E87" s="247"/>
      <c r="F87" s="135" t="s">
        <v>26</v>
      </c>
      <c r="G87" s="136"/>
      <c r="H87" s="136"/>
      <c r="I87" s="136">
        <f>'SO 01 SO 01.5.4 Pol'!G17</f>
        <v>0</v>
      </c>
      <c r="J87" s="132" t="str">
        <f>IF(I167=0,"",I87/I167*100)</f>
        <v/>
      </c>
    </row>
    <row r="88" spans="1:10" ht="36.75" customHeight="1" x14ac:dyDescent="0.2">
      <c r="A88" s="123"/>
      <c r="B88" s="128" t="s">
        <v>127</v>
      </c>
      <c r="C88" s="246" t="s">
        <v>120</v>
      </c>
      <c r="D88" s="247"/>
      <c r="E88" s="247"/>
      <c r="F88" s="135" t="s">
        <v>26</v>
      </c>
      <c r="G88" s="136"/>
      <c r="H88" s="136"/>
      <c r="I88" s="136">
        <f>'SO 01 SO 01.5.4 Pol'!G20</f>
        <v>0</v>
      </c>
      <c r="J88" s="132" t="str">
        <f>IF(I167=0,"",I88/I167*100)</f>
        <v/>
      </c>
    </row>
    <row r="89" spans="1:10" ht="36.75" customHeight="1" x14ac:dyDescent="0.2">
      <c r="A89" s="123"/>
      <c r="B89" s="128" t="s">
        <v>128</v>
      </c>
      <c r="C89" s="246" t="s">
        <v>116</v>
      </c>
      <c r="D89" s="247"/>
      <c r="E89" s="247"/>
      <c r="F89" s="135" t="s">
        <v>26</v>
      </c>
      <c r="G89" s="136"/>
      <c r="H89" s="136"/>
      <c r="I89" s="136">
        <f>'SO 01 SO 01.5.5 Pol'!G8</f>
        <v>0</v>
      </c>
      <c r="J89" s="132" t="str">
        <f>IF(I167=0,"",I89/I167*100)</f>
        <v/>
      </c>
    </row>
    <row r="90" spans="1:10" ht="36.75" customHeight="1" x14ac:dyDescent="0.2">
      <c r="A90" s="123"/>
      <c r="B90" s="128" t="s">
        <v>129</v>
      </c>
      <c r="C90" s="246" t="s">
        <v>118</v>
      </c>
      <c r="D90" s="247"/>
      <c r="E90" s="247"/>
      <c r="F90" s="135" t="s">
        <v>26</v>
      </c>
      <c r="G90" s="136"/>
      <c r="H90" s="136"/>
      <c r="I90" s="136">
        <f>'SO 01 SO 01.5.5 Pol'!G18</f>
        <v>0</v>
      </c>
      <c r="J90" s="132" t="str">
        <f>IF(I167=0,"",I90/I167*100)</f>
        <v/>
      </c>
    </row>
    <row r="91" spans="1:10" ht="36.75" customHeight="1" x14ac:dyDescent="0.2">
      <c r="A91" s="123"/>
      <c r="B91" s="128" t="s">
        <v>130</v>
      </c>
      <c r="C91" s="246" t="s">
        <v>108</v>
      </c>
      <c r="D91" s="247"/>
      <c r="E91" s="247"/>
      <c r="F91" s="135" t="s">
        <v>26</v>
      </c>
      <c r="G91" s="136"/>
      <c r="H91" s="136"/>
      <c r="I91" s="136">
        <f>'SO 01 SO 01.5.5 Pol'!G20</f>
        <v>0</v>
      </c>
      <c r="J91" s="132" t="str">
        <f>IF(I167=0,"",I91/I167*100)</f>
        <v/>
      </c>
    </row>
    <row r="92" spans="1:10" ht="36.75" customHeight="1" x14ac:dyDescent="0.2">
      <c r="A92" s="123"/>
      <c r="B92" s="128" t="s">
        <v>131</v>
      </c>
      <c r="C92" s="246" t="s">
        <v>120</v>
      </c>
      <c r="D92" s="247"/>
      <c r="E92" s="247"/>
      <c r="F92" s="135" t="s">
        <v>26</v>
      </c>
      <c r="G92" s="136"/>
      <c r="H92" s="136"/>
      <c r="I92" s="136">
        <f>'SO 01 SO 01.5.5 Pol'!G23</f>
        <v>0</v>
      </c>
      <c r="J92" s="132" t="str">
        <f>IF(I167=0,"",I92/I167*100)</f>
        <v/>
      </c>
    </row>
    <row r="93" spans="1:10" ht="36.75" customHeight="1" x14ac:dyDescent="0.2">
      <c r="A93" s="123"/>
      <c r="B93" s="128" t="s">
        <v>132</v>
      </c>
      <c r="C93" s="246" t="s">
        <v>133</v>
      </c>
      <c r="D93" s="247"/>
      <c r="E93" s="247"/>
      <c r="F93" s="135" t="s">
        <v>26</v>
      </c>
      <c r="G93" s="136"/>
      <c r="H93" s="136"/>
      <c r="I93" s="136">
        <f>'SO 01 SO 01.2 Pol'!G8+'SO 02 SO 02.1.1 Pol'!G8</f>
        <v>0</v>
      </c>
      <c r="J93" s="132" t="str">
        <f>IF(I167=0,"",I93/I167*100)</f>
        <v/>
      </c>
    </row>
    <row r="94" spans="1:10" ht="36.75" customHeight="1" x14ac:dyDescent="0.2">
      <c r="A94" s="123"/>
      <c r="B94" s="128" t="s">
        <v>134</v>
      </c>
      <c r="C94" s="246" t="s">
        <v>135</v>
      </c>
      <c r="D94" s="247"/>
      <c r="E94" s="247"/>
      <c r="F94" s="135" t="s">
        <v>26</v>
      </c>
      <c r="G94" s="136"/>
      <c r="H94" s="136"/>
      <c r="I94" s="136">
        <f>'SO 01 SO 01.4 Pol'!G8</f>
        <v>0</v>
      </c>
      <c r="J94" s="132" t="str">
        <f>IF(I167=0,"",I94/I167*100)</f>
        <v/>
      </c>
    </row>
    <row r="95" spans="1:10" ht="36.75" customHeight="1" x14ac:dyDescent="0.2">
      <c r="A95" s="123"/>
      <c r="B95" s="128" t="s">
        <v>136</v>
      </c>
      <c r="C95" s="246" t="s">
        <v>137</v>
      </c>
      <c r="D95" s="247"/>
      <c r="E95" s="247"/>
      <c r="F95" s="135" t="s">
        <v>26</v>
      </c>
      <c r="G95" s="136"/>
      <c r="H95" s="136"/>
      <c r="I95" s="136">
        <f>'SO 01 SO 01.6 Pol'!G8</f>
        <v>0</v>
      </c>
      <c r="J95" s="132" t="str">
        <f>IF(I167=0,"",I95/I167*100)</f>
        <v/>
      </c>
    </row>
    <row r="96" spans="1:10" ht="36.75" customHeight="1" x14ac:dyDescent="0.2">
      <c r="A96" s="123"/>
      <c r="B96" s="128" t="s">
        <v>138</v>
      </c>
      <c r="C96" s="246" t="s">
        <v>139</v>
      </c>
      <c r="D96" s="247"/>
      <c r="E96" s="247"/>
      <c r="F96" s="135" t="s">
        <v>26</v>
      </c>
      <c r="G96" s="136"/>
      <c r="H96" s="136"/>
      <c r="I96" s="136">
        <f>'SO 01 SO 01.6 Pol'!G15</f>
        <v>0</v>
      </c>
      <c r="J96" s="132" t="str">
        <f>IF(I167=0,"",I96/I167*100)</f>
        <v/>
      </c>
    </row>
    <row r="97" spans="1:10" ht="36.75" customHeight="1" x14ac:dyDescent="0.2">
      <c r="A97" s="123"/>
      <c r="B97" s="128" t="s">
        <v>140</v>
      </c>
      <c r="C97" s="246" t="s">
        <v>141</v>
      </c>
      <c r="D97" s="247"/>
      <c r="E97" s="247"/>
      <c r="F97" s="135" t="s">
        <v>26</v>
      </c>
      <c r="G97" s="136"/>
      <c r="H97" s="136"/>
      <c r="I97" s="136">
        <f>'SO 01 SO 01.6 Pol'!G21</f>
        <v>0</v>
      </c>
      <c r="J97" s="132" t="str">
        <f>IF(I167=0,"",I97/I167*100)</f>
        <v/>
      </c>
    </row>
    <row r="98" spans="1:10" ht="36.75" customHeight="1" x14ac:dyDescent="0.2">
      <c r="A98" s="123"/>
      <c r="B98" s="128" t="s">
        <v>142</v>
      </c>
      <c r="C98" s="246" t="s">
        <v>143</v>
      </c>
      <c r="D98" s="247"/>
      <c r="E98" s="247"/>
      <c r="F98" s="135" t="s">
        <v>26</v>
      </c>
      <c r="G98" s="136"/>
      <c r="H98" s="136"/>
      <c r="I98" s="136">
        <f>'SO 01 SO 01.6 Pol'!G32</f>
        <v>0</v>
      </c>
      <c r="J98" s="132" t="str">
        <f>IF(I167=0,"",I98/I167*100)</f>
        <v/>
      </c>
    </row>
    <row r="99" spans="1:10" ht="36.75" customHeight="1" x14ac:dyDescent="0.2">
      <c r="A99" s="123"/>
      <c r="B99" s="128" t="s">
        <v>144</v>
      </c>
      <c r="C99" s="246" t="s">
        <v>145</v>
      </c>
      <c r="D99" s="247"/>
      <c r="E99" s="247"/>
      <c r="F99" s="135" t="s">
        <v>26</v>
      </c>
      <c r="G99" s="136"/>
      <c r="H99" s="136"/>
      <c r="I99" s="136">
        <f>'SO 01 SO 01.6 Pol'!G38</f>
        <v>0</v>
      </c>
      <c r="J99" s="132" t="str">
        <f>IF(I167=0,"",I99/I167*100)</f>
        <v/>
      </c>
    </row>
    <row r="100" spans="1:10" ht="36.75" customHeight="1" x14ac:dyDescent="0.2">
      <c r="A100" s="123"/>
      <c r="B100" s="128" t="s">
        <v>146</v>
      </c>
      <c r="C100" s="246" t="s">
        <v>147</v>
      </c>
      <c r="D100" s="247"/>
      <c r="E100" s="247"/>
      <c r="F100" s="135" t="s">
        <v>26</v>
      </c>
      <c r="G100" s="136"/>
      <c r="H100" s="136"/>
      <c r="I100" s="136">
        <f>'SO 01 SO 01.6 Pol'!G47</f>
        <v>0</v>
      </c>
      <c r="J100" s="132" t="str">
        <f>IF(I167=0,"",I100/I167*100)</f>
        <v/>
      </c>
    </row>
    <row r="101" spans="1:10" ht="36.75" customHeight="1" x14ac:dyDescent="0.2">
      <c r="A101" s="123"/>
      <c r="B101" s="128" t="s">
        <v>148</v>
      </c>
      <c r="C101" s="246" t="s">
        <v>149</v>
      </c>
      <c r="D101" s="247"/>
      <c r="E101" s="247"/>
      <c r="F101" s="135" t="s">
        <v>26</v>
      </c>
      <c r="G101" s="136"/>
      <c r="H101" s="136"/>
      <c r="I101" s="136">
        <f>'SO 02 SO 02.1.1 Pol'!G87</f>
        <v>0</v>
      </c>
      <c r="J101" s="132" t="str">
        <f>IF(I167=0,"",I101/I167*100)</f>
        <v/>
      </c>
    </row>
    <row r="102" spans="1:10" ht="36.75" customHeight="1" x14ac:dyDescent="0.2">
      <c r="A102" s="123"/>
      <c r="B102" s="128" t="s">
        <v>150</v>
      </c>
      <c r="C102" s="246" t="s">
        <v>151</v>
      </c>
      <c r="D102" s="247"/>
      <c r="E102" s="247"/>
      <c r="F102" s="135" t="s">
        <v>26</v>
      </c>
      <c r="G102" s="136"/>
      <c r="H102" s="136"/>
      <c r="I102" s="136">
        <f>'SO 01 SO 01.4 Pol'!G51</f>
        <v>0</v>
      </c>
      <c r="J102" s="132" t="str">
        <f>IF(I167=0,"",I102/I167*100)</f>
        <v/>
      </c>
    </row>
    <row r="103" spans="1:10" ht="36.75" customHeight="1" x14ac:dyDescent="0.2">
      <c r="A103" s="123"/>
      <c r="B103" s="128" t="s">
        <v>152</v>
      </c>
      <c r="C103" s="246" t="s">
        <v>153</v>
      </c>
      <c r="D103" s="247"/>
      <c r="E103" s="247"/>
      <c r="F103" s="135" t="s">
        <v>26</v>
      </c>
      <c r="G103" s="136"/>
      <c r="H103" s="136"/>
      <c r="I103" s="136">
        <f>'SO 02 SO 02.1.1 Pol'!G113</f>
        <v>0</v>
      </c>
      <c r="J103" s="132" t="str">
        <f>IF(I167=0,"",I103/I167*100)</f>
        <v/>
      </c>
    </row>
    <row r="104" spans="1:10" ht="36.75" customHeight="1" x14ac:dyDescent="0.2">
      <c r="A104" s="123"/>
      <c r="B104" s="128" t="s">
        <v>154</v>
      </c>
      <c r="C104" s="246" t="s">
        <v>155</v>
      </c>
      <c r="D104" s="247"/>
      <c r="E104" s="247"/>
      <c r="F104" s="135" t="s">
        <v>26</v>
      </c>
      <c r="G104" s="136"/>
      <c r="H104" s="136"/>
      <c r="I104" s="136">
        <f>'SO 01 SO 01.4 Pol'!G62</f>
        <v>0</v>
      </c>
      <c r="J104" s="132" t="str">
        <f>IF(I167=0,"",I104/I167*100)</f>
        <v/>
      </c>
    </row>
    <row r="105" spans="1:10" ht="36.75" customHeight="1" x14ac:dyDescent="0.2">
      <c r="A105" s="123"/>
      <c r="B105" s="128" t="s">
        <v>156</v>
      </c>
      <c r="C105" s="246" t="s">
        <v>157</v>
      </c>
      <c r="D105" s="247"/>
      <c r="E105" s="247"/>
      <c r="F105" s="135" t="s">
        <v>26</v>
      </c>
      <c r="G105" s="136"/>
      <c r="H105" s="136"/>
      <c r="I105" s="136">
        <f>'SO 02 SO 02.1.1 Pol'!G189+'SO 02 SO 02.1.2 Pol'!G8</f>
        <v>0</v>
      </c>
      <c r="J105" s="132" t="str">
        <f>IF(I167=0,"",I105/I167*100)</f>
        <v/>
      </c>
    </row>
    <row r="106" spans="1:10" ht="36.75" customHeight="1" x14ac:dyDescent="0.2">
      <c r="A106" s="123"/>
      <c r="B106" s="128" t="s">
        <v>158</v>
      </c>
      <c r="C106" s="246" t="s">
        <v>159</v>
      </c>
      <c r="D106" s="247"/>
      <c r="E106" s="247"/>
      <c r="F106" s="135" t="s">
        <v>26</v>
      </c>
      <c r="G106" s="136"/>
      <c r="H106" s="136"/>
      <c r="I106" s="136">
        <f>'SO 02 SO 02.1.2 Pol'!G14</f>
        <v>0</v>
      </c>
      <c r="J106" s="132" t="str">
        <f>IF(I167=0,"",I106/I167*100)</f>
        <v/>
      </c>
    </row>
    <row r="107" spans="1:10" ht="36.75" customHeight="1" x14ac:dyDescent="0.2">
      <c r="A107" s="123"/>
      <c r="B107" s="128" t="s">
        <v>160</v>
      </c>
      <c r="C107" s="246" t="s">
        <v>161</v>
      </c>
      <c r="D107" s="247"/>
      <c r="E107" s="247"/>
      <c r="F107" s="135" t="s">
        <v>26</v>
      </c>
      <c r="G107" s="136"/>
      <c r="H107" s="136"/>
      <c r="I107" s="136">
        <f>'SO 02 SO 02.1.2 Pol'!G29</f>
        <v>0</v>
      </c>
      <c r="J107" s="132" t="str">
        <f>IF(I167=0,"",I107/I167*100)</f>
        <v/>
      </c>
    </row>
    <row r="108" spans="1:10" ht="36.75" customHeight="1" x14ac:dyDescent="0.2">
      <c r="A108" s="123"/>
      <c r="B108" s="128" t="s">
        <v>162</v>
      </c>
      <c r="C108" s="246" t="s">
        <v>163</v>
      </c>
      <c r="D108" s="247"/>
      <c r="E108" s="247"/>
      <c r="F108" s="135" t="s">
        <v>26</v>
      </c>
      <c r="G108" s="136"/>
      <c r="H108" s="136"/>
      <c r="I108" s="136">
        <f>'SO 02 SO 02.1.1 Pol'!G212</f>
        <v>0</v>
      </c>
      <c r="J108" s="132" t="str">
        <f>IF(I167=0,"",I108/I167*100)</f>
        <v/>
      </c>
    </row>
    <row r="109" spans="1:10" ht="36.75" customHeight="1" x14ac:dyDescent="0.2">
      <c r="A109" s="123"/>
      <c r="B109" s="128" t="s">
        <v>164</v>
      </c>
      <c r="C109" s="246" t="s">
        <v>165</v>
      </c>
      <c r="D109" s="247"/>
      <c r="E109" s="247"/>
      <c r="F109" s="135" t="s">
        <v>26</v>
      </c>
      <c r="G109" s="136"/>
      <c r="H109" s="136"/>
      <c r="I109" s="136">
        <f>'SO 02 SO 02.1.2 Pol'!G35</f>
        <v>0</v>
      </c>
      <c r="J109" s="132" t="str">
        <f>IF(I167=0,"",I109/I167*100)</f>
        <v/>
      </c>
    </row>
    <row r="110" spans="1:10" ht="36.75" customHeight="1" x14ac:dyDescent="0.2">
      <c r="A110" s="123"/>
      <c r="B110" s="128" t="s">
        <v>166</v>
      </c>
      <c r="C110" s="246" t="s">
        <v>167</v>
      </c>
      <c r="D110" s="247"/>
      <c r="E110" s="247"/>
      <c r="F110" s="135" t="s">
        <v>26</v>
      </c>
      <c r="G110" s="136"/>
      <c r="H110" s="136"/>
      <c r="I110" s="136">
        <f>'SO 02 SO 02.1.1 Pol'!G223</f>
        <v>0</v>
      </c>
      <c r="J110" s="132" t="str">
        <f>IF(I167=0,"",I110/I167*100)</f>
        <v/>
      </c>
    </row>
    <row r="111" spans="1:10" ht="36.75" customHeight="1" x14ac:dyDescent="0.2">
      <c r="A111" s="123"/>
      <c r="B111" s="128" t="s">
        <v>168</v>
      </c>
      <c r="C111" s="246" t="s">
        <v>169</v>
      </c>
      <c r="D111" s="247"/>
      <c r="E111" s="247"/>
      <c r="F111" s="135" t="s">
        <v>26</v>
      </c>
      <c r="G111" s="136"/>
      <c r="H111" s="136"/>
      <c r="I111" s="136">
        <f>'SO 01 SO 01.2 Pol'!G25</f>
        <v>0</v>
      </c>
      <c r="J111" s="132" t="str">
        <f>IF(I167=0,"",I111/I167*100)</f>
        <v/>
      </c>
    </row>
    <row r="112" spans="1:10" ht="36.75" customHeight="1" x14ac:dyDescent="0.2">
      <c r="A112" s="123"/>
      <c r="B112" s="128" t="s">
        <v>168</v>
      </c>
      <c r="C112" s="246" t="s">
        <v>170</v>
      </c>
      <c r="D112" s="247"/>
      <c r="E112" s="247"/>
      <c r="F112" s="135" t="s">
        <v>26</v>
      </c>
      <c r="G112" s="136"/>
      <c r="H112" s="136"/>
      <c r="I112" s="136">
        <f>'SO 02 SO 02.1.1 Pol'!G231</f>
        <v>0</v>
      </c>
      <c r="J112" s="132" t="str">
        <f>IF(I167=0,"",I112/I167*100)</f>
        <v/>
      </c>
    </row>
    <row r="113" spans="1:10" ht="36.75" customHeight="1" x14ac:dyDescent="0.2">
      <c r="A113" s="123"/>
      <c r="B113" s="128" t="s">
        <v>171</v>
      </c>
      <c r="C113" s="246" t="s">
        <v>172</v>
      </c>
      <c r="D113" s="247"/>
      <c r="E113" s="247"/>
      <c r="F113" s="135" t="s">
        <v>26</v>
      </c>
      <c r="G113" s="136"/>
      <c r="H113" s="136"/>
      <c r="I113" s="136">
        <f>'SO 01 SO 01.2 Pol'!G27+'SO 02 SO 02.1.1 Pol'!G252</f>
        <v>0</v>
      </c>
      <c r="J113" s="132" t="str">
        <f>IF(I167=0,"",I113/I167*100)</f>
        <v/>
      </c>
    </row>
    <row r="114" spans="1:10" ht="36.75" customHeight="1" x14ac:dyDescent="0.2">
      <c r="A114" s="123"/>
      <c r="B114" s="128" t="s">
        <v>173</v>
      </c>
      <c r="C114" s="246" t="s">
        <v>174</v>
      </c>
      <c r="D114" s="247"/>
      <c r="E114" s="247"/>
      <c r="F114" s="135" t="s">
        <v>26</v>
      </c>
      <c r="G114" s="136"/>
      <c r="H114" s="136"/>
      <c r="I114" s="136">
        <f>'SO 02 SO 02.1.1 Pol'!G311</f>
        <v>0</v>
      </c>
      <c r="J114" s="132" t="str">
        <f>IF(I167=0,"",I114/I167*100)</f>
        <v/>
      </c>
    </row>
    <row r="115" spans="1:10" ht="36.75" customHeight="1" x14ac:dyDescent="0.2">
      <c r="A115" s="123"/>
      <c r="B115" s="128" t="s">
        <v>175</v>
      </c>
      <c r="C115" s="246" t="s">
        <v>176</v>
      </c>
      <c r="D115" s="247"/>
      <c r="E115" s="247"/>
      <c r="F115" s="135" t="s">
        <v>26</v>
      </c>
      <c r="G115" s="136"/>
      <c r="H115" s="136"/>
      <c r="I115" s="136">
        <f>'SO 01 SO 01.2 Pol'!G32</f>
        <v>0</v>
      </c>
      <c r="J115" s="132" t="str">
        <f>IF(I167=0,"",I115/I167*100)</f>
        <v/>
      </c>
    </row>
    <row r="116" spans="1:10" ht="36.75" customHeight="1" x14ac:dyDescent="0.2">
      <c r="A116" s="123"/>
      <c r="B116" s="128" t="s">
        <v>177</v>
      </c>
      <c r="C116" s="246" t="s">
        <v>178</v>
      </c>
      <c r="D116" s="247"/>
      <c r="E116" s="247"/>
      <c r="F116" s="135" t="s">
        <v>26</v>
      </c>
      <c r="G116" s="136"/>
      <c r="H116" s="136"/>
      <c r="I116" s="136">
        <f>'SO 01 SO 01.2 Pol'!G61</f>
        <v>0</v>
      </c>
      <c r="J116" s="132" t="str">
        <f>IF(I167=0,"",I116/I167*100)</f>
        <v/>
      </c>
    </row>
    <row r="117" spans="1:10" ht="36.75" customHeight="1" x14ac:dyDescent="0.2">
      <c r="A117" s="123"/>
      <c r="B117" s="128" t="s">
        <v>179</v>
      </c>
      <c r="C117" s="246" t="s">
        <v>180</v>
      </c>
      <c r="D117" s="247"/>
      <c r="E117" s="247"/>
      <c r="F117" s="135" t="s">
        <v>26</v>
      </c>
      <c r="G117" s="136"/>
      <c r="H117" s="136"/>
      <c r="I117" s="136">
        <f>'SO 02 SO 02.1.1 Pol'!G320+'SO 02 SO 02.1.2 Pol'!G72</f>
        <v>0</v>
      </c>
      <c r="J117" s="132" t="str">
        <f>IF(I167=0,"",I117/I167*100)</f>
        <v/>
      </c>
    </row>
    <row r="118" spans="1:10" ht="36.75" customHeight="1" x14ac:dyDescent="0.2">
      <c r="A118" s="123"/>
      <c r="B118" s="128" t="s">
        <v>181</v>
      </c>
      <c r="C118" s="246" t="s">
        <v>182</v>
      </c>
      <c r="D118" s="247"/>
      <c r="E118" s="247"/>
      <c r="F118" s="135" t="s">
        <v>26</v>
      </c>
      <c r="G118" s="136"/>
      <c r="H118" s="136"/>
      <c r="I118" s="136">
        <f>'SO 01 SO 01.2 Pol'!G63</f>
        <v>0</v>
      </c>
      <c r="J118" s="132" t="str">
        <f>IF(I167=0,"",I118/I167*100)</f>
        <v/>
      </c>
    </row>
    <row r="119" spans="1:10" ht="36.75" customHeight="1" x14ac:dyDescent="0.2">
      <c r="A119" s="123"/>
      <c r="B119" s="128" t="s">
        <v>183</v>
      </c>
      <c r="C119" s="246" t="s">
        <v>184</v>
      </c>
      <c r="D119" s="247"/>
      <c r="E119" s="247"/>
      <c r="F119" s="135" t="s">
        <v>26</v>
      </c>
      <c r="G119" s="136"/>
      <c r="H119" s="136"/>
      <c r="I119" s="136">
        <f>'SO 01 SO 01.2 Pol'!G72</f>
        <v>0</v>
      </c>
      <c r="J119" s="132" t="str">
        <f>IF(I167=0,"",I119/I167*100)</f>
        <v/>
      </c>
    </row>
    <row r="120" spans="1:10" ht="36.75" customHeight="1" x14ac:dyDescent="0.2">
      <c r="A120" s="123"/>
      <c r="B120" s="128" t="s">
        <v>185</v>
      </c>
      <c r="C120" s="246" t="s">
        <v>186</v>
      </c>
      <c r="D120" s="247"/>
      <c r="E120" s="247"/>
      <c r="F120" s="135" t="s">
        <v>26</v>
      </c>
      <c r="G120" s="136"/>
      <c r="H120" s="136"/>
      <c r="I120" s="136">
        <f>'SO 01 SO 01.4 Pol'!G183</f>
        <v>0</v>
      </c>
      <c r="J120" s="132" t="str">
        <f>IF(I167=0,"",I120/I167*100)</f>
        <v/>
      </c>
    </row>
    <row r="121" spans="1:10" ht="36.75" customHeight="1" x14ac:dyDescent="0.2">
      <c r="A121" s="123"/>
      <c r="B121" s="128" t="s">
        <v>187</v>
      </c>
      <c r="C121" s="246" t="s">
        <v>188</v>
      </c>
      <c r="D121" s="247"/>
      <c r="E121" s="247"/>
      <c r="F121" s="135" t="s">
        <v>26</v>
      </c>
      <c r="G121" s="136"/>
      <c r="H121" s="136"/>
      <c r="I121" s="136">
        <f>'SO 01 SO 01.4 Pol'!G81</f>
        <v>0</v>
      </c>
      <c r="J121" s="132" t="str">
        <f>IF(I167=0,"",I121/I167*100)</f>
        <v/>
      </c>
    </row>
    <row r="122" spans="1:10" ht="36.75" customHeight="1" x14ac:dyDescent="0.2">
      <c r="A122" s="123"/>
      <c r="B122" s="128" t="s">
        <v>189</v>
      </c>
      <c r="C122" s="246" t="s">
        <v>190</v>
      </c>
      <c r="D122" s="247"/>
      <c r="E122" s="247"/>
      <c r="F122" s="135" t="s">
        <v>26</v>
      </c>
      <c r="G122" s="136"/>
      <c r="H122" s="136"/>
      <c r="I122" s="136">
        <f>'SO 01 SO 01.4 Pol'!G136</f>
        <v>0</v>
      </c>
      <c r="J122" s="132" t="str">
        <f>IF(I167=0,"",I122/I167*100)</f>
        <v/>
      </c>
    </row>
    <row r="123" spans="1:10" ht="36.75" customHeight="1" x14ac:dyDescent="0.2">
      <c r="A123" s="123"/>
      <c r="B123" s="128" t="s">
        <v>191</v>
      </c>
      <c r="C123" s="246" t="s">
        <v>192</v>
      </c>
      <c r="D123" s="247"/>
      <c r="E123" s="247"/>
      <c r="F123" s="135" t="s">
        <v>26</v>
      </c>
      <c r="G123" s="136"/>
      <c r="H123" s="136"/>
      <c r="I123" s="136">
        <f>'SO 01 SO 01.4 Pol'!G150</f>
        <v>0</v>
      </c>
      <c r="J123" s="132" t="str">
        <f>IF(I167=0,"",I123/I167*100)</f>
        <v/>
      </c>
    </row>
    <row r="124" spans="1:10" ht="36.75" customHeight="1" x14ac:dyDescent="0.2">
      <c r="A124" s="123"/>
      <c r="B124" s="128" t="s">
        <v>193</v>
      </c>
      <c r="C124" s="246" t="s">
        <v>194</v>
      </c>
      <c r="D124" s="247"/>
      <c r="E124" s="247"/>
      <c r="F124" s="135" t="s">
        <v>26</v>
      </c>
      <c r="G124" s="136"/>
      <c r="H124" s="136"/>
      <c r="I124" s="136">
        <f>'SO 01 SO 01.4 Pol'!G163</f>
        <v>0</v>
      </c>
      <c r="J124" s="132" t="str">
        <f>IF(I167=0,"",I124/I167*100)</f>
        <v/>
      </c>
    </row>
    <row r="125" spans="1:10" ht="36.75" customHeight="1" x14ac:dyDescent="0.2">
      <c r="A125" s="123"/>
      <c r="B125" s="128" t="s">
        <v>195</v>
      </c>
      <c r="C125" s="246" t="s">
        <v>196</v>
      </c>
      <c r="D125" s="247"/>
      <c r="E125" s="247"/>
      <c r="F125" s="135" t="s">
        <v>26</v>
      </c>
      <c r="G125" s="136"/>
      <c r="H125" s="136"/>
      <c r="I125" s="136">
        <f>'SO 01 SO 01.4 Pol'!G175</f>
        <v>0</v>
      </c>
      <c r="J125" s="132" t="str">
        <f>IF(I167=0,"",I125/I167*100)</f>
        <v/>
      </c>
    </row>
    <row r="126" spans="1:10" ht="36.75" customHeight="1" x14ac:dyDescent="0.2">
      <c r="A126" s="123"/>
      <c r="B126" s="128" t="s">
        <v>197</v>
      </c>
      <c r="C126" s="246" t="s">
        <v>198</v>
      </c>
      <c r="D126" s="247"/>
      <c r="E126" s="247"/>
      <c r="F126" s="135" t="s">
        <v>26</v>
      </c>
      <c r="G126" s="136"/>
      <c r="H126" s="136"/>
      <c r="I126" s="136">
        <f>'SO 01 SO 01.4 Pol'!G91</f>
        <v>0</v>
      </c>
      <c r="J126" s="132" t="str">
        <f>IF(I167=0,"",I126/I167*100)</f>
        <v/>
      </c>
    </row>
    <row r="127" spans="1:10" ht="36.75" customHeight="1" x14ac:dyDescent="0.2">
      <c r="A127" s="123"/>
      <c r="B127" s="128" t="s">
        <v>199</v>
      </c>
      <c r="C127" s="246" t="s">
        <v>200</v>
      </c>
      <c r="D127" s="247"/>
      <c r="E127" s="247"/>
      <c r="F127" s="135" t="s">
        <v>26</v>
      </c>
      <c r="G127" s="136"/>
      <c r="H127" s="136"/>
      <c r="I127" s="136">
        <f>'SO 01 SO 01.4 Pol'!G103</f>
        <v>0</v>
      </c>
      <c r="J127" s="132" t="str">
        <f>IF(I167=0,"",I127/I167*100)</f>
        <v/>
      </c>
    </row>
    <row r="128" spans="1:10" ht="36.75" customHeight="1" x14ac:dyDescent="0.2">
      <c r="A128" s="123"/>
      <c r="B128" s="128" t="s">
        <v>201</v>
      </c>
      <c r="C128" s="246" t="s">
        <v>202</v>
      </c>
      <c r="D128" s="247"/>
      <c r="E128" s="247"/>
      <c r="F128" s="135" t="s">
        <v>26</v>
      </c>
      <c r="G128" s="136"/>
      <c r="H128" s="136"/>
      <c r="I128" s="136">
        <f>'SO 01 SO 01.4 Pol'!G112</f>
        <v>0</v>
      </c>
      <c r="J128" s="132" t="str">
        <f>IF(I167=0,"",I128/I167*100)</f>
        <v/>
      </c>
    </row>
    <row r="129" spans="1:10" ht="36.75" customHeight="1" x14ac:dyDescent="0.2">
      <c r="A129" s="123"/>
      <c r="B129" s="128" t="s">
        <v>203</v>
      </c>
      <c r="C129" s="246" t="s">
        <v>204</v>
      </c>
      <c r="D129" s="247"/>
      <c r="E129" s="247"/>
      <c r="F129" s="135" t="s">
        <v>26</v>
      </c>
      <c r="G129" s="136"/>
      <c r="H129" s="136"/>
      <c r="I129" s="136">
        <f>'SO 01 SO 01.4 Pol'!G120</f>
        <v>0</v>
      </c>
      <c r="J129" s="132" t="str">
        <f>IF(I167=0,"",I129/I167*100)</f>
        <v/>
      </c>
    </row>
    <row r="130" spans="1:10" ht="36.75" customHeight="1" x14ac:dyDescent="0.2">
      <c r="A130" s="123"/>
      <c r="B130" s="128" t="s">
        <v>205</v>
      </c>
      <c r="C130" s="246" t="s">
        <v>206</v>
      </c>
      <c r="D130" s="247"/>
      <c r="E130" s="247"/>
      <c r="F130" s="135" t="s">
        <v>26</v>
      </c>
      <c r="G130" s="136"/>
      <c r="H130" s="136"/>
      <c r="I130" s="136">
        <f>'SO 01 SO 01.4 Pol'!G128</f>
        <v>0</v>
      </c>
      <c r="J130" s="132" t="str">
        <f>IF(I167=0,"",I130/I167*100)</f>
        <v/>
      </c>
    </row>
    <row r="131" spans="1:10" ht="36.75" customHeight="1" x14ac:dyDescent="0.2">
      <c r="A131" s="123"/>
      <c r="B131" s="128" t="s">
        <v>207</v>
      </c>
      <c r="C131" s="246" t="s">
        <v>208</v>
      </c>
      <c r="D131" s="247"/>
      <c r="E131" s="247"/>
      <c r="F131" s="135" t="s">
        <v>27</v>
      </c>
      <c r="G131" s="136"/>
      <c r="H131" s="136"/>
      <c r="I131" s="136">
        <f>'SO 02 SO 02.1.1 Pol'!G322</f>
        <v>0</v>
      </c>
      <c r="J131" s="132" t="str">
        <f>IF(I167=0,"",I131/I167*100)</f>
        <v/>
      </c>
    </row>
    <row r="132" spans="1:10" ht="36.75" customHeight="1" x14ac:dyDescent="0.2">
      <c r="A132" s="123"/>
      <c r="B132" s="128" t="s">
        <v>209</v>
      </c>
      <c r="C132" s="246" t="s">
        <v>210</v>
      </c>
      <c r="D132" s="247"/>
      <c r="E132" s="247"/>
      <c r="F132" s="135" t="s">
        <v>27</v>
      </c>
      <c r="G132" s="136"/>
      <c r="H132" s="136"/>
      <c r="I132" s="136">
        <f>'SO 01 SO 01.2 Pol'!G74+'SO 01 SO 01.3 Pol'!G8</f>
        <v>0</v>
      </c>
      <c r="J132" s="132" t="str">
        <f>IF(I167=0,"",I132/I167*100)</f>
        <v/>
      </c>
    </row>
    <row r="133" spans="1:10" ht="36.75" customHeight="1" x14ac:dyDescent="0.2">
      <c r="A133" s="123"/>
      <c r="B133" s="128" t="s">
        <v>211</v>
      </c>
      <c r="C133" s="246" t="s">
        <v>212</v>
      </c>
      <c r="D133" s="247"/>
      <c r="E133" s="247"/>
      <c r="F133" s="135" t="s">
        <v>27</v>
      </c>
      <c r="G133" s="136"/>
      <c r="H133" s="136"/>
      <c r="I133" s="136">
        <f>'SO 01 SO 01.2 Pol'!G85</f>
        <v>0</v>
      </c>
      <c r="J133" s="132" t="str">
        <f>IF(I167=0,"",I133/I167*100)</f>
        <v/>
      </c>
    </row>
    <row r="134" spans="1:10" ht="36.75" customHeight="1" x14ac:dyDescent="0.2">
      <c r="A134" s="123"/>
      <c r="B134" s="128" t="s">
        <v>213</v>
      </c>
      <c r="C134" s="246" t="s">
        <v>214</v>
      </c>
      <c r="D134" s="247"/>
      <c r="E134" s="247"/>
      <c r="F134" s="135" t="s">
        <v>27</v>
      </c>
      <c r="G134" s="136"/>
      <c r="H134" s="136"/>
      <c r="I134" s="136">
        <f>'SO 01 SO 01.2 Pol'!G124</f>
        <v>0</v>
      </c>
      <c r="J134" s="132" t="str">
        <f>IF(I167=0,"",I134/I167*100)</f>
        <v/>
      </c>
    </row>
    <row r="135" spans="1:10" ht="36.75" customHeight="1" x14ac:dyDescent="0.2">
      <c r="A135" s="123"/>
      <c r="B135" s="128" t="s">
        <v>215</v>
      </c>
      <c r="C135" s="246" t="s">
        <v>216</v>
      </c>
      <c r="D135" s="247"/>
      <c r="E135" s="247"/>
      <c r="F135" s="135" t="s">
        <v>27</v>
      </c>
      <c r="G135" s="136"/>
      <c r="H135" s="136"/>
      <c r="I135" s="136">
        <f>'SO 01 SO 01.2 Pol'!G158</f>
        <v>0</v>
      </c>
      <c r="J135" s="132" t="str">
        <f>IF(I167=0,"",I135/I167*100)</f>
        <v/>
      </c>
    </row>
    <row r="136" spans="1:10" ht="36.75" customHeight="1" x14ac:dyDescent="0.2">
      <c r="A136" s="123"/>
      <c r="B136" s="128" t="s">
        <v>217</v>
      </c>
      <c r="C136" s="246" t="s">
        <v>218</v>
      </c>
      <c r="D136" s="247"/>
      <c r="E136" s="247"/>
      <c r="F136" s="135" t="s">
        <v>27</v>
      </c>
      <c r="G136" s="136"/>
      <c r="H136" s="136"/>
      <c r="I136" s="136">
        <f>'SO 01 SO 01.3 Pol'!G22</f>
        <v>0</v>
      </c>
      <c r="J136" s="132" t="str">
        <f>IF(I167=0,"",I136/I167*100)</f>
        <v/>
      </c>
    </row>
    <row r="137" spans="1:10" ht="36.75" customHeight="1" x14ac:dyDescent="0.2">
      <c r="A137" s="123"/>
      <c r="B137" s="128" t="s">
        <v>219</v>
      </c>
      <c r="C137" s="246" t="s">
        <v>220</v>
      </c>
      <c r="D137" s="247"/>
      <c r="E137" s="247"/>
      <c r="F137" s="135" t="s">
        <v>27</v>
      </c>
      <c r="G137" s="136"/>
      <c r="H137" s="136"/>
      <c r="I137" s="136">
        <f>'SO 01 SO 01.3 Pol'!G37</f>
        <v>0</v>
      </c>
      <c r="J137" s="132" t="str">
        <f>IF(I167=0,"",I137/I167*100)</f>
        <v/>
      </c>
    </row>
    <row r="138" spans="1:10" ht="36.75" customHeight="1" x14ac:dyDescent="0.2">
      <c r="A138" s="123"/>
      <c r="B138" s="128" t="s">
        <v>219</v>
      </c>
      <c r="C138" s="246" t="s">
        <v>221</v>
      </c>
      <c r="D138" s="247"/>
      <c r="E138" s="247"/>
      <c r="F138" s="135" t="s">
        <v>27</v>
      </c>
      <c r="G138" s="136"/>
      <c r="H138" s="136"/>
      <c r="I138" s="136">
        <f>'SO 01 SO 01.2 Pol'!G195</f>
        <v>0</v>
      </c>
      <c r="J138" s="132" t="str">
        <f>IF(I167=0,"",I138/I167*100)</f>
        <v/>
      </c>
    </row>
    <row r="139" spans="1:10" ht="36.75" customHeight="1" x14ac:dyDescent="0.2">
      <c r="A139" s="123"/>
      <c r="B139" s="128" t="s">
        <v>222</v>
      </c>
      <c r="C139" s="246" t="s">
        <v>223</v>
      </c>
      <c r="D139" s="247"/>
      <c r="E139" s="247"/>
      <c r="F139" s="135" t="s">
        <v>27</v>
      </c>
      <c r="G139" s="136"/>
      <c r="H139" s="136"/>
      <c r="I139" s="136">
        <f>'SO 01 SO 01.3 Pol'!G55</f>
        <v>0</v>
      </c>
      <c r="J139" s="132" t="str">
        <f>IF(I167=0,"",I139/I167*100)</f>
        <v/>
      </c>
    </row>
    <row r="140" spans="1:10" ht="36.75" customHeight="1" x14ac:dyDescent="0.2">
      <c r="A140" s="123"/>
      <c r="B140" s="128" t="s">
        <v>224</v>
      </c>
      <c r="C140" s="246" t="s">
        <v>225</v>
      </c>
      <c r="D140" s="247"/>
      <c r="E140" s="247"/>
      <c r="F140" s="135" t="s">
        <v>27</v>
      </c>
      <c r="G140" s="136"/>
      <c r="H140" s="136"/>
      <c r="I140" s="136">
        <f>'SO 01 SO 01.3 Pol'!G68</f>
        <v>0</v>
      </c>
      <c r="J140" s="132" t="str">
        <f>IF(I167=0,"",I140/I167*100)</f>
        <v/>
      </c>
    </row>
    <row r="141" spans="1:10" ht="36.75" customHeight="1" x14ac:dyDescent="0.2">
      <c r="A141" s="123"/>
      <c r="B141" s="128" t="s">
        <v>224</v>
      </c>
      <c r="C141" s="246" t="s">
        <v>226</v>
      </c>
      <c r="D141" s="247"/>
      <c r="E141" s="247"/>
      <c r="F141" s="135" t="s">
        <v>27</v>
      </c>
      <c r="G141" s="136"/>
      <c r="H141" s="136"/>
      <c r="I141" s="136">
        <f>'SO 01 SO 01.2 Pol'!G200</f>
        <v>0</v>
      </c>
      <c r="J141" s="132" t="str">
        <f>IF(I167=0,"",I141/I167*100)</f>
        <v/>
      </c>
    </row>
    <row r="142" spans="1:10" ht="36.75" customHeight="1" x14ac:dyDescent="0.2">
      <c r="A142" s="123"/>
      <c r="B142" s="128" t="s">
        <v>227</v>
      </c>
      <c r="C142" s="246" t="s">
        <v>228</v>
      </c>
      <c r="D142" s="247"/>
      <c r="E142" s="247"/>
      <c r="F142" s="135" t="s">
        <v>27</v>
      </c>
      <c r="G142" s="136"/>
      <c r="H142" s="136"/>
      <c r="I142" s="136">
        <f>'SO 01 SO 01.3 Pol'!G103</f>
        <v>0</v>
      </c>
      <c r="J142" s="132" t="str">
        <f>IF(I167=0,"",I142/I167*100)</f>
        <v/>
      </c>
    </row>
    <row r="143" spans="1:10" ht="36.75" customHeight="1" x14ac:dyDescent="0.2">
      <c r="A143" s="123"/>
      <c r="B143" s="128" t="s">
        <v>229</v>
      </c>
      <c r="C143" s="246" t="s">
        <v>230</v>
      </c>
      <c r="D143" s="247"/>
      <c r="E143" s="247"/>
      <c r="F143" s="135" t="s">
        <v>27</v>
      </c>
      <c r="G143" s="136"/>
      <c r="H143" s="136"/>
      <c r="I143" s="136">
        <f>'SO 01 SO 01.7 Pol'!G8</f>
        <v>0</v>
      </c>
      <c r="J143" s="132" t="str">
        <f>IF(I167=0,"",I143/I167*100)</f>
        <v/>
      </c>
    </row>
    <row r="144" spans="1:10" ht="36.75" customHeight="1" x14ac:dyDescent="0.2">
      <c r="A144" s="123"/>
      <c r="B144" s="128" t="s">
        <v>231</v>
      </c>
      <c r="C144" s="246" t="s">
        <v>232</v>
      </c>
      <c r="D144" s="247"/>
      <c r="E144" s="247"/>
      <c r="F144" s="135" t="s">
        <v>27</v>
      </c>
      <c r="G144" s="136"/>
      <c r="H144" s="136"/>
      <c r="I144" s="136">
        <f>'SO 01 SO 01.7 Pol'!G26</f>
        <v>0</v>
      </c>
      <c r="J144" s="132" t="str">
        <f>IF(I167=0,"",I144/I167*100)</f>
        <v/>
      </c>
    </row>
    <row r="145" spans="1:10" ht="36.75" customHeight="1" x14ac:dyDescent="0.2">
      <c r="A145" s="123"/>
      <c r="B145" s="128" t="s">
        <v>233</v>
      </c>
      <c r="C145" s="246" t="s">
        <v>234</v>
      </c>
      <c r="D145" s="247"/>
      <c r="E145" s="247"/>
      <c r="F145" s="135" t="s">
        <v>27</v>
      </c>
      <c r="G145" s="136"/>
      <c r="H145" s="136"/>
      <c r="I145" s="136">
        <f>'SO 01 SO 01.7 Pol'!G50</f>
        <v>0</v>
      </c>
      <c r="J145" s="132" t="str">
        <f>IF(I167=0,"",I145/I167*100)</f>
        <v/>
      </c>
    </row>
    <row r="146" spans="1:10" ht="36.75" customHeight="1" x14ac:dyDescent="0.2">
      <c r="A146" s="123"/>
      <c r="B146" s="128" t="s">
        <v>235</v>
      </c>
      <c r="C146" s="246" t="s">
        <v>236</v>
      </c>
      <c r="D146" s="247"/>
      <c r="E146" s="247"/>
      <c r="F146" s="135" t="s">
        <v>27</v>
      </c>
      <c r="G146" s="136"/>
      <c r="H146" s="136"/>
      <c r="I146" s="136">
        <f>'SO 01 SO 01.7 Pol'!G67</f>
        <v>0</v>
      </c>
      <c r="J146" s="132" t="str">
        <f>IF(I167=0,"",I146/I167*100)</f>
        <v/>
      </c>
    </row>
    <row r="147" spans="1:10" ht="36.75" customHeight="1" x14ac:dyDescent="0.2">
      <c r="A147" s="123"/>
      <c r="B147" s="128" t="s">
        <v>237</v>
      </c>
      <c r="C147" s="246" t="s">
        <v>238</v>
      </c>
      <c r="D147" s="247"/>
      <c r="E147" s="247"/>
      <c r="F147" s="135" t="s">
        <v>27</v>
      </c>
      <c r="G147" s="136"/>
      <c r="H147" s="136"/>
      <c r="I147" s="136">
        <f>'SO 01 SO 01.7 Pol'!G77</f>
        <v>0</v>
      </c>
      <c r="J147" s="132" t="str">
        <f>IF(I167=0,"",I147/I167*100)</f>
        <v/>
      </c>
    </row>
    <row r="148" spans="1:10" ht="36.75" customHeight="1" x14ac:dyDescent="0.2">
      <c r="A148" s="123"/>
      <c r="B148" s="128" t="s">
        <v>239</v>
      </c>
      <c r="C148" s="246" t="s">
        <v>240</v>
      </c>
      <c r="D148" s="247"/>
      <c r="E148" s="247"/>
      <c r="F148" s="135" t="s">
        <v>27</v>
      </c>
      <c r="G148" s="136"/>
      <c r="H148" s="136"/>
      <c r="I148" s="136">
        <f>'SO 01 SO 01.7 Pol'!G117</f>
        <v>0</v>
      </c>
      <c r="J148" s="132" t="str">
        <f>IF(I167=0,"",I148/I167*100)</f>
        <v/>
      </c>
    </row>
    <row r="149" spans="1:10" ht="36.75" customHeight="1" x14ac:dyDescent="0.2">
      <c r="A149" s="123"/>
      <c r="B149" s="128" t="s">
        <v>241</v>
      </c>
      <c r="C149" s="246" t="s">
        <v>242</v>
      </c>
      <c r="D149" s="247"/>
      <c r="E149" s="247"/>
      <c r="F149" s="135" t="s">
        <v>27</v>
      </c>
      <c r="G149" s="136"/>
      <c r="H149" s="136"/>
      <c r="I149" s="136">
        <f>'SO 01 SO 01.7 Pol'!G121</f>
        <v>0</v>
      </c>
      <c r="J149" s="132" t="str">
        <f>IF(I167=0,"",I149/I167*100)</f>
        <v/>
      </c>
    </row>
    <row r="150" spans="1:10" ht="36.75" customHeight="1" x14ac:dyDescent="0.2">
      <c r="A150" s="123"/>
      <c r="B150" s="128" t="s">
        <v>243</v>
      </c>
      <c r="C150" s="246" t="s">
        <v>244</v>
      </c>
      <c r="D150" s="247"/>
      <c r="E150" s="247"/>
      <c r="F150" s="135" t="s">
        <v>27</v>
      </c>
      <c r="G150" s="136"/>
      <c r="H150" s="136"/>
      <c r="I150" s="136">
        <f>'SO 01 SO 01.7 Pol'!G146</f>
        <v>0</v>
      </c>
      <c r="J150" s="132" t="str">
        <f>IF(I167=0,"",I150/I167*100)</f>
        <v/>
      </c>
    </row>
    <row r="151" spans="1:10" ht="36.75" customHeight="1" x14ac:dyDescent="0.2">
      <c r="A151" s="123"/>
      <c r="B151" s="128" t="s">
        <v>245</v>
      </c>
      <c r="C151" s="246" t="s">
        <v>246</v>
      </c>
      <c r="D151" s="247"/>
      <c r="E151" s="247"/>
      <c r="F151" s="135" t="s">
        <v>27</v>
      </c>
      <c r="G151" s="136"/>
      <c r="H151" s="136"/>
      <c r="I151" s="136">
        <f>'SO 01 SO 01.7 Pol'!G169</f>
        <v>0</v>
      </c>
      <c r="J151" s="132" t="str">
        <f>IF(I167=0,"",I151/I167*100)</f>
        <v/>
      </c>
    </row>
    <row r="152" spans="1:10" ht="36.75" customHeight="1" x14ac:dyDescent="0.2">
      <c r="A152" s="123"/>
      <c r="B152" s="128" t="s">
        <v>247</v>
      </c>
      <c r="C152" s="246" t="s">
        <v>248</v>
      </c>
      <c r="D152" s="247"/>
      <c r="E152" s="247"/>
      <c r="F152" s="135" t="s">
        <v>27</v>
      </c>
      <c r="G152" s="136"/>
      <c r="H152" s="136"/>
      <c r="I152" s="136">
        <f>'SO 01 SO 01.7 Pol'!G175</f>
        <v>0</v>
      </c>
      <c r="J152" s="132" t="str">
        <f>IF(I167=0,"",I152/I167*100)</f>
        <v/>
      </c>
    </row>
    <row r="153" spans="1:10" ht="36.75" customHeight="1" x14ac:dyDescent="0.2">
      <c r="A153" s="123"/>
      <c r="B153" s="128" t="s">
        <v>249</v>
      </c>
      <c r="C153" s="246" t="s">
        <v>250</v>
      </c>
      <c r="D153" s="247"/>
      <c r="E153" s="247"/>
      <c r="F153" s="135" t="s">
        <v>27</v>
      </c>
      <c r="G153" s="136"/>
      <c r="H153" s="136"/>
      <c r="I153" s="136">
        <f>'SO 01 SO 01.7 Pol'!G199</f>
        <v>0</v>
      </c>
      <c r="J153" s="132" t="str">
        <f>IF(I167=0,"",I153/I167*100)</f>
        <v/>
      </c>
    </row>
    <row r="154" spans="1:10" ht="36.75" customHeight="1" x14ac:dyDescent="0.2">
      <c r="A154" s="123"/>
      <c r="B154" s="128" t="s">
        <v>251</v>
      </c>
      <c r="C154" s="246" t="s">
        <v>252</v>
      </c>
      <c r="D154" s="247"/>
      <c r="E154" s="247"/>
      <c r="F154" s="135" t="s">
        <v>27</v>
      </c>
      <c r="G154" s="136"/>
      <c r="H154" s="136"/>
      <c r="I154" s="136">
        <f>'SO 01 SO 01.3 Pol'!G122+'SO 02 SO 02.1.1 Pol'!G326</f>
        <v>0</v>
      </c>
      <c r="J154" s="132" t="str">
        <f>IF(I167=0,"",I154/I167*100)</f>
        <v/>
      </c>
    </row>
    <row r="155" spans="1:10" ht="36.75" customHeight="1" x14ac:dyDescent="0.2">
      <c r="A155" s="123"/>
      <c r="B155" s="128" t="s">
        <v>253</v>
      </c>
      <c r="C155" s="246" t="s">
        <v>254</v>
      </c>
      <c r="D155" s="247"/>
      <c r="E155" s="247"/>
      <c r="F155" s="135" t="s">
        <v>27</v>
      </c>
      <c r="G155" s="136"/>
      <c r="H155" s="136"/>
      <c r="I155" s="136">
        <f>'SO 01 SO 01.3 Pol'!G126</f>
        <v>0</v>
      </c>
      <c r="J155" s="132" t="str">
        <f>IF(I167=0,"",I155/I167*100)</f>
        <v/>
      </c>
    </row>
    <row r="156" spans="1:10" ht="36.75" customHeight="1" x14ac:dyDescent="0.2">
      <c r="A156" s="123"/>
      <c r="B156" s="128" t="s">
        <v>255</v>
      </c>
      <c r="C156" s="246" t="s">
        <v>256</v>
      </c>
      <c r="D156" s="247"/>
      <c r="E156" s="247"/>
      <c r="F156" s="135" t="s">
        <v>28</v>
      </c>
      <c r="G156" s="136"/>
      <c r="H156" s="136"/>
      <c r="I156" s="136">
        <f>'SO 02 SO 02.1.1 Pol'!G337</f>
        <v>0</v>
      </c>
      <c r="J156" s="132" t="str">
        <f>IF(I167=0,"",I156/I167*100)</f>
        <v/>
      </c>
    </row>
    <row r="157" spans="1:10" ht="36.75" customHeight="1" x14ac:dyDescent="0.2">
      <c r="A157" s="123"/>
      <c r="B157" s="128" t="s">
        <v>257</v>
      </c>
      <c r="C157" s="246" t="s">
        <v>258</v>
      </c>
      <c r="D157" s="247"/>
      <c r="E157" s="247"/>
      <c r="F157" s="135" t="s">
        <v>28</v>
      </c>
      <c r="G157" s="136"/>
      <c r="H157" s="136"/>
      <c r="I157" s="136">
        <f>'SO 01 SO 01.1 Pol'!G8</f>
        <v>0</v>
      </c>
      <c r="J157" s="132" t="str">
        <f>IF(I167=0,"",I157/I167*100)</f>
        <v/>
      </c>
    </row>
    <row r="158" spans="1:10" ht="36.75" customHeight="1" x14ac:dyDescent="0.2">
      <c r="A158" s="123"/>
      <c r="B158" s="128" t="s">
        <v>259</v>
      </c>
      <c r="C158" s="246" t="s">
        <v>260</v>
      </c>
      <c r="D158" s="247"/>
      <c r="E158" s="247"/>
      <c r="F158" s="135" t="s">
        <v>28</v>
      </c>
      <c r="G158" s="136"/>
      <c r="H158" s="136"/>
      <c r="I158" s="136">
        <f>'SO 01 SO 01.1 Pol'!G28</f>
        <v>0</v>
      </c>
      <c r="J158" s="132" t="str">
        <f>IF(I167=0,"",I158/I167*100)</f>
        <v/>
      </c>
    </row>
    <row r="159" spans="1:10" ht="36.75" customHeight="1" x14ac:dyDescent="0.2">
      <c r="A159" s="123"/>
      <c r="B159" s="128" t="s">
        <v>261</v>
      </c>
      <c r="C159" s="246" t="s">
        <v>262</v>
      </c>
      <c r="D159" s="247"/>
      <c r="E159" s="247"/>
      <c r="F159" s="135" t="s">
        <v>28</v>
      </c>
      <c r="G159" s="136"/>
      <c r="H159" s="136"/>
      <c r="I159" s="136">
        <f>'SO 01 SO 01.1 Pol'!G42</f>
        <v>0</v>
      </c>
      <c r="J159" s="132" t="str">
        <f>IF(I167=0,"",I159/I167*100)</f>
        <v/>
      </c>
    </row>
    <row r="160" spans="1:10" ht="36.75" customHeight="1" x14ac:dyDescent="0.2">
      <c r="A160" s="123"/>
      <c r="B160" s="128" t="s">
        <v>263</v>
      </c>
      <c r="C160" s="246" t="s">
        <v>264</v>
      </c>
      <c r="D160" s="247"/>
      <c r="E160" s="247"/>
      <c r="F160" s="135" t="s">
        <v>28</v>
      </c>
      <c r="G160" s="136"/>
      <c r="H160" s="136"/>
      <c r="I160" s="136">
        <f>'SO 01 SO 01.1 Pol'!G51</f>
        <v>0</v>
      </c>
      <c r="J160" s="132" t="str">
        <f>IF(I167=0,"",I160/I167*100)</f>
        <v/>
      </c>
    </row>
    <row r="161" spans="1:10" ht="36.75" customHeight="1" x14ac:dyDescent="0.2">
      <c r="A161" s="123"/>
      <c r="B161" s="128" t="s">
        <v>265</v>
      </c>
      <c r="C161" s="246" t="s">
        <v>266</v>
      </c>
      <c r="D161" s="247"/>
      <c r="E161" s="247"/>
      <c r="F161" s="135" t="s">
        <v>28</v>
      </c>
      <c r="G161" s="136"/>
      <c r="H161" s="136"/>
      <c r="I161" s="136">
        <f>'SO 01 SO 01.1 Pol'!G58</f>
        <v>0</v>
      </c>
      <c r="J161" s="132" t="str">
        <f>IF(I167=0,"",I161/I167*100)</f>
        <v/>
      </c>
    </row>
    <row r="162" spans="1:10" ht="36.75" customHeight="1" x14ac:dyDescent="0.2">
      <c r="A162" s="123"/>
      <c r="B162" s="128" t="s">
        <v>267</v>
      </c>
      <c r="C162" s="246" t="s">
        <v>252</v>
      </c>
      <c r="D162" s="247"/>
      <c r="E162" s="247"/>
      <c r="F162" s="135" t="s">
        <v>28</v>
      </c>
      <c r="G162" s="136"/>
      <c r="H162" s="136"/>
      <c r="I162" s="136">
        <f>'SO 01 SO 01.1 Pol'!G60</f>
        <v>0</v>
      </c>
      <c r="J162" s="132" t="str">
        <f>IF(I167=0,"",I162/I167*100)</f>
        <v/>
      </c>
    </row>
    <row r="163" spans="1:10" ht="36.75" customHeight="1" x14ac:dyDescent="0.2">
      <c r="A163" s="123"/>
      <c r="B163" s="128" t="s">
        <v>268</v>
      </c>
      <c r="C163" s="246" t="s">
        <v>269</v>
      </c>
      <c r="D163" s="247"/>
      <c r="E163" s="247"/>
      <c r="F163" s="135" t="s">
        <v>28</v>
      </c>
      <c r="G163" s="136"/>
      <c r="H163" s="136"/>
      <c r="I163" s="136">
        <f>'SO 01 SO 01.1 Pol'!G69</f>
        <v>0</v>
      </c>
      <c r="J163" s="132" t="str">
        <f>IF(I167=0,"",I163/I167*100)</f>
        <v/>
      </c>
    </row>
    <row r="164" spans="1:10" ht="36.75" customHeight="1" x14ac:dyDescent="0.2">
      <c r="A164" s="123"/>
      <c r="B164" s="128" t="s">
        <v>270</v>
      </c>
      <c r="C164" s="246" t="s">
        <v>271</v>
      </c>
      <c r="D164" s="247"/>
      <c r="E164" s="247"/>
      <c r="F164" s="135" t="s">
        <v>272</v>
      </c>
      <c r="G164" s="136"/>
      <c r="H164" s="136"/>
      <c r="I164" s="136">
        <f>'SO 02 SO 02.1.1 Pol'!G339</f>
        <v>0</v>
      </c>
      <c r="J164" s="132" t="str">
        <f>IF(I167=0,"",I164/I167*100)</f>
        <v/>
      </c>
    </row>
    <row r="165" spans="1:10" ht="36.75" customHeight="1" x14ac:dyDescent="0.2">
      <c r="A165" s="123"/>
      <c r="B165" s="128" t="s">
        <v>273</v>
      </c>
      <c r="C165" s="246" t="s">
        <v>29</v>
      </c>
      <c r="D165" s="247"/>
      <c r="E165" s="247"/>
      <c r="F165" s="135" t="s">
        <v>273</v>
      </c>
      <c r="G165" s="136"/>
      <c r="H165" s="136"/>
      <c r="I165" s="136">
        <f>'00 VRN 01 Naklady'!G8</f>
        <v>0</v>
      </c>
      <c r="J165" s="132" t="str">
        <f>IF(I167=0,"",I165/I167*100)</f>
        <v/>
      </c>
    </row>
    <row r="166" spans="1:10" ht="36.75" customHeight="1" x14ac:dyDescent="0.2">
      <c r="A166" s="123"/>
      <c r="B166" s="128" t="s">
        <v>274</v>
      </c>
      <c r="C166" s="246" t="s">
        <v>30</v>
      </c>
      <c r="D166" s="247"/>
      <c r="E166" s="247"/>
      <c r="F166" s="135" t="s">
        <v>274</v>
      </c>
      <c r="G166" s="136"/>
      <c r="H166" s="136"/>
      <c r="I166" s="136">
        <f>'00 VRN 01 Naklady'!G16</f>
        <v>0</v>
      </c>
      <c r="J166" s="132" t="str">
        <f>IF(I167=0,"",I166/I167*100)</f>
        <v/>
      </c>
    </row>
    <row r="167" spans="1:10" ht="25.5" customHeight="1" x14ac:dyDescent="0.2">
      <c r="A167" s="124"/>
      <c r="B167" s="129" t="s">
        <v>1</v>
      </c>
      <c r="C167" s="130"/>
      <c r="D167" s="131"/>
      <c r="E167" s="131"/>
      <c r="F167" s="137"/>
      <c r="G167" s="138"/>
      <c r="H167" s="138"/>
      <c r="I167" s="138">
        <f>SUM(I64:I166)</f>
        <v>0</v>
      </c>
      <c r="J167" s="133">
        <f>SUM(J64:J166)</f>
        <v>0</v>
      </c>
    </row>
    <row r="168" spans="1:10" x14ac:dyDescent="0.2">
      <c r="F168" s="87"/>
      <c r="G168" s="87"/>
      <c r="H168" s="87"/>
      <c r="I168" s="87"/>
      <c r="J168" s="134"/>
    </row>
    <row r="169" spans="1:10" x14ac:dyDescent="0.2">
      <c r="F169" s="87"/>
      <c r="G169" s="87"/>
      <c r="H169" s="87"/>
      <c r="I169" s="87"/>
      <c r="J169" s="134"/>
    </row>
    <row r="170" spans="1:10" x14ac:dyDescent="0.2">
      <c r="F170" s="87"/>
      <c r="G170" s="87"/>
      <c r="H170" s="87"/>
      <c r="I170" s="87"/>
      <c r="J170" s="134"/>
    </row>
  </sheetData>
  <sheetProtection algorithmName="SHA-512" hashValue="aLWMphJl5nQpBjIMuVoDLOF063LuWflE9l+htz4drHutJRJq6a6pwFRvKP5klxjtFxpKWfrH4bv8uYGimFocbg==" saltValue="h3pvnbTCCGAuYFKakkHZ2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63">
    <mergeCell ref="C165:E165"/>
    <mergeCell ref="C166:E166"/>
    <mergeCell ref="C160:E160"/>
    <mergeCell ref="C161:E161"/>
    <mergeCell ref="C162:E162"/>
    <mergeCell ref="C163:E163"/>
    <mergeCell ref="C164:E164"/>
    <mergeCell ref="C155:E155"/>
    <mergeCell ref="C156:E156"/>
    <mergeCell ref="C157:E157"/>
    <mergeCell ref="C158:E158"/>
    <mergeCell ref="C159:E159"/>
    <mergeCell ref="C150:E150"/>
    <mergeCell ref="C151:E151"/>
    <mergeCell ref="C152:E152"/>
    <mergeCell ref="C153:E153"/>
    <mergeCell ref="C154:E154"/>
    <mergeCell ref="C145:E145"/>
    <mergeCell ref="C146:E146"/>
    <mergeCell ref="C147:E147"/>
    <mergeCell ref="C148:E148"/>
    <mergeCell ref="C149:E149"/>
    <mergeCell ref="C140:E140"/>
    <mergeCell ref="C141:E141"/>
    <mergeCell ref="C142:E142"/>
    <mergeCell ref="C143:E143"/>
    <mergeCell ref="C144:E144"/>
    <mergeCell ref="C135:E135"/>
    <mergeCell ref="C136:E136"/>
    <mergeCell ref="C137:E137"/>
    <mergeCell ref="C138:E138"/>
    <mergeCell ref="C139:E139"/>
    <mergeCell ref="C130:E130"/>
    <mergeCell ref="C131:E131"/>
    <mergeCell ref="C132:E132"/>
    <mergeCell ref="C133:E133"/>
    <mergeCell ref="C134:E134"/>
    <mergeCell ref="C125:E125"/>
    <mergeCell ref="C126:E126"/>
    <mergeCell ref="C127:E127"/>
    <mergeCell ref="C128:E128"/>
    <mergeCell ref="C129:E129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54:E54"/>
    <mergeCell ref="C55:E55"/>
    <mergeCell ref="C56:E56"/>
    <mergeCell ref="B57:E57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8" t="s">
        <v>7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50" t="s">
        <v>8</v>
      </c>
      <c r="B2" s="49"/>
      <c r="C2" s="250"/>
      <c r="D2" s="250"/>
      <c r="E2" s="250"/>
      <c r="F2" s="250"/>
      <c r="G2" s="251"/>
    </row>
    <row r="3" spans="1:7" ht="24.95" customHeight="1" x14ac:dyDescent="0.2">
      <c r="A3" s="50" t="s">
        <v>9</v>
      </c>
      <c r="B3" s="49"/>
      <c r="C3" s="250"/>
      <c r="D3" s="250"/>
      <c r="E3" s="250"/>
      <c r="F3" s="250"/>
      <c r="G3" s="251"/>
    </row>
    <row r="4" spans="1:7" ht="24.95" customHeight="1" x14ac:dyDescent="0.2">
      <c r="A4" s="50" t="s">
        <v>10</v>
      </c>
      <c r="B4" s="49"/>
      <c r="C4" s="250"/>
      <c r="D4" s="250"/>
      <c r="E4" s="250"/>
      <c r="F4" s="250"/>
      <c r="G4" s="251"/>
    </row>
    <row r="5" spans="1:7" x14ac:dyDescent="0.2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  <outlinePr summaryBelow="0"/>
  </sheetPr>
  <dimension ref="A1:BH5000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48</v>
      </c>
      <c r="C3" s="265" t="s">
        <v>49</v>
      </c>
      <c r="D3" s="266"/>
      <c r="E3" s="266"/>
      <c r="F3" s="266"/>
      <c r="G3" s="267"/>
      <c r="AC3" s="121" t="s">
        <v>277</v>
      </c>
      <c r="AG3" t="s">
        <v>278</v>
      </c>
    </row>
    <row r="4" spans="1:60" ht="24.95" customHeight="1" x14ac:dyDescent="0.2">
      <c r="A4" s="140" t="s">
        <v>10</v>
      </c>
      <c r="B4" s="141" t="s">
        <v>50</v>
      </c>
      <c r="C4" s="268" t="s">
        <v>49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273</v>
      </c>
      <c r="C8" s="181" t="s">
        <v>29</v>
      </c>
      <c r="D8" s="164"/>
      <c r="E8" s="165"/>
      <c r="F8" s="166"/>
      <c r="G8" s="167">
        <f>SUMIF(AG9:AG15,"&lt;&gt;NOR",G9:G15)</f>
        <v>0</v>
      </c>
      <c r="H8" s="161"/>
      <c r="I8" s="161">
        <f>SUM(I9:I15)</f>
        <v>0</v>
      </c>
      <c r="J8" s="161"/>
      <c r="K8" s="161">
        <f>SUM(K9:K15)</f>
        <v>0</v>
      </c>
      <c r="L8" s="161"/>
      <c r="M8" s="161">
        <f>SUM(M9:M15)</f>
        <v>0</v>
      </c>
      <c r="N8" s="160"/>
      <c r="O8" s="160">
        <f>SUM(O9:O15)</f>
        <v>0</v>
      </c>
      <c r="P8" s="160"/>
      <c r="Q8" s="160">
        <f>SUM(Q9:Q15)</f>
        <v>0</v>
      </c>
      <c r="R8" s="161"/>
      <c r="S8" s="161"/>
      <c r="T8" s="161"/>
      <c r="U8" s="161"/>
      <c r="V8" s="161">
        <f>SUM(V9:V15)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304</v>
      </c>
      <c r="C9" s="182" t="s">
        <v>305</v>
      </c>
      <c r="D9" s="177" t="s">
        <v>306</v>
      </c>
      <c r="E9" s="178">
        <v>1</v>
      </c>
      <c r="F9" s="179"/>
      <c r="G9" s="180">
        <f t="shared" ref="G9:G15" si="0">ROUND(E9*F9,2)</f>
        <v>0</v>
      </c>
      <c r="H9" s="159"/>
      <c r="I9" s="158">
        <f t="shared" ref="I9:I15" si="1">ROUND(E9*H9,2)</f>
        <v>0</v>
      </c>
      <c r="J9" s="159"/>
      <c r="K9" s="158">
        <f t="shared" ref="K9:K15" si="2">ROUND(E9*J9,2)</f>
        <v>0</v>
      </c>
      <c r="L9" s="158">
        <v>21</v>
      </c>
      <c r="M9" s="158">
        <f t="shared" ref="M9:M15" si="3">G9*(1+L9/100)</f>
        <v>0</v>
      </c>
      <c r="N9" s="157">
        <v>0</v>
      </c>
      <c r="O9" s="157">
        <f t="shared" ref="O9:O15" si="4">ROUND(E9*N9,2)</f>
        <v>0</v>
      </c>
      <c r="P9" s="157">
        <v>0</v>
      </c>
      <c r="Q9" s="157">
        <f t="shared" ref="Q9:Q1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5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312</v>
      </c>
      <c r="C10" s="182" t="s">
        <v>313</v>
      </c>
      <c r="D10" s="177" t="s">
        <v>306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314</v>
      </c>
      <c r="C11" s="182" t="s">
        <v>315</v>
      </c>
      <c r="D11" s="177" t="s">
        <v>306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316</v>
      </c>
      <c r="C12" s="182" t="s">
        <v>317</v>
      </c>
      <c r="D12" s="177" t="s">
        <v>306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318</v>
      </c>
      <c r="C13" s="182" t="s">
        <v>319</v>
      </c>
      <c r="D13" s="177" t="s">
        <v>306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320</v>
      </c>
      <c r="C14" s="182" t="s">
        <v>321</v>
      </c>
      <c r="D14" s="177" t="s">
        <v>306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322</v>
      </c>
      <c r="C15" s="182" t="s">
        <v>323</v>
      </c>
      <c r="D15" s="177" t="s">
        <v>306</v>
      </c>
      <c r="E15" s="178">
        <v>1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324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325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x14ac:dyDescent="0.2">
      <c r="A16" s="162" t="s">
        <v>302</v>
      </c>
      <c r="B16" s="163" t="s">
        <v>274</v>
      </c>
      <c r="C16" s="181" t="s">
        <v>30</v>
      </c>
      <c r="D16" s="164"/>
      <c r="E16" s="165"/>
      <c r="F16" s="166"/>
      <c r="G16" s="167">
        <f>SUMIF(AG17:AG29,"&lt;&gt;NOR",G17:G29)</f>
        <v>0</v>
      </c>
      <c r="H16" s="161"/>
      <c r="I16" s="161">
        <f>SUM(I17:I29)</f>
        <v>0</v>
      </c>
      <c r="J16" s="161"/>
      <c r="K16" s="161">
        <f>SUM(K17:K29)</f>
        <v>0</v>
      </c>
      <c r="L16" s="161"/>
      <c r="M16" s="161">
        <f>SUM(M17:M29)</f>
        <v>0</v>
      </c>
      <c r="N16" s="160"/>
      <c r="O16" s="160">
        <f>SUM(O17:O29)</f>
        <v>0</v>
      </c>
      <c r="P16" s="160"/>
      <c r="Q16" s="160">
        <f>SUM(Q17:Q29)</f>
        <v>0</v>
      </c>
      <c r="R16" s="161"/>
      <c r="S16" s="161"/>
      <c r="T16" s="161"/>
      <c r="U16" s="161"/>
      <c r="V16" s="161">
        <f>SUM(V17:V29)</f>
        <v>0</v>
      </c>
      <c r="W16" s="161"/>
      <c r="X16" s="161"/>
      <c r="Y16" s="161"/>
      <c r="AG16" t="s">
        <v>303</v>
      </c>
    </row>
    <row r="17" spans="1:60" outlineLevel="1" x14ac:dyDescent="0.2">
      <c r="A17" s="175">
        <v>8</v>
      </c>
      <c r="B17" s="176" t="s">
        <v>326</v>
      </c>
      <c r="C17" s="182" t="s">
        <v>327</v>
      </c>
      <c r="D17" s="177" t="s">
        <v>306</v>
      </c>
      <c r="E17" s="178">
        <v>1</v>
      </c>
      <c r="F17" s="179"/>
      <c r="G17" s="180">
        <f t="shared" ref="G17:G29" si="7">ROUND(E17*F17,2)</f>
        <v>0</v>
      </c>
      <c r="H17" s="159"/>
      <c r="I17" s="158">
        <f t="shared" ref="I17:I29" si="8">ROUND(E17*H17,2)</f>
        <v>0</v>
      </c>
      <c r="J17" s="159"/>
      <c r="K17" s="158">
        <f t="shared" ref="K17:K29" si="9">ROUND(E17*J17,2)</f>
        <v>0</v>
      </c>
      <c r="L17" s="158">
        <v>21</v>
      </c>
      <c r="M17" s="158">
        <f t="shared" ref="M17:M29" si="10">G17*(1+L17/100)</f>
        <v>0</v>
      </c>
      <c r="N17" s="157">
        <v>0</v>
      </c>
      <c r="O17" s="157">
        <f t="shared" ref="O17:O29" si="11">ROUND(E17*N17,2)</f>
        <v>0</v>
      </c>
      <c r="P17" s="157">
        <v>0</v>
      </c>
      <c r="Q17" s="157">
        <f t="shared" ref="Q17:Q29" si="12"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 t="shared" ref="V17:V29" si="13">ROUND(E17*U17,2)</f>
        <v>0</v>
      </c>
      <c r="W17" s="158"/>
      <c r="X17" s="158" t="s">
        <v>324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325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329</v>
      </c>
      <c r="C18" s="182" t="s">
        <v>330</v>
      </c>
      <c r="D18" s="177" t="s">
        <v>306</v>
      </c>
      <c r="E18" s="178">
        <v>1</v>
      </c>
      <c r="F18" s="179"/>
      <c r="G18" s="180">
        <f t="shared" si="7"/>
        <v>0</v>
      </c>
      <c r="H18" s="159"/>
      <c r="I18" s="158">
        <f t="shared" si="8"/>
        <v>0</v>
      </c>
      <c r="J18" s="159"/>
      <c r="K18" s="158">
        <f t="shared" si="9"/>
        <v>0</v>
      </c>
      <c r="L18" s="158">
        <v>21</v>
      </c>
      <c r="M18" s="158">
        <f t="shared" si="10"/>
        <v>0</v>
      </c>
      <c r="N18" s="157">
        <v>0</v>
      </c>
      <c r="O18" s="157">
        <f t="shared" si="11"/>
        <v>0</v>
      </c>
      <c r="P18" s="157">
        <v>0</v>
      </c>
      <c r="Q18" s="157">
        <f t="shared" si="12"/>
        <v>0</v>
      </c>
      <c r="R18" s="158"/>
      <c r="S18" s="158" t="s">
        <v>328</v>
      </c>
      <c r="T18" s="158" t="s">
        <v>308</v>
      </c>
      <c r="U18" s="158">
        <v>0</v>
      </c>
      <c r="V18" s="158">
        <f t="shared" si="13"/>
        <v>0</v>
      </c>
      <c r="W18" s="158"/>
      <c r="X18" s="158" t="s">
        <v>324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325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10</v>
      </c>
      <c r="B19" s="176" t="s">
        <v>331</v>
      </c>
      <c r="C19" s="182" t="s">
        <v>332</v>
      </c>
      <c r="D19" s="177" t="s">
        <v>306</v>
      </c>
      <c r="E19" s="178">
        <v>1</v>
      </c>
      <c r="F19" s="179"/>
      <c r="G19" s="180">
        <f t="shared" si="7"/>
        <v>0</v>
      </c>
      <c r="H19" s="159"/>
      <c r="I19" s="158">
        <f t="shared" si="8"/>
        <v>0</v>
      </c>
      <c r="J19" s="159"/>
      <c r="K19" s="158">
        <f t="shared" si="9"/>
        <v>0</v>
      </c>
      <c r="L19" s="158">
        <v>21</v>
      </c>
      <c r="M19" s="158">
        <f t="shared" si="10"/>
        <v>0</v>
      </c>
      <c r="N19" s="157">
        <v>0</v>
      </c>
      <c r="O19" s="157">
        <f t="shared" si="11"/>
        <v>0</v>
      </c>
      <c r="P19" s="157">
        <v>0</v>
      </c>
      <c r="Q19" s="157">
        <f t="shared" si="12"/>
        <v>0</v>
      </c>
      <c r="R19" s="158"/>
      <c r="S19" s="158" t="s">
        <v>328</v>
      </c>
      <c r="T19" s="158" t="s">
        <v>308</v>
      </c>
      <c r="U19" s="158">
        <v>0</v>
      </c>
      <c r="V19" s="158">
        <f t="shared" si="13"/>
        <v>0</v>
      </c>
      <c r="W19" s="158"/>
      <c r="X19" s="158" t="s">
        <v>324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325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11</v>
      </c>
      <c r="B20" s="176" t="s">
        <v>333</v>
      </c>
      <c r="C20" s="182" t="s">
        <v>334</v>
      </c>
      <c r="D20" s="177" t="s">
        <v>306</v>
      </c>
      <c r="E20" s="178">
        <v>1</v>
      </c>
      <c r="F20" s="179"/>
      <c r="G20" s="180">
        <f t="shared" si="7"/>
        <v>0</v>
      </c>
      <c r="H20" s="159"/>
      <c r="I20" s="158">
        <f t="shared" si="8"/>
        <v>0</v>
      </c>
      <c r="J20" s="159"/>
      <c r="K20" s="158">
        <f t="shared" si="9"/>
        <v>0</v>
      </c>
      <c r="L20" s="158">
        <v>21</v>
      </c>
      <c r="M20" s="158">
        <f t="shared" si="10"/>
        <v>0</v>
      </c>
      <c r="N20" s="157">
        <v>0</v>
      </c>
      <c r="O20" s="157">
        <f t="shared" si="11"/>
        <v>0</v>
      </c>
      <c r="P20" s="157">
        <v>0</v>
      </c>
      <c r="Q20" s="157">
        <f t="shared" si="12"/>
        <v>0</v>
      </c>
      <c r="R20" s="158"/>
      <c r="S20" s="158" t="s">
        <v>328</v>
      </c>
      <c r="T20" s="158" t="s">
        <v>308</v>
      </c>
      <c r="U20" s="158">
        <v>0</v>
      </c>
      <c r="V20" s="158">
        <f t="shared" si="13"/>
        <v>0</v>
      </c>
      <c r="W20" s="158"/>
      <c r="X20" s="158" t="s">
        <v>324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325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12</v>
      </c>
      <c r="B21" s="176" t="s">
        <v>335</v>
      </c>
      <c r="C21" s="182" t="s">
        <v>336</v>
      </c>
      <c r="D21" s="177" t="s">
        <v>306</v>
      </c>
      <c r="E21" s="178">
        <v>1</v>
      </c>
      <c r="F21" s="179"/>
      <c r="G21" s="180">
        <f t="shared" si="7"/>
        <v>0</v>
      </c>
      <c r="H21" s="159"/>
      <c r="I21" s="158">
        <f t="shared" si="8"/>
        <v>0</v>
      </c>
      <c r="J21" s="159"/>
      <c r="K21" s="158">
        <f t="shared" si="9"/>
        <v>0</v>
      </c>
      <c r="L21" s="158">
        <v>21</v>
      </c>
      <c r="M21" s="158">
        <f t="shared" si="10"/>
        <v>0</v>
      </c>
      <c r="N21" s="157">
        <v>0</v>
      </c>
      <c r="O21" s="157">
        <f t="shared" si="11"/>
        <v>0</v>
      </c>
      <c r="P21" s="157">
        <v>0</v>
      </c>
      <c r="Q21" s="157">
        <f t="shared" si="12"/>
        <v>0</v>
      </c>
      <c r="R21" s="158"/>
      <c r="S21" s="158" t="s">
        <v>328</v>
      </c>
      <c r="T21" s="158" t="s">
        <v>308</v>
      </c>
      <c r="U21" s="158">
        <v>0</v>
      </c>
      <c r="V21" s="158">
        <f t="shared" si="13"/>
        <v>0</v>
      </c>
      <c r="W21" s="158"/>
      <c r="X21" s="158" t="s">
        <v>324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325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13</v>
      </c>
      <c r="B22" s="176" t="s">
        <v>337</v>
      </c>
      <c r="C22" s="182" t="s">
        <v>338</v>
      </c>
      <c r="D22" s="177" t="s">
        <v>306</v>
      </c>
      <c r="E22" s="178">
        <v>1</v>
      </c>
      <c r="F22" s="179"/>
      <c r="G22" s="180">
        <f t="shared" si="7"/>
        <v>0</v>
      </c>
      <c r="H22" s="159"/>
      <c r="I22" s="158">
        <f t="shared" si="8"/>
        <v>0</v>
      </c>
      <c r="J22" s="159"/>
      <c r="K22" s="158">
        <f t="shared" si="9"/>
        <v>0</v>
      </c>
      <c r="L22" s="158">
        <v>21</v>
      </c>
      <c r="M22" s="158">
        <f t="shared" si="10"/>
        <v>0</v>
      </c>
      <c r="N22" s="157">
        <v>0</v>
      </c>
      <c r="O22" s="157">
        <f t="shared" si="11"/>
        <v>0</v>
      </c>
      <c r="P22" s="157">
        <v>0</v>
      </c>
      <c r="Q22" s="157">
        <f t="shared" si="12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13"/>
        <v>0</v>
      </c>
      <c r="W22" s="158"/>
      <c r="X22" s="158" t="s">
        <v>324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325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14</v>
      </c>
      <c r="B23" s="176" t="s">
        <v>339</v>
      </c>
      <c r="C23" s="182" t="s">
        <v>340</v>
      </c>
      <c r="D23" s="177" t="s">
        <v>306</v>
      </c>
      <c r="E23" s="178">
        <v>1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324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325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15</v>
      </c>
      <c r="B24" s="176" t="s">
        <v>341</v>
      </c>
      <c r="C24" s="182" t="s">
        <v>342</v>
      </c>
      <c r="D24" s="177" t="s">
        <v>306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16</v>
      </c>
      <c r="B25" s="176" t="s">
        <v>343</v>
      </c>
      <c r="C25" s="182" t="s">
        <v>344</v>
      </c>
      <c r="D25" s="177" t="s">
        <v>306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17</v>
      </c>
      <c r="B26" s="176" t="s">
        <v>345</v>
      </c>
      <c r="C26" s="182" t="s">
        <v>346</v>
      </c>
      <c r="D26" s="177" t="s">
        <v>306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18</v>
      </c>
      <c r="B27" s="176" t="s">
        <v>347</v>
      </c>
      <c r="C27" s="182" t="s">
        <v>348</v>
      </c>
      <c r="D27" s="177" t="s">
        <v>306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19</v>
      </c>
      <c r="B28" s="176" t="s">
        <v>349</v>
      </c>
      <c r="C28" s="182" t="s">
        <v>350</v>
      </c>
      <c r="D28" s="177" t="s">
        <v>306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9">
        <v>20</v>
      </c>
      <c r="B29" s="170" t="s">
        <v>351</v>
      </c>
      <c r="C29" s="183" t="s">
        <v>352</v>
      </c>
      <c r="D29" s="171" t="s">
        <v>306</v>
      </c>
      <c r="E29" s="172">
        <v>1</v>
      </c>
      <c r="F29" s="173"/>
      <c r="G29" s="174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3"/>
      <c r="B30" s="4"/>
      <c r="C30" s="184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15</v>
      </c>
      <c r="AF30">
        <v>21</v>
      </c>
      <c r="AG30" t="s">
        <v>288</v>
      </c>
    </row>
    <row r="31" spans="1:60" x14ac:dyDescent="0.2">
      <c r="A31" s="150"/>
      <c r="B31" s="151" t="s">
        <v>31</v>
      </c>
      <c r="C31" s="185"/>
      <c r="D31" s="152"/>
      <c r="E31" s="153"/>
      <c r="F31" s="153"/>
      <c r="G31" s="168">
        <f>G8+G16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353</v>
      </c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18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71" t="s">
        <v>354</v>
      </c>
      <c r="B34" s="271"/>
      <c r="C34" s="272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2"/>
      <c r="B35" s="253"/>
      <c r="C35" s="254"/>
      <c r="D35" s="253"/>
      <c r="E35" s="253"/>
      <c r="F35" s="253"/>
      <c r="G35" s="25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355</v>
      </c>
    </row>
    <row r="36" spans="1:33" x14ac:dyDescent="0.2">
      <c r="A36" s="256"/>
      <c r="B36" s="257"/>
      <c r="C36" s="258"/>
      <c r="D36" s="257"/>
      <c r="E36" s="257"/>
      <c r="F36" s="257"/>
      <c r="G36" s="25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6"/>
      <c r="B37" s="257"/>
      <c r="C37" s="258"/>
      <c r="D37" s="257"/>
      <c r="E37" s="257"/>
      <c r="F37" s="257"/>
      <c r="G37" s="25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6"/>
      <c r="B38" s="257"/>
      <c r="C38" s="258"/>
      <c r="D38" s="257"/>
      <c r="E38" s="257"/>
      <c r="F38" s="257"/>
      <c r="G38" s="25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60"/>
      <c r="B39" s="261"/>
      <c r="C39" s="262"/>
      <c r="D39" s="261"/>
      <c r="E39" s="261"/>
      <c r="F39" s="261"/>
      <c r="G39" s="26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3"/>
      <c r="B40" s="4"/>
      <c r="C40" s="18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C41" s="186"/>
      <c r="D41" s="10"/>
      <c r="AG41" t="s">
        <v>356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6">
    <mergeCell ref="A35:G39"/>
    <mergeCell ref="A1:G1"/>
    <mergeCell ref="C2:G2"/>
    <mergeCell ref="C3:G3"/>
    <mergeCell ref="C4:G4"/>
    <mergeCell ref="A34:C3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44" activePane="bottomLeft" state="frozen"/>
      <selection pane="bottomLeft" activeCell="C81" sqref="C8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53</v>
      </c>
      <c r="C4" s="268" t="s">
        <v>54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2" t="s">
        <v>302</v>
      </c>
      <c r="B8" s="163" t="s">
        <v>257</v>
      </c>
      <c r="C8" s="181" t="s">
        <v>258</v>
      </c>
      <c r="D8" s="164"/>
      <c r="E8" s="165"/>
      <c r="F8" s="166"/>
      <c r="G8" s="167">
        <f>SUMIF(AG9:AG27,"&lt;&gt;NOR",G9:G27)</f>
        <v>0</v>
      </c>
      <c r="H8" s="161"/>
      <c r="I8" s="161">
        <f>SUM(I9:I27)</f>
        <v>0</v>
      </c>
      <c r="J8" s="161"/>
      <c r="K8" s="161">
        <f>SUM(K9:K27)</f>
        <v>0</v>
      </c>
      <c r="L8" s="161"/>
      <c r="M8" s="161">
        <f>SUM(M9:M27)</f>
        <v>0</v>
      </c>
      <c r="N8" s="160"/>
      <c r="O8" s="160">
        <f>SUM(O9:O27)</f>
        <v>0</v>
      </c>
      <c r="P8" s="160"/>
      <c r="Q8" s="160">
        <f>SUM(Q9:Q27)</f>
        <v>0</v>
      </c>
      <c r="R8" s="161"/>
      <c r="S8" s="161"/>
      <c r="T8" s="161"/>
      <c r="U8" s="161"/>
      <c r="V8" s="161">
        <f>SUM(V9:V27)</f>
        <v>0</v>
      </c>
      <c r="W8" s="161"/>
      <c r="X8" s="161"/>
      <c r="Y8" s="161"/>
      <c r="AG8" t="s">
        <v>303</v>
      </c>
    </row>
    <row r="9" spans="1:60" ht="22.5" outlineLevel="1" x14ac:dyDescent="0.2">
      <c r="A9" s="175">
        <v>1</v>
      </c>
      <c r="B9" s="176" t="s">
        <v>357</v>
      </c>
      <c r="C9" s="182" t="s">
        <v>2417</v>
      </c>
      <c r="D9" s="177" t="s">
        <v>358</v>
      </c>
      <c r="E9" s="178">
        <v>16</v>
      </c>
      <c r="F9" s="179"/>
      <c r="G9" s="180">
        <f t="shared" ref="G9:G27" si="0">ROUND(E9*F9,2)</f>
        <v>0</v>
      </c>
      <c r="H9" s="159"/>
      <c r="I9" s="158">
        <f t="shared" ref="I9:I27" si="1">ROUND(E9*H9,2)</f>
        <v>0</v>
      </c>
      <c r="J9" s="159"/>
      <c r="K9" s="158">
        <f t="shared" ref="K9:K27" si="2">ROUND(E9*J9,2)</f>
        <v>0</v>
      </c>
      <c r="L9" s="158">
        <v>21</v>
      </c>
      <c r="M9" s="158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7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359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360</v>
      </c>
      <c r="C10" s="182" t="s">
        <v>2418</v>
      </c>
      <c r="D10" s="177" t="s">
        <v>358</v>
      </c>
      <c r="E10" s="178">
        <v>3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359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361</v>
      </c>
      <c r="C11" s="182" t="s">
        <v>2419</v>
      </c>
      <c r="D11" s="177" t="s">
        <v>358</v>
      </c>
      <c r="E11" s="178">
        <v>10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359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362</v>
      </c>
      <c r="C12" s="182" t="s">
        <v>2420</v>
      </c>
      <c r="D12" s="177" t="s">
        <v>358</v>
      </c>
      <c r="E12" s="178">
        <v>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359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363</v>
      </c>
      <c r="C13" s="182" t="s">
        <v>2421</v>
      </c>
      <c r="D13" s="177" t="s">
        <v>358</v>
      </c>
      <c r="E13" s="178">
        <v>3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359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364</v>
      </c>
      <c r="C14" s="182" t="s">
        <v>365</v>
      </c>
      <c r="D14" s="177" t="s">
        <v>366</v>
      </c>
      <c r="E14" s="178">
        <v>805.5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359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367</v>
      </c>
      <c r="C15" s="182" t="s">
        <v>368</v>
      </c>
      <c r="D15" s="177" t="s">
        <v>366</v>
      </c>
      <c r="E15" s="178">
        <v>2200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359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369</v>
      </c>
      <c r="C16" s="182" t="s">
        <v>370</v>
      </c>
      <c r="D16" s="177" t="s">
        <v>371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359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372</v>
      </c>
      <c r="C17" s="182" t="s">
        <v>2414</v>
      </c>
      <c r="D17" s="177" t="s">
        <v>358</v>
      </c>
      <c r="E17" s="178">
        <v>156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359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373</v>
      </c>
      <c r="C18" s="182" t="s">
        <v>2415</v>
      </c>
      <c r="D18" s="177" t="s">
        <v>358</v>
      </c>
      <c r="E18" s="178">
        <v>225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359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374</v>
      </c>
      <c r="C19" s="182" t="s">
        <v>2416</v>
      </c>
      <c r="D19" s="177" t="s">
        <v>358</v>
      </c>
      <c r="E19" s="178">
        <v>21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359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12</v>
      </c>
      <c r="B20" s="176" t="s">
        <v>375</v>
      </c>
      <c r="C20" s="182" t="s">
        <v>376</v>
      </c>
      <c r="D20" s="177" t="s">
        <v>358</v>
      </c>
      <c r="E20" s="178">
        <v>228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359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13</v>
      </c>
      <c r="B21" s="176" t="s">
        <v>377</v>
      </c>
      <c r="C21" s="182" t="s">
        <v>378</v>
      </c>
      <c r="D21" s="177" t="s">
        <v>358</v>
      </c>
      <c r="E21" s="178">
        <v>291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359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14</v>
      </c>
      <c r="B22" s="176" t="s">
        <v>379</v>
      </c>
      <c r="C22" s="182" t="s">
        <v>380</v>
      </c>
      <c r="D22" s="177" t="s">
        <v>366</v>
      </c>
      <c r="E22" s="178">
        <v>805.5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359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5">
        <v>15</v>
      </c>
      <c r="B23" s="176" t="s">
        <v>381</v>
      </c>
      <c r="C23" s="182" t="s">
        <v>382</v>
      </c>
      <c r="D23" s="177" t="s">
        <v>366</v>
      </c>
      <c r="E23" s="178">
        <v>144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359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383</v>
      </c>
      <c r="C24" s="182" t="s">
        <v>384</v>
      </c>
      <c r="D24" s="177" t="s">
        <v>358</v>
      </c>
      <c r="E24" s="178">
        <v>36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359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5">
        <v>17</v>
      </c>
      <c r="B25" s="176" t="s">
        <v>385</v>
      </c>
      <c r="C25" s="182" t="s">
        <v>386</v>
      </c>
      <c r="D25" s="177" t="s">
        <v>366</v>
      </c>
      <c r="E25" s="178">
        <v>423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359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387</v>
      </c>
      <c r="C26" s="182" t="s">
        <v>388</v>
      </c>
      <c r="D26" s="177" t="s">
        <v>389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359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5">
        <v>19</v>
      </c>
      <c r="B27" s="176" t="s">
        <v>390</v>
      </c>
      <c r="C27" s="182" t="s">
        <v>391</v>
      </c>
      <c r="D27" s="177" t="s">
        <v>358</v>
      </c>
      <c r="E27" s="178">
        <v>78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359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5.5" x14ac:dyDescent="0.2">
      <c r="A28" s="162" t="s">
        <v>302</v>
      </c>
      <c r="B28" s="163" t="s">
        <v>259</v>
      </c>
      <c r="C28" s="181" t="s">
        <v>260</v>
      </c>
      <c r="D28" s="164"/>
      <c r="E28" s="165"/>
      <c r="F28" s="166"/>
      <c r="G28" s="167">
        <f>SUMIF(AG29:AG41,"&lt;&gt;NOR",G29:G41)</f>
        <v>0</v>
      </c>
      <c r="H28" s="161"/>
      <c r="I28" s="161">
        <f>SUM(I29:I41)</f>
        <v>0</v>
      </c>
      <c r="J28" s="161"/>
      <c r="K28" s="161">
        <f>SUM(K29:K41)</f>
        <v>0</v>
      </c>
      <c r="L28" s="161"/>
      <c r="M28" s="161">
        <f>SUM(M29:M41)</f>
        <v>0</v>
      </c>
      <c r="N28" s="160"/>
      <c r="O28" s="160">
        <f>SUM(O29:O41)</f>
        <v>0</v>
      </c>
      <c r="P28" s="160"/>
      <c r="Q28" s="160">
        <f>SUM(Q29:Q41)</f>
        <v>0</v>
      </c>
      <c r="R28" s="161"/>
      <c r="S28" s="161"/>
      <c r="T28" s="161"/>
      <c r="U28" s="161"/>
      <c r="V28" s="161">
        <f>SUM(V29:V41)</f>
        <v>0</v>
      </c>
      <c r="W28" s="161"/>
      <c r="X28" s="161"/>
      <c r="Y28" s="161"/>
      <c r="AG28" t="s">
        <v>303</v>
      </c>
    </row>
    <row r="29" spans="1:60" ht="33.75" outlineLevel="1" x14ac:dyDescent="0.2">
      <c r="A29" s="175">
        <v>20</v>
      </c>
      <c r="B29" s="176" t="s">
        <v>392</v>
      </c>
      <c r="C29" s="182" t="s">
        <v>2422</v>
      </c>
      <c r="D29" s="177" t="s">
        <v>366</v>
      </c>
      <c r="E29" s="178">
        <v>410</v>
      </c>
      <c r="F29" s="179"/>
      <c r="G29" s="180">
        <f t="shared" ref="G29:G41" si="7">ROUND(E29*F29,2)</f>
        <v>0</v>
      </c>
      <c r="H29" s="159"/>
      <c r="I29" s="158">
        <f t="shared" ref="I29:I41" si="8">ROUND(E29*H29,2)</f>
        <v>0</v>
      </c>
      <c r="J29" s="159"/>
      <c r="K29" s="158">
        <f t="shared" ref="K29:K41" si="9">ROUND(E29*J29,2)</f>
        <v>0</v>
      </c>
      <c r="L29" s="158">
        <v>21</v>
      </c>
      <c r="M29" s="158">
        <f t="shared" ref="M29:M41" si="10">G29*(1+L29/100)</f>
        <v>0</v>
      </c>
      <c r="N29" s="157">
        <v>0</v>
      </c>
      <c r="O29" s="157">
        <f t="shared" ref="O29:O41" si="11">ROUND(E29*N29,2)</f>
        <v>0</v>
      </c>
      <c r="P29" s="157">
        <v>0</v>
      </c>
      <c r="Q29" s="157">
        <f t="shared" ref="Q29:Q41" si="12"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ref="V29:V41" si="13">ROUND(E29*U29,2)</f>
        <v>0</v>
      </c>
      <c r="W29" s="158"/>
      <c r="X29" s="158" t="s">
        <v>309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359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393</v>
      </c>
      <c r="C30" s="182" t="s">
        <v>394</v>
      </c>
      <c r="D30" s="177" t="s">
        <v>358</v>
      </c>
      <c r="E30" s="178">
        <v>6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309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359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22</v>
      </c>
      <c r="B31" s="176" t="s">
        <v>395</v>
      </c>
      <c r="C31" s="182" t="s">
        <v>396</v>
      </c>
      <c r="D31" s="177" t="s">
        <v>358</v>
      </c>
      <c r="E31" s="178">
        <v>6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5">
        <v>23</v>
      </c>
      <c r="B32" s="176" t="s">
        <v>397</v>
      </c>
      <c r="C32" s="182" t="s">
        <v>398</v>
      </c>
      <c r="D32" s="177" t="s">
        <v>366</v>
      </c>
      <c r="E32" s="178">
        <v>144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359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24</v>
      </c>
      <c r="B33" s="176" t="s">
        <v>399</v>
      </c>
      <c r="C33" s="182" t="s">
        <v>400</v>
      </c>
      <c r="D33" s="177" t="s">
        <v>366</v>
      </c>
      <c r="E33" s="178">
        <v>118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359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25</v>
      </c>
      <c r="B34" s="176" t="s">
        <v>401</v>
      </c>
      <c r="C34" s="182" t="s">
        <v>402</v>
      </c>
      <c r="D34" s="177" t="s">
        <v>366</v>
      </c>
      <c r="E34" s="178">
        <v>324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359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26</v>
      </c>
      <c r="B35" s="176" t="s">
        <v>403</v>
      </c>
      <c r="C35" s="182" t="s">
        <v>404</v>
      </c>
      <c r="D35" s="177" t="s">
        <v>366</v>
      </c>
      <c r="E35" s="178">
        <v>153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359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27</v>
      </c>
      <c r="B36" s="176" t="s">
        <v>405</v>
      </c>
      <c r="C36" s="182" t="s">
        <v>406</v>
      </c>
      <c r="D36" s="177" t="s">
        <v>371</v>
      </c>
      <c r="E36" s="178">
        <v>1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359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28</v>
      </c>
      <c r="B37" s="176" t="s">
        <v>407</v>
      </c>
      <c r="C37" s="182" t="s">
        <v>408</v>
      </c>
      <c r="D37" s="177" t="s">
        <v>366</v>
      </c>
      <c r="E37" s="178">
        <v>136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359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29</v>
      </c>
      <c r="B38" s="176" t="s">
        <v>409</v>
      </c>
      <c r="C38" s="182" t="s">
        <v>410</v>
      </c>
      <c r="D38" s="177" t="s">
        <v>366</v>
      </c>
      <c r="E38" s="178">
        <v>1421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359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30</v>
      </c>
      <c r="B39" s="176" t="s">
        <v>411</v>
      </c>
      <c r="C39" s="182" t="s">
        <v>412</v>
      </c>
      <c r="D39" s="177" t="s">
        <v>366</v>
      </c>
      <c r="E39" s="178">
        <v>517.5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359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31</v>
      </c>
      <c r="B40" s="176" t="s">
        <v>413</v>
      </c>
      <c r="C40" s="182" t="s">
        <v>414</v>
      </c>
      <c r="D40" s="177" t="s">
        <v>366</v>
      </c>
      <c r="E40" s="178">
        <v>265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359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32</v>
      </c>
      <c r="B41" s="176" t="s">
        <v>415</v>
      </c>
      <c r="C41" s="182" t="s">
        <v>416</v>
      </c>
      <c r="D41" s="177" t="s">
        <v>366</v>
      </c>
      <c r="E41" s="178">
        <v>102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359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2" t="s">
        <v>302</v>
      </c>
      <c r="B42" s="163" t="s">
        <v>261</v>
      </c>
      <c r="C42" s="181" t="s">
        <v>262</v>
      </c>
      <c r="D42" s="164"/>
      <c r="E42" s="165"/>
      <c r="F42" s="166"/>
      <c r="G42" s="167">
        <f>SUMIF(AG43:AG50,"&lt;&gt;NOR",G43:G50)</f>
        <v>0</v>
      </c>
      <c r="H42" s="161"/>
      <c r="I42" s="161">
        <f>SUM(I43:I50)</f>
        <v>0</v>
      </c>
      <c r="J42" s="161"/>
      <c r="K42" s="161">
        <f>SUM(K43:K50)</f>
        <v>0</v>
      </c>
      <c r="L42" s="161"/>
      <c r="M42" s="161">
        <f>SUM(M43:M50)</f>
        <v>0</v>
      </c>
      <c r="N42" s="160"/>
      <c r="O42" s="160">
        <f>SUM(O43:O50)</f>
        <v>0</v>
      </c>
      <c r="P42" s="160"/>
      <c r="Q42" s="160">
        <f>SUM(Q43:Q50)</f>
        <v>0</v>
      </c>
      <c r="R42" s="161"/>
      <c r="S42" s="161"/>
      <c r="T42" s="161"/>
      <c r="U42" s="161"/>
      <c r="V42" s="161">
        <f>SUM(V43:V50)</f>
        <v>0</v>
      </c>
      <c r="W42" s="161"/>
      <c r="X42" s="161"/>
      <c r="Y42" s="161"/>
      <c r="AG42" t="s">
        <v>303</v>
      </c>
    </row>
    <row r="43" spans="1:60" outlineLevel="1" x14ac:dyDescent="0.2">
      <c r="A43" s="175">
        <v>33</v>
      </c>
      <c r="B43" s="176" t="s">
        <v>417</v>
      </c>
      <c r="C43" s="182" t="s">
        <v>418</v>
      </c>
      <c r="D43" s="177" t="s">
        <v>366</v>
      </c>
      <c r="E43" s="178">
        <v>72</v>
      </c>
      <c r="F43" s="179"/>
      <c r="G43" s="180">
        <f t="shared" ref="G43:G50" si="14">ROUND(E43*F43,2)</f>
        <v>0</v>
      </c>
      <c r="H43" s="159"/>
      <c r="I43" s="158">
        <f t="shared" ref="I43:I50" si="15">ROUND(E43*H43,2)</f>
        <v>0</v>
      </c>
      <c r="J43" s="159"/>
      <c r="K43" s="158">
        <f t="shared" ref="K43:K50" si="16">ROUND(E43*J43,2)</f>
        <v>0</v>
      </c>
      <c r="L43" s="158">
        <v>21</v>
      </c>
      <c r="M43" s="158">
        <f t="shared" ref="M43:M50" si="17">G43*(1+L43/100)</f>
        <v>0</v>
      </c>
      <c r="N43" s="157">
        <v>0</v>
      </c>
      <c r="O43" s="157">
        <f t="shared" ref="O43:O50" si="18">ROUND(E43*N43,2)</f>
        <v>0</v>
      </c>
      <c r="P43" s="157">
        <v>0</v>
      </c>
      <c r="Q43" s="157">
        <f t="shared" ref="Q43:Q50" si="19">ROUND(E43*P43,2)</f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ref="V43:V50" si="20">ROUND(E43*U43,2)</f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359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34</v>
      </c>
      <c r="B44" s="176" t="s">
        <v>419</v>
      </c>
      <c r="C44" s="182" t="s">
        <v>420</v>
      </c>
      <c r="D44" s="177" t="s">
        <v>421</v>
      </c>
      <c r="E44" s="178">
        <v>126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359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35</v>
      </c>
      <c r="B45" s="176" t="s">
        <v>422</v>
      </c>
      <c r="C45" s="182" t="s">
        <v>423</v>
      </c>
      <c r="D45" s="177" t="s">
        <v>421</v>
      </c>
      <c r="E45" s="178">
        <v>72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47"/>
      <c r="AA45" s="147"/>
      <c r="AB45" s="147"/>
      <c r="AC45" s="147"/>
      <c r="AD45" s="147"/>
      <c r="AE45" s="147"/>
      <c r="AF45" s="147"/>
      <c r="AG45" s="147" t="s">
        <v>359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36</v>
      </c>
      <c r="B46" s="176" t="s">
        <v>424</v>
      </c>
      <c r="C46" s="182" t="s">
        <v>425</v>
      </c>
      <c r="D46" s="177" t="s">
        <v>366</v>
      </c>
      <c r="E46" s="178">
        <v>805.5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359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37</v>
      </c>
      <c r="B47" s="176" t="s">
        <v>426</v>
      </c>
      <c r="C47" s="182" t="s">
        <v>427</v>
      </c>
      <c r="D47" s="177" t="s">
        <v>366</v>
      </c>
      <c r="E47" s="178">
        <v>805.5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47"/>
      <c r="AA47" s="147"/>
      <c r="AB47" s="147"/>
      <c r="AC47" s="147"/>
      <c r="AD47" s="147"/>
      <c r="AE47" s="147"/>
      <c r="AF47" s="147"/>
      <c r="AG47" s="147" t="s">
        <v>359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38</v>
      </c>
      <c r="B48" s="176" t="s">
        <v>428</v>
      </c>
      <c r="C48" s="182" t="s">
        <v>429</v>
      </c>
      <c r="D48" s="177" t="s">
        <v>366</v>
      </c>
      <c r="E48" s="178">
        <v>805.5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359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39</v>
      </c>
      <c r="B49" s="176" t="s">
        <v>430</v>
      </c>
      <c r="C49" s="182" t="s">
        <v>431</v>
      </c>
      <c r="D49" s="177" t="s">
        <v>358</v>
      </c>
      <c r="E49" s="178">
        <v>5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359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40</v>
      </c>
      <c r="B50" s="176" t="s">
        <v>432</v>
      </c>
      <c r="C50" s="182" t="s">
        <v>433</v>
      </c>
      <c r="D50" s="177" t="s">
        <v>366</v>
      </c>
      <c r="E50" s="178">
        <v>322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47"/>
      <c r="AA50" s="147"/>
      <c r="AB50" s="147"/>
      <c r="AC50" s="147"/>
      <c r="AD50" s="147"/>
      <c r="AE50" s="147"/>
      <c r="AF50" s="147"/>
      <c r="AG50" s="147" t="s">
        <v>359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x14ac:dyDescent="0.2">
      <c r="A51" s="162" t="s">
        <v>302</v>
      </c>
      <c r="B51" s="163" t="s">
        <v>263</v>
      </c>
      <c r="C51" s="181" t="s">
        <v>264</v>
      </c>
      <c r="D51" s="164"/>
      <c r="E51" s="165"/>
      <c r="F51" s="166"/>
      <c r="G51" s="167">
        <f>SUMIF(AG52:AG57,"&lt;&gt;NOR",G52:G57)</f>
        <v>0</v>
      </c>
      <c r="H51" s="161"/>
      <c r="I51" s="161">
        <f>SUM(I52:I57)</f>
        <v>0</v>
      </c>
      <c r="J51" s="161"/>
      <c r="K51" s="161">
        <f>SUM(K52:K57)</f>
        <v>0</v>
      </c>
      <c r="L51" s="161"/>
      <c r="M51" s="161">
        <f>SUM(M52:M57)</f>
        <v>0</v>
      </c>
      <c r="N51" s="160"/>
      <c r="O51" s="160">
        <f>SUM(O52:O57)</f>
        <v>0</v>
      </c>
      <c r="P51" s="160"/>
      <c r="Q51" s="160">
        <f>SUM(Q52:Q57)</f>
        <v>0</v>
      </c>
      <c r="R51" s="161"/>
      <c r="S51" s="161"/>
      <c r="T51" s="161"/>
      <c r="U51" s="161"/>
      <c r="V51" s="161">
        <f>SUM(V52:V57)</f>
        <v>0</v>
      </c>
      <c r="W51" s="161"/>
      <c r="X51" s="161"/>
      <c r="Y51" s="161"/>
      <c r="AG51" t="s">
        <v>303</v>
      </c>
    </row>
    <row r="52" spans="1:60" ht="22.5" outlineLevel="1" x14ac:dyDescent="0.2">
      <c r="A52" s="175">
        <v>41</v>
      </c>
      <c r="B52" s="176" t="s">
        <v>434</v>
      </c>
      <c r="C52" s="182" t="s">
        <v>435</v>
      </c>
      <c r="D52" s="177" t="s">
        <v>358</v>
      </c>
      <c r="E52" s="178">
        <v>26</v>
      </c>
      <c r="F52" s="179"/>
      <c r="G52" s="180">
        <f t="shared" ref="G52:G57" si="21">ROUND(E52*F52,2)</f>
        <v>0</v>
      </c>
      <c r="H52" s="159"/>
      <c r="I52" s="158">
        <f t="shared" ref="I52:I57" si="22">ROUND(E52*H52,2)</f>
        <v>0</v>
      </c>
      <c r="J52" s="159"/>
      <c r="K52" s="158">
        <f t="shared" ref="K52:K57" si="23">ROUND(E52*J52,2)</f>
        <v>0</v>
      </c>
      <c r="L52" s="158">
        <v>21</v>
      </c>
      <c r="M52" s="158">
        <f t="shared" ref="M52:M57" si="24">G52*(1+L52/100)</f>
        <v>0</v>
      </c>
      <c r="N52" s="157">
        <v>0</v>
      </c>
      <c r="O52" s="157">
        <f t="shared" ref="O52:O57" si="25">ROUND(E52*N52,2)</f>
        <v>0</v>
      </c>
      <c r="P52" s="157">
        <v>0</v>
      </c>
      <c r="Q52" s="157">
        <f t="shared" ref="Q52:Q57" si="26"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ref="V52:V57" si="27">ROUND(E52*U52,2)</f>
        <v>0</v>
      </c>
      <c r="W52" s="158"/>
      <c r="X52" s="158" t="s">
        <v>309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359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5">
        <v>42</v>
      </c>
      <c r="B53" s="176" t="s">
        <v>436</v>
      </c>
      <c r="C53" s="182" t="s">
        <v>437</v>
      </c>
      <c r="D53" s="177" t="s">
        <v>358</v>
      </c>
      <c r="E53" s="178">
        <v>12</v>
      </c>
      <c r="F53" s="179"/>
      <c r="G53" s="180">
        <f t="shared" si="21"/>
        <v>0</v>
      </c>
      <c r="H53" s="159"/>
      <c r="I53" s="158">
        <f t="shared" si="22"/>
        <v>0</v>
      </c>
      <c r="J53" s="159"/>
      <c r="K53" s="158">
        <f t="shared" si="23"/>
        <v>0</v>
      </c>
      <c r="L53" s="158">
        <v>21</v>
      </c>
      <c r="M53" s="158">
        <f t="shared" si="24"/>
        <v>0</v>
      </c>
      <c r="N53" s="157">
        <v>0</v>
      </c>
      <c r="O53" s="157">
        <f t="shared" si="25"/>
        <v>0</v>
      </c>
      <c r="P53" s="157">
        <v>0</v>
      </c>
      <c r="Q53" s="157">
        <f t="shared" si="26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7"/>
        <v>0</v>
      </c>
      <c r="W53" s="158"/>
      <c r="X53" s="158" t="s">
        <v>309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359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43</v>
      </c>
      <c r="B54" s="176" t="s">
        <v>438</v>
      </c>
      <c r="C54" s="182" t="s">
        <v>439</v>
      </c>
      <c r="D54" s="177" t="s">
        <v>358</v>
      </c>
      <c r="E54" s="178">
        <v>1</v>
      </c>
      <c r="F54" s="179"/>
      <c r="G54" s="180">
        <f t="shared" si="21"/>
        <v>0</v>
      </c>
      <c r="H54" s="159"/>
      <c r="I54" s="158">
        <f t="shared" si="22"/>
        <v>0</v>
      </c>
      <c r="J54" s="159"/>
      <c r="K54" s="158">
        <f t="shared" si="23"/>
        <v>0</v>
      </c>
      <c r="L54" s="158">
        <v>21</v>
      </c>
      <c r="M54" s="158">
        <f t="shared" si="24"/>
        <v>0</v>
      </c>
      <c r="N54" s="157">
        <v>0</v>
      </c>
      <c r="O54" s="157">
        <f t="shared" si="25"/>
        <v>0</v>
      </c>
      <c r="P54" s="157">
        <v>0</v>
      </c>
      <c r="Q54" s="157">
        <f t="shared" si="26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7"/>
        <v>0</v>
      </c>
      <c r="W54" s="158"/>
      <c r="X54" s="158" t="s">
        <v>309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359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5">
        <v>44</v>
      </c>
      <c r="B55" s="176" t="s">
        <v>440</v>
      </c>
      <c r="C55" s="182" t="s">
        <v>441</v>
      </c>
      <c r="D55" s="177" t="s">
        <v>358</v>
      </c>
      <c r="E55" s="178">
        <v>6</v>
      </c>
      <c r="F55" s="179"/>
      <c r="G55" s="180">
        <f t="shared" si="21"/>
        <v>0</v>
      </c>
      <c r="H55" s="159"/>
      <c r="I55" s="158">
        <f t="shared" si="22"/>
        <v>0</v>
      </c>
      <c r="J55" s="159"/>
      <c r="K55" s="158">
        <f t="shared" si="23"/>
        <v>0</v>
      </c>
      <c r="L55" s="158">
        <v>21</v>
      </c>
      <c r="M55" s="158">
        <f t="shared" si="24"/>
        <v>0</v>
      </c>
      <c r="N55" s="157">
        <v>0</v>
      </c>
      <c r="O55" s="157">
        <f t="shared" si="25"/>
        <v>0</v>
      </c>
      <c r="P55" s="157">
        <v>0</v>
      </c>
      <c r="Q55" s="157">
        <f t="shared" si="26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7"/>
        <v>0</v>
      </c>
      <c r="W55" s="158"/>
      <c r="X55" s="158" t="s">
        <v>309</v>
      </c>
      <c r="Y55" s="158" t="s">
        <v>310</v>
      </c>
      <c r="Z55" s="147"/>
      <c r="AA55" s="147"/>
      <c r="AB55" s="147"/>
      <c r="AC55" s="147"/>
      <c r="AD55" s="147"/>
      <c r="AE55" s="147"/>
      <c r="AF55" s="147"/>
      <c r="AG55" s="147" t="s">
        <v>359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45</v>
      </c>
      <c r="B56" s="176" t="s">
        <v>442</v>
      </c>
      <c r="C56" s="182" t="s">
        <v>443</v>
      </c>
      <c r="D56" s="177" t="s">
        <v>358</v>
      </c>
      <c r="E56" s="178">
        <v>21</v>
      </c>
      <c r="F56" s="179"/>
      <c r="G56" s="180">
        <f t="shared" si="21"/>
        <v>0</v>
      </c>
      <c r="H56" s="159"/>
      <c r="I56" s="158">
        <f t="shared" si="22"/>
        <v>0</v>
      </c>
      <c r="J56" s="159"/>
      <c r="K56" s="158">
        <f t="shared" si="23"/>
        <v>0</v>
      </c>
      <c r="L56" s="158">
        <v>21</v>
      </c>
      <c r="M56" s="158">
        <f t="shared" si="24"/>
        <v>0</v>
      </c>
      <c r="N56" s="157">
        <v>0</v>
      </c>
      <c r="O56" s="157">
        <f t="shared" si="25"/>
        <v>0</v>
      </c>
      <c r="P56" s="157">
        <v>0</v>
      </c>
      <c r="Q56" s="157">
        <f t="shared" si="26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7"/>
        <v>0</v>
      </c>
      <c r="W56" s="158"/>
      <c r="X56" s="158" t="s">
        <v>309</v>
      </c>
      <c r="Y56" s="158" t="s">
        <v>310</v>
      </c>
      <c r="Z56" s="147"/>
      <c r="AA56" s="147"/>
      <c r="AB56" s="147"/>
      <c r="AC56" s="147"/>
      <c r="AD56" s="147"/>
      <c r="AE56" s="147"/>
      <c r="AF56" s="147"/>
      <c r="AG56" s="147" t="s">
        <v>359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46</v>
      </c>
      <c r="B57" s="176" t="s">
        <v>444</v>
      </c>
      <c r="C57" s="182" t="s">
        <v>445</v>
      </c>
      <c r="D57" s="177" t="s">
        <v>358</v>
      </c>
      <c r="E57" s="178">
        <v>21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47"/>
      <c r="AA57" s="147"/>
      <c r="AB57" s="147"/>
      <c r="AC57" s="147"/>
      <c r="AD57" s="147"/>
      <c r="AE57" s="147"/>
      <c r="AF57" s="147"/>
      <c r="AG57" s="147" t="s">
        <v>359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5.5" x14ac:dyDescent="0.2">
      <c r="A58" s="162" t="s">
        <v>302</v>
      </c>
      <c r="B58" s="163" t="s">
        <v>265</v>
      </c>
      <c r="C58" s="181" t="s">
        <v>266</v>
      </c>
      <c r="D58" s="164"/>
      <c r="E58" s="165"/>
      <c r="F58" s="166"/>
      <c r="G58" s="167">
        <f>SUMIF(AG59:AG59,"&lt;&gt;NOR",G59:G59)</f>
        <v>0</v>
      </c>
      <c r="H58" s="161"/>
      <c r="I58" s="161">
        <f>SUM(I59:I59)</f>
        <v>0</v>
      </c>
      <c r="J58" s="161"/>
      <c r="K58" s="161">
        <f>SUM(K59:K59)</f>
        <v>0</v>
      </c>
      <c r="L58" s="161"/>
      <c r="M58" s="161">
        <f>SUM(M59:M59)</f>
        <v>0</v>
      </c>
      <c r="N58" s="160"/>
      <c r="O58" s="160">
        <f>SUM(O59:O59)</f>
        <v>0</v>
      </c>
      <c r="P58" s="160"/>
      <c r="Q58" s="160">
        <f>SUM(Q59:Q59)</f>
        <v>0</v>
      </c>
      <c r="R58" s="161"/>
      <c r="S58" s="161"/>
      <c r="T58" s="161"/>
      <c r="U58" s="161"/>
      <c r="V58" s="161">
        <f>SUM(V59:V59)</f>
        <v>0</v>
      </c>
      <c r="W58" s="161"/>
      <c r="X58" s="161"/>
      <c r="Y58" s="161"/>
      <c r="AG58" t="s">
        <v>303</v>
      </c>
    </row>
    <row r="59" spans="1:60" ht="22.5" outlineLevel="1" x14ac:dyDescent="0.2">
      <c r="A59" s="175">
        <v>47</v>
      </c>
      <c r="B59" s="176" t="s">
        <v>446</v>
      </c>
      <c r="C59" s="182" t="s">
        <v>447</v>
      </c>
      <c r="D59" s="177" t="s">
        <v>366</v>
      </c>
      <c r="E59" s="178">
        <v>213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359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2" t="s">
        <v>302</v>
      </c>
      <c r="B60" s="163" t="s">
        <v>267</v>
      </c>
      <c r="C60" s="181" t="s">
        <v>252</v>
      </c>
      <c r="D60" s="164"/>
      <c r="E60" s="165"/>
      <c r="F60" s="166"/>
      <c r="G60" s="167">
        <f>SUMIF(AG61:AG68,"&lt;&gt;NOR",G61:G68)</f>
        <v>0</v>
      </c>
      <c r="H60" s="161"/>
      <c r="I60" s="161">
        <f>SUM(I61:I68)</f>
        <v>0</v>
      </c>
      <c r="J60" s="161"/>
      <c r="K60" s="161">
        <f>SUM(K61:K68)</f>
        <v>0</v>
      </c>
      <c r="L60" s="161"/>
      <c r="M60" s="161">
        <f>SUM(M61:M68)</f>
        <v>0</v>
      </c>
      <c r="N60" s="160"/>
      <c r="O60" s="160">
        <f>SUM(O61:O68)</f>
        <v>0</v>
      </c>
      <c r="P60" s="160"/>
      <c r="Q60" s="160">
        <f>SUM(Q61:Q68)</f>
        <v>0</v>
      </c>
      <c r="R60" s="161"/>
      <c r="S60" s="161"/>
      <c r="T60" s="161"/>
      <c r="U60" s="161"/>
      <c r="V60" s="161">
        <f>SUM(V61:V68)</f>
        <v>0</v>
      </c>
      <c r="W60" s="161"/>
      <c r="X60" s="161"/>
      <c r="Y60" s="161"/>
      <c r="AG60" t="s">
        <v>303</v>
      </c>
    </row>
    <row r="61" spans="1:60" ht="22.5" outlineLevel="1" x14ac:dyDescent="0.2">
      <c r="A61" s="175">
        <v>48</v>
      </c>
      <c r="B61" s="176" t="s">
        <v>448</v>
      </c>
      <c r="C61" s="182" t="s">
        <v>449</v>
      </c>
      <c r="D61" s="177" t="s">
        <v>358</v>
      </c>
      <c r="E61" s="178">
        <v>6</v>
      </c>
      <c r="F61" s="179"/>
      <c r="G61" s="180">
        <f t="shared" ref="G61:G68" si="28">ROUND(E61*F61,2)</f>
        <v>0</v>
      </c>
      <c r="H61" s="159"/>
      <c r="I61" s="158">
        <f t="shared" ref="I61:I68" si="29">ROUND(E61*H61,2)</f>
        <v>0</v>
      </c>
      <c r="J61" s="159"/>
      <c r="K61" s="158">
        <f t="shared" ref="K61:K68" si="30">ROUND(E61*J61,2)</f>
        <v>0</v>
      </c>
      <c r="L61" s="158">
        <v>21</v>
      </c>
      <c r="M61" s="158">
        <f t="shared" ref="M61:M68" si="31">G61*(1+L61/100)</f>
        <v>0</v>
      </c>
      <c r="N61" s="157">
        <v>0</v>
      </c>
      <c r="O61" s="157">
        <f t="shared" ref="O61:O68" si="32">ROUND(E61*N61,2)</f>
        <v>0</v>
      </c>
      <c r="P61" s="157">
        <v>0</v>
      </c>
      <c r="Q61" s="157">
        <f t="shared" ref="Q61:Q68" si="33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:V68" si="34">ROUND(E61*U61,2)</f>
        <v>0</v>
      </c>
      <c r="W61" s="158"/>
      <c r="X61" s="158" t="s">
        <v>309</v>
      </c>
      <c r="Y61" s="158" t="s">
        <v>450</v>
      </c>
      <c r="Z61" s="147"/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5">
        <v>49</v>
      </c>
      <c r="B62" s="176" t="s">
        <v>451</v>
      </c>
      <c r="C62" s="182" t="s">
        <v>452</v>
      </c>
      <c r="D62" s="177" t="s">
        <v>453</v>
      </c>
      <c r="E62" s="178">
        <v>144.28</v>
      </c>
      <c r="F62" s="179"/>
      <c r="G62" s="180">
        <f t="shared" si="28"/>
        <v>0</v>
      </c>
      <c r="H62" s="159"/>
      <c r="I62" s="158">
        <f t="shared" si="29"/>
        <v>0</v>
      </c>
      <c r="J62" s="159"/>
      <c r="K62" s="158">
        <f t="shared" si="30"/>
        <v>0</v>
      </c>
      <c r="L62" s="158">
        <v>21</v>
      </c>
      <c r="M62" s="158">
        <f t="shared" si="31"/>
        <v>0</v>
      </c>
      <c r="N62" s="157">
        <v>0</v>
      </c>
      <c r="O62" s="157">
        <f t="shared" si="32"/>
        <v>0</v>
      </c>
      <c r="P62" s="157">
        <v>0</v>
      </c>
      <c r="Q62" s="157">
        <f t="shared" si="33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34"/>
        <v>0</v>
      </c>
      <c r="W62" s="158"/>
      <c r="X62" s="158" t="s">
        <v>309</v>
      </c>
      <c r="Y62" s="158" t="s">
        <v>450</v>
      </c>
      <c r="Z62" s="147"/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5">
        <v>50</v>
      </c>
      <c r="B63" s="176" t="s">
        <v>454</v>
      </c>
      <c r="C63" s="182" t="s">
        <v>455</v>
      </c>
      <c r="D63" s="177" t="s">
        <v>453</v>
      </c>
      <c r="E63" s="178">
        <v>353.25</v>
      </c>
      <c r="F63" s="179"/>
      <c r="G63" s="180">
        <f t="shared" si="28"/>
        <v>0</v>
      </c>
      <c r="H63" s="159"/>
      <c r="I63" s="158">
        <f t="shared" si="29"/>
        <v>0</v>
      </c>
      <c r="J63" s="159"/>
      <c r="K63" s="158">
        <f t="shared" si="30"/>
        <v>0</v>
      </c>
      <c r="L63" s="158">
        <v>21</v>
      </c>
      <c r="M63" s="158">
        <f t="shared" si="31"/>
        <v>0</v>
      </c>
      <c r="N63" s="157">
        <v>0</v>
      </c>
      <c r="O63" s="157">
        <f t="shared" si="32"/>
        <v>0</v>
      </c>
      <c r="P63" s="157">
        <v>0</v>
      </c>
      <c r="Q63" s="157">
        <f t="shared" si="33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34"/>
        <v>0</v>
      </c>
      <c r="W63" s="158"/>
      <c r="X63" s="158" t="s">
        <v>309</v>
      </c>
      <c r="Y63" s="158" t="s">
        <v>450</v>
      </c>
      <c r="Z63" s="147"/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5">
        <v>51</v>
      </c>
      <c r="B64" s="176" t="s">
        <v>456</v>
      </c>
      <c r="C64" s="182" t="s">
        <v>457</v>
      </c>
      <c r="D64" s="177" t="s">
        <v>453</v>
      </c>
      <c r="E64" s="178">
        <v>840</v>
      </c>
      <c r="F64" s="179"/>
      <c r="G64" s="180">
        <f t="shared" si="28"/>
        <v>0</v>
      </c>
      <c r="H64" s="159"/>
      <c r="I64" s="158">
        <f t="shared" si="29"/>
        <v>0</v>
      </c>
      <c r="J64" s="159"/>
      <c r="K64" s="158">
        <f t="shared" si="30"/>
        <v>0</v>
      </c>
      <c r="L64" s="158">
        <v>21</v>
      </c>
      <c r="M64" s="158">
        <f t="shared" si="31"/>
        <v>0</v>
      </c>
      <c r="N64" s="157">
        <v>0</v>
      </c>
      <c r="O64" s="157">
        <f t="shared" si="32"/>
        <v>0</v>
      </c>
      <c r="P64" s="157">
        <v>0</v>
      </c>
      <c r="Q64" s="157">
        <f t="shared" si="33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34"/>
        <v>0</v>
      </c>
      <c r="W64" s="158"/>
      <c r="X64" s="158" t="s">
        <v>309</v>
      </c>
      <c r="Y64" s="158" t="s">
        <v>450</v>
      </c>
      <c r="Z64" s="147"/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52</v>
      </c>
      <c r="B65" s="176" t="s">
        <v>458</v>
      </c>
      <c r="C65" s="182" t="s">
        <v>459</v>
      </c>
      <c r="D65" s="177" t="s">
        <v>453</v>
      </c>
      <c r="E65" s="178">
        <v>549</v>
      </c>
      <c r="F65" s="179"/>
      <c r="G65" s="180">
        <f t="shared" si="28"/>
        <v>0</v>
      </c>
      <c r="H65" s="159"/>
      <c r="I65" s="158">
        <f t="shared" si="29"/>
        <v>0</v>
      </c>
      <c r="J65" s="159"/>
      <c r="K65" s="158">
        <f t="shared" si="30"/>
        <v>0</v>
      </c>
      <c r="L65" s="158">
        <v>21</v>
      </c>
      <c r="M65" s="158">
        <f t="shared" si="31"/>
        <v>0</v>
      </c>
      <c r="N65" s="157">
        <v>0</v>
      </c>
      <c r="O65" s="157">
        <f t="shared" si="32"/>
        <v>0</v>
      </c>
      <c r="P65" s="157">
        <v>0</v>
      </c>
      <c r="Q65" s="157">
        <f t="shared" si="33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34"/>
        <v>0</v>
      </c>
      <c r="W65" s="158"/>
      <c r="X65" s="158" t="s">
        <v>309</v>
      </c>
      <c r="Y65" s="158" t="s">
        <v>450</v>
      </c>
      <c r="Z65" s="147"/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5">
        <v>53</v>
      </c>
      <c r="B66" s="176" t="s">
        <v>460</v>
      </c>
      <c r="C66" s="182" t="s">
        <v>461</v>
      </c>
      <c r="D66" s="177" t="s">
        <v>453</v>
      </c>
      <c r="E66" s="178">
        <v>125.65</v>
      </c>
      <c r="F66" s="179"/>
      <c r="G66" s="180">
        <f t="shared" si="28"/>
        <v>0</v>
      </c>
      <c r="H66" s="159"/>
      <c r="I66" s="158">
        <f t="shared" si="29"/>
        <v>0</v>
      </c>
      <c r="J66" s="159"/>
      <c r="K66" s="158">
        <f t="shared" si="30"/>
        <v>0</v>
      </c>
      <c r="L66" s="158">
        <v>21</v>
      </c>
      <c r="M66" s="158">
        <f t="shared" si="31"/>
        <v>0</v>
      </c>
      <c r="N66" s="157">
        <v>0</v>
      </c>
      <c r="O66" s="157">
        <f t="shared" si="32"/>
        <v>0</v>
      </c>
      <c r="P66" s="157">
        <v>0</v>
      </c>
      <c r="Q66" s="157">
        <f t="shared" si="33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34"/>
        <v>0</v>
      </c>
      <c r="W66" s="158"/>
      <c r="X66" s="158" t="s">
        <v>309</v>
      </c>
      <c r="Y66" s="158" t="s">
        <v>450</v>
      </c>
      <c r="Z66" s="147"/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9">
        <v>54</v>
      </c>
      <c r="B67" s="170" t="s">
        <v>462</v>
      </c>
      <c r="C67" s="183" t="s">
        <v>463</v>
      </c>
      <c r="D67" s="171" t="s">
        <v>453</v>
      </c>
      <c r="E67" s="172">
        <v>1796</v>
      </c>
      <c r="F67" s="173"/>
      <c r="G67" s="174">
        <f t="shared" si="28"/>
        <v>0</v>
      </c>
      <c r="H67" s="159"/>
      <c r="I67" s="158">
        <f t="shared" si="29"/>
        <v>0</v>
      </c>
      <c r="J67" s="159"/>
      <c r="K67" s="158">
        <f t="shared" si="30"/>
        <v>0</v>
      </c>
      <c r="L67" s="158">
        <v>21</v>
      </c>
      <c r="M67" s="158">
        <f t="shared" si="31"/>
        <v>0</v>
      </c>
      <c r="N67" s="157">
        <v>0</v>
      </c>
      <c r="O67" s="157">
        <f t="shared" si="32"/>
        <v>0</v>
      </c>
      <c r="P67" s="157">
        <v>0</v>
      </c>
      <c r="Q67" s="157">
        <f t="shared" si="33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34"/>
        <v>0</v>
      </c>
      <c r="W67" s="158"/>
      <c r="X67" s="158" t="s">
        <v>309</v>
      </c>
      <c r="Y67" s="158" t="s">
        <v>450</v>
      </c>
      <c r="Z67" s="147"/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>
        <v>55</v>
      </c>
      <c r="B68" s="155" t="s">
        <v>464</v>
      </c>
      <c r="C68" s="188" t="s">
        <v>465</v>
      </c>
      <c r="D68" s="156" t="s">
        <v>0</v>
      </c>
      <c r="E68" s="187"/>
      <c r="F68" s="159"/>
      <c r="G68" s="158">
        <f t="shared" si="28"/>
        <v>0</v>
      </c>
      <c r="H68" s="159"/>
      <c r="I68" s="158">
        <f t="shared" si="29"/>
        <v>0</v>
      </c>
      <c r="J68" s="159"/>
      <c r="K68" s="158">
        <f t="shared" si="30"/>
        <v>0</v>
      </c>
      <c r="L68" s="158">
        <v>21</v>
      </c>
      <c r="M68" s="158">
        <f t="shared" si="31"/>
        <v>0</v>
      </c>
      <c r="N68" s="157">
        <v>0</v>
      </c>
      <c r="O68" s="157">
        <f t="shared" si="32"/>
        <v>0</v>
      </c>
      <c r="P68" s="157">
        <v>0</v>
      </c>
      <c r="Q68" s="157">
        <f t="shared" si="33"/>
        <v>0</v>
      </c>
      <c r="R68" s="158"/>
      <c r="S68" s="158" t="s">
        <v>328</v>
      </c>
      <c r="T68" s="158" t="s">
        <v>308</v>
      </c>
      <c r="U68" s="158">
        <v>0</v>
      </c>
      <c r="V68" s="158">
        <f t="shared" si="34"/>
        <v>0</v>
      </c>
      <c r="W68" s="158"/>
      <c r="X68" s="158" t="s">
        <v>184</v>
      </c>
      <c r="Y68" s="158" t="s">
        <v>310</v>
      </c>
      <c r="Z68" s="147"/>
      <c r="AA68" s="147"/>
      <c r="AB68" s="147"/>
      <c r="AC68" s="147"/>
      <c r="AD68" s="147"/>
      <c r="AE68" s="147"/>
      <c r="AF68" s="147"/>
      <c r="AG68" s="147" t="s">
        <v>466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2" t="s">
        <v>302</v>
      </c>
      <c r="B69" s="163" t="s">
        <v>268</v>
      </c>
      <c r="C69" s="181" t="s">
        <v>269</v>
      </c>
      <c r="D69" s="164"/>
      <c r="E69" s="165"/>
      <c r="F69" s="166"/>
      <c r="G69" s="167">
        <f>SUMIF(AG70:AG81,"&lt;&gt;NOR",G70:G81)</f>
        <v>0</v>
      </c>
      <c r="H69" s="161"/>
      <c r="I69" s="161">
        <f>SUM(I70:I81)</f>
        <v>0</v>
      </c>
      <c r="J69" s="161"/>
      <c r="K69" s="161">
        <f>SUM(K70:K81)</f>
        <v>0</v>
      </c>
      <c r="L69" s="161"/>
      <c r="M69" s="161">
        <f>SUM(M70:M81)</f>
        <v>0</v>
      </c>
      <c r="N69" s="160"/>
      <c r="O69" s="160">
        <f>SUM(O70:O81)</f>
        <v>0</v>
      </c>
      <c r="P69" s="160"/>
      <c r="Q69" s="160">
        <f>SUM(Q70:Q81)</f>
        <v>0</v>
      </c>
      <c r="R69" s="161"/>
      <c r="S69" s="161"/>
      <c r="T69" s="161"/>
      <c r="U69" s="161"/>
      <c r="V69" s="161">
        <f>SUM(V70:V81)</f>
        <v>0</v>
      </c>
      <c r="W69" s="161"/>
      <c r="X69" s="161"/>
      <c r="Y69" s="161"/>
      <c r="AG69" t="s">
        <v>303</v>
      </c>
    </row>
    <row r="70" spans="1:60" outlineLevel="1" x14ac:dyDescent="0.2">
      <c r="A70" s="175">
        <v>56</v>
      </c>
      <c r="B70" s="176" t="s">
        <v>467</v>
      </c>
      <c r="C70" s="182" t="s">
        <v>468</v>
      </c>
      <c r="D70" s="177" t="s">
        <v>469</v>
      </c>
      <c r="E70" s="178">
        <v>36</v>
      </c>
      <c r="F70" s="179"/>
      <c r="G70" s="180">
        <f t="shared" ref="G70:G81" si="35">ROUND(E70*F70,2)</f>
        <v>0</v>
      </c>
      <c r="H70" s="159"/>
      <c r="I70" s="158">
        <f t="shared" ref="I70:I81" si="36">ROUND(E70*H70,2)</f>
        <v>0</v>
      </c>
      <c r="J70" s="159"/>
      <c r="K70" s="158">
        <f t="shared" ref="K70:K81" si="37">ROUND(E70*J70,2)</f>
        <v>0</v>
      </c>
      <c r="L70" s="158">
        <v>21</v>
      </c>
      <c r="M70" s="158">
        <f t="shared" ref="M70:M81" si="38">G70*(1+L70/100)</f>
        <v>0</v>
      </c>
      <c r="N70" s="157">
        <v>0</v>
      </c>
      <c r="O70" s="157">
        <f t="shared" ref="O70:O81" si="39">ROUND(E70*N70,2)</f>
        <v>0</v>
      </c>
      <c r="P70" s="157">
        <v>0</v>
      </c>
      <c r="Q70" s="157">
        <f t="shared" ref="Q70:Q81" si="40">ROUND(E70*P70,2)</f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ref="V70:V81" si="41">ROUND(E70*U70,2)</f>
        <v>0</v>
      </c>
      <c r="W70" s="158"/>
      <c r="X70" s="158" t="s">
        <v>309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359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57</v>
      </c>
      <c r="B71" s="176" t="s">
        <v>470</v>
      </c>
      <c r="C71" s="182" t="s">
        <v>471</v>
      </c>
      <c r="D71" s="177" t="s">
        <v>469</v>
      </c>
      <c r="E71" s="178">
        <v>36</v>
      </c>
      <c r="F71" s="179"/>
      <c r="G71" s="180">
        <f t="shared" si="35"/>
        <v>0</v>
      </c>
      <c r="H71" s="159"/>
      <c r="I71" s="158">
        <f t="shared" si="36"/>
        <v>0</v>
      </c>
      <c r="J71" s="159"/>
      <c r="K71" s="158">
        <f t="shared" si="37"/>
        <v>0</v>
      </c>
      <c r="L71" s="158">
        <v>21</v>
      </c>
      <c r="M71" s="158">
        <f t="shared" si="38"/>
        <v>0</v>
      </c>
      <c r="N71" s="157">
        <v>0</v>
      </c>
      <c r="O71" s="157">
        <f t="shared" si="39"/>
        <v>0</v>
      </c>
      <c r="P71" s="157">
        <v>0</v>
      </c>
      <c r="Q71" s="157">
        <f t="shared" si="40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41"/>
        <v>0</v>
      </c>
      <c r="W71" s="158"/>
      <c r="X71" s="158" t="s">
        <v>309</v>
      </c>
      <c r="Y71" s="158" t="s">
        <v>310</v>
      </c>
      <c r="Z71" s="147"/>
      <c r="AA71" s="147"/>
      <c r="AB71" s="147"/>
      <c r="AC71" s="147"/>
      <c r="AD71" s="147"/>
      <c r="AE71" s="147"/>
      <c r="AF71" s="147"/>
      <c r="AG71" s="147" t="s">
        <v>359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58</v>
      </c>
      <c r="B72" s="176" t="s">
        <v>472</v>
      </c>
      <c r="C72" s="182" t="s">
        <v>473</v>
      </c>
      <c r="D72" s="177" t="s">
        <v>469</v>
      </c>
      <c r="E72" s="178">
        <v>36</v>
      </c>
      <c r="F72" s="179"/>
      <c r="G72" s="180">
        <f t="shared" si="35"/>
        <v>0</v>
      </c>
      <c r="H72" s="159"/>
      <c r="I72" s="158">
        <f t="shared" si="36"/>
        <v>0</v>
      </c>
      <c r="J72" s="159"/>
      <c r="K72" s="158">
        <f t="shared" si="37"/>
        <v>0</v>
      </c>
      <c r="L72" s="158">
        <v>21</v>
      </c>
      <c r="M72" s="158">
        <f t="shared" si="38"/>
        <v>0</v>
      </c>
      <c r="N72" s="157">
        <v>0</v>
      </c>
      <c r="O72" s="157">
        <f t="shared" si="39"/>
        <v>0</v>
      </c>
      <c r="P72" s="157">
        <v>0</v>
      </c>
      <c r="Q72" s="157">
        <f t="shared" si="40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41"/>
        <v>0</v>
      </c>
      <c r="W72" s="158"/>
      <c r="X72" s="158" t="s">
        <v>309</v>
      </c>
      <c r="Y72" s="158" t="s">
        <v>310</v>
      </c>
      <c r="Z72" s="147"/>
      <c r="AA72" s="147"/>
      <c r="AB72" s="147"/>
      <c r="AC72" s="147"/>
      <c r="AD72" s="147"/>
      <c r="AE72" s="147"/>
      <c r="AF72" s="147"/>
      <c r="AG72" s="147" t="s">
        <v>359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59</v>
      </c>
      <c r="B73" s="176" t="s">
        <v>474</v>
      </c>
      <c r="C73" s="182" t="s">
        <v>475</v>
      </c>
      <c r="D73" s="177" t="s">
        <v>371</v>
      </c>
      <c r="E73" s="178">
        <v>1</v>
      </c>
      <c r="F73" s="179"/>
      <c r="G73" s="180">
        <f t="shared" si="35"/>
        <v>0</v>
      </c>
      <c r="H73" s="159"/>
      <c r="I73" s="158">
        <f t="shared" si="36"/>
        <v>0</v>
      </c>
      <c r="J73" s="159"/>
      <c r="K73" s="158">
        <f t="shared" si="37"/>
        <v>0</v>
      </c>
      <c r="L73" s="158">
        <v>21</v>
      </c>
      <c r="M73" s="158">
        <f t="shared" si="38"/>
        <v>0</v>
      </c>
      <c r="N73" s="157">
        <v>0</v>
      </c>
      <c r="O73" s="157">
        <f t="shared" si="39"/>
        <v>0</v>
      </c>
      <c r="P73" s="157">
        <v>0</v>
      </c>
      <c r="Q73" s="157">
        <f t="shared" si="40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41"/>
        <v>0</v>
      </c>
      <c r="W73" s="158"/>
      <c r="X73" s="158" t="s">
        <v>309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359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60</v>
      </c>
      <c r="B74" s="176" t="s">
        <v>476</v>
      </c>
      <c r="C74" s="182" t="s">
        <v>477</v>
      </c>
      <c r="D74" s="177" t="s">
        <v>358</v>
      </c>
      <c r="E74" s="178">
        <v>4</v>
      </c>
      <c r="F74" s="179"/>
      <c r="G74" s="180">
        <f t="shared" si="35"/>
        <v>0</v>
      </c>
      <c r="H74" s="159"/>
      <c r="I74" s="158">
        <f t="shared" si="36"/>
        <v>0</v>
      </c>
      <c r="J74" s="159"/>
      <c r="K74" s="158">
        <f t="shared" si="37"/>
        <v>0</v>
      </c>
      <c r="L74" s="158">
        <v>21</v>
      </c>
      <c r="M74" s="158">
        <f t="shared" si="38"/>
        <v>0</v>
      </c>
      <c r="N74" s="157">
        <v>0</v>
      </c>
      <c r="O74" s="157">
        <f t="shared" si="39"/>
        <v>0</v>
      </c>
      <c r="P74" s="157">
        <v>0</v>
      </c>
      <c r="Q74" s="157">
        <f t="shared" si="40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41"/>
        <v>0</v>
      </c>
      <c r="W74" s="158"/>
      <c r="X74" s="158" t="s">
        <v>309</v>
      </c>
      <c r="Y74" s="158" t="s">
        <v>310</v>
      </c>
      <c r="Z74" s="147"/>
      <c r="AA74" s="147"/>
      <c r="AB74" s="147"/>
      <c r="AC74" s="147"/>
      <c r="AD74" s="147"/>
      <c r="AE74" s="147"/>
      <c r="AF74" s="147"/>
      <c r="AG74" s="147" t="s">
        <v>359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61</v>
      </c>
      <c r="B75" s="176" t="s">
        <v>478</v>
      </c>
      <c r="C75" s="182" t="s">
        <v>479</v>
      </c>
      <c r="D75" s="177" t="s">
        <v>366</v>
      </c>
      <c r="E75" s="178">
        <v>33.32</v>
      </c>
      <c r="F75" s="179"/>
      <c r="G75" s="180">
        <f t="shared" si="35"/>
        <v>0</v>
      </c>
      <c r="H75" s="159"/>
      <c r="I75" s="158">
        <f t="shared" si="36"/>
        <v>0</v>
      </c>
      <c r="J75" s="159"/>
      <c r="K75" s="158">
        <f t="shared" si="37"/>
        <v>0</v>
      </c>
      <c r="L75" s="158">
        <v>21</v>
      </c>
      <c r="M75" s="158">
        <f t="shared" si="38"/>
        <v>0</v>
      </c>
      <c r="N75" s="157">
        <v>0</v>
      </c>
      <c r="O75" s="157">
        <f t="shared" si="39"/>
        <v>0</v>
      </c>
      <c r="P75" s="157">
        <v>0</v>
      </c>
      <c r="Q75" s="157">
        <f t="shared" si="40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41"/>
        <v>0</v>
      </c>
      <c r="W75" s="158"/>
      <c r="X75" s="158" t="s">
        <v>309</v>
      </c>
      <c r="Y75" s="158" t="s">
        <v>310</v>
      </c>
      <c r="Z75" s="147"/>
      <c r="AA75" s="147"/>
      <c r="AB75" s="147"/>
      <c r="AC75" s="147"/>
      <c r="AD75" s="147"/>
      <c r="AE75" s="147"/>
      <c r="AF75" s="147"/>
      <c r="AG75" s="147" t="s">
        <v>359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62</v>
      </c>
      <c r="B76" s="176" t="s">
        <v>480</v>
      </c>
      <c r="C76" s="182" t="s">
        <v>2423</v>
      </c>
      <c r="D76" s="177" t="s">
        <v>366</v>
      </c>
      <c r="E76" s="178">
        <v>24.3</v>
      </c>
      <c r="F76" s="179"/>
      <c r="G76" s="180">
        <f t="shared" si="35"/>
        <v>0</v>
      </c>
      <c r="H76" s="159"/>
      <c r="I76" s="158">
        <f t="shared" si="36"/>
        <v>0</v>
      </c>
      <c r="J76" s="159"/>
      <c r="K76" s="158">
        <f t="shared" si="37"/>
        <v>0</v>
      </c>
      <c r="L76" s="158">
        <v>21</v>
      </c>
      <c r="M76" s="158">
        <f t="shared" si="38"/>
        <v>0</v>
      </c>
      <c r="N76" s="157">
        <v>0</v>
      </c>
      <c r="O76" s="157">
        <f t="shared" si="39"/>
        <v>0</v>
      </c>
      <c r="P76" s="157">
        <v>0</v>
      </c>
      <c r="Q76" s="157">
        <f t="shared" si="40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41"/>
        <v>0</v>
      </c>
      <c r="W76" s="158"/>
      <c r="X76" s="158" t="s">
        <v>309</v>
      </c>
      <c r="Y76" s="158" t="s">
        <v>310</v>
      </c>
      <c r="Z76" s="147"/>
      <c r="AA76" s="147"/>
      <c r="AB76" s="147"/>
      <c r="AC76" s="147"/>
      <c r="AD76" s="147"/>
      <c r="AE76" s="147"/>
      <c r="AF76" s="147"/>
      <c r="AG76" s="147" t="s">
        <v>359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63</v>
      </c>
      <c r="B77" s="176" t="s">
        <v>481</v>
      </c>
      <c r="C77" s="182" t="s">
        <v>482</v>
      </c>
      <c r="D77" s="177" t="s">
        <v>366</v>
      </c>
      <c r="E77" s="178">
        <v>767.6</v>
      </c>
      <c r="F77" s="179"/>
      <c r="G77" s="180">
        <f t="shared" si="35"/>
        <v>0</v>
      </c>
      <c r="H77" s="159"/>
      <c r="I77" s="158">
        <f t="shared" si="36"/>
        <v>0</v>
      </c>
      <c r="J77" s="159"/>
      <c r="K77" s="158">
        <f t="shared" si="37"/>
        <v>0</v>
      </c>
      <c r="L77" s="158">
        <v>21</v>
      </c>
      <c r="M77" s="158">
        <f t="shared" si="38"/>
        <v>0</v>
      </c>
      <c r="N77" s="157">
        <v>0</v>
      </c>
      <c r="O77" s="157">
        <f t="shared" si="39"/>
        <v>0</v>
      </c>
      <c r="P77" s="157">
        <v>0</v>
      </c>
      <c r="Q77" s="157">
        <f t="shared" si="40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41"/>
        <v>0</v>
      </c>
      <c r="W77" s="158"/>
      <c r="X77" s="158" t="s">
        <v>309</v>
      </c>
      <c r="Y77" s="158" t="s">
        <v>310</v>
      </c>
      <c r="Z77" s="147"/>
      <c r="AA77" s="147"/>
      <c r="AB77" s="147"/>
      <c r="AC77" s="147"/>
      <c r="AD77" s="147"/>
      <c r="AE77" s="147"/>
      <c r="AF77" s="147"/>
      <c r="AG77" s="147" t="s">
        <v>359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5">
        <v>64</v>
      </c>
      <c r="B78" s="176" t="s">
        <v>483</v>
      </c>
      <c r="C78" s="182" t="s">
        <v>484</v>
      </c>
      <c r="D78" s="177" t="s">
        <v>358</v>
      </c>
      <c r="E78" s="178">
        <v>4</v>
      </c>
      <c r="F78" s="179"/>
      <c r="G78" s="180">
        <f t="shared" si="35"/>
        <v>0</v>
      </c>
      <c r="H78" s="159"/>
      <c r="I78" s="158">
        <f t="shared" si="36"/>
        <v>0</v>
      </c>
      <c r="J78" s="159"/>
      <c r="K78" s="158">
        <f t="shared" si="37"/>
        <v>0</v>
      </c>
      <c r="L78" s="158">
        <v>21</v>
      </c>
      <c r="M78" s="158">
        <f t="shared" si="38"/>
        <v>0</v>
      </c>
      <c r="N78" s="157">
        <v>0</v>
      </c>
      <c r="O78" s="157">
        <f t="shared" si="39"/>
        <v>0</v>
      </c>
      <c r="P78" s="157">
        <v>0</v>
      </c>
      <c r="Q78" s="157">
        <f t="shared" si="40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41"/>
        <v>0</v>
      </c>
      <c r="W78" s="158"/>
      <c r="X78" s="158" t="s">
        <v>309</v>
      </c>
      <c r="Y78" s="158" t="s">
        <v>310</v>
      </c>
      <c r="Z78" s="147"/>
      <c r="AA78" s="147"/>
      <c r="AB78" s="147"/>
      <c r="AC78" s="147"/>
      <c r="AD78" s="147"/>
      <c r="AE78" s="147"/>
      <c r="AF78" s="147"/>
      <c r="AG78" s="147" t="s">
        <v>359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65</v>
      </c>
      <c r="B79" s="176" t="s">
        <v>485</v>
      </c>
      <c r="C79" s="182" t="s">
        <v>486</v>
      </c>
      <c r="D79" s="177" t="s">
        <v>358</v>
      </c>
      <c r="E79" s="178">
        <v>4</v>
      </c>
      <c r="F79" s="179"/>
      <c r="G79" s="180">
        <f t="shared" si="35"/>
        <v>0</v>
      </c>
      <c r="H79" s="159"/>
      <c r="I79" s="158">
        <f t="shared" si="36"/>
        <v>0</v>
      </c>
      <c r="J79" s="159"/>
      <c r="K79" s="158">
        <f t="shared" si="37"/>
        <v>0</v>
      </c>
      <c r="L79" s="158">
        <v>21</v>
      </c>
      <c r="M79" s="158">
        <f t="shared" si="38"/>
        <v>0</v>
      </c>
      <c r="N79" s="157">
        <v>0</v>
      </c>
      <c r="O79" s="157">
        <f t="shared" si="39"/>
        <v>0</v>
      </c>
      <c r="P79" s="157">
        <v>0</v>
      </c>
      <c r="Q79" s="157">
        <f t="shared" si="40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41"/>
        <v>0</v>
      </c>
      <c r="W79" s="158"/>
      <c r="X79" s="158" t="s">
        <v>309</v>
      </c>
      <c r="Y79" s="158" t="s">
        <v>310</v>
      </c>
      <c r="Z79" s="147"/>
      <c r="AA79" s="147"/>
      <c r="AB79" s="147"/>
      <c r="AC79" s="147"/>
      <c r="AD79" s="147"/>
      <c r="AE79" s="147"/>
      <c r="AF79" s="147"/>
      <c r="AG79" s="147" t="s">
        <v>359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66</v>
      </c>
      <c r="B80" s="176" t="s">
        <v>487</v>
      </c>
      <c r="C80" s="182" t="s">
        <v>2424</v>
      </c>
      <c r="D80" s="177" t="s">
        <v>488</v>
      </c>
      <c r="E80" s="178">
        <v>2</v>
      </c>
      <c r="F80" s="179"/>
      <c r="G80" s="180">
        <f t="shared" si="35"/>
        <v>0</v>
      </c>
      <c r="H80" s="159"/>
      <c r="I80" s="158">
        <f t="shared" si="36"/>
        <v>0</v>
      </c>
      <c r="J80" s="159"/>
      <c r="K80" s="158">
        <f t="shared" si="37"/>
        <v>0</v>
      </c>
      <c r="L80" s="158">
        <v>21</v>
      </c>
      <c r="M80" s="158">
        <f t="shared" si="38"/>
        <v>0</v>
      </c>
      <c r="N80" s="157">
        <v>0</v>
      </c>
      <c r="O80" s="157">
        <f t="shared" si="39"/>
        <v>0</v>
      </c>
      <c r="P80" s="157">
        <v>0</v>
      </c>
      <c r="Q80" s="157">
        <f t="shared" si="40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41"/>
        <v>0</v>
      </c>
      <c r="W80" s="158"/>
      <c r="X80" s="158" t="s">
        <v>309</v>
      </c>
      <c r="Y80" s="158" t="s">
        <v>310</v>
      </c>
      <c r="Z80" s="147"/>
      <c r="AA80" s="147"/>
      <c r="AB80" s="147"/>
      <c r="AC80" s="147"/>
      <c r="AD80" s="147"/>
      <c r="AE80" s="147"/>
      <c r="AF80" s="147"/>
      <c r="AG80" s="147" t="s">
        <v>359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69">
        <v>67</v>
      </c>
      <c r="B81" s="170" t="s">
        <v>489</v>
      </c>
      <c r="C81" s="183" t="s">
        <v>490</v>
      </c>
      <c r="D81" s="171" t="s">
        <v>358</v>
      </c>
      <c r="E81" s="172">
        <v>6</v>
      </c>
      <c r="F81" s="173"/>
      <c r="G81" s="174">
        <f t="shared" si="35"/>
        <v>0</v>
      </c>
      <c r="H81" s="159"/>
      <c r="I81" s="158">
        <f t="shared" si="36"/>
        <v>0</v>
      </c>
      <c r="J81" s="159"/>
      <c r="K81" s="158">
        <f t="shared" si="37"/>
        <v>0</v>
      </c>
      <c r="L81" s="158">
        <v>21</v>
      </c>
      <c r="M81" s="158">
        <f t="shared" si="38"/>
        <v>0</v>
      </c>
      <c r="N81" s="157">
        <v>0</v>
      </c>
      <c r="O81" s="157">
        <f t="shared" si="39"/>
        <v>0</v>
      </c>
      <c r="P81" s="157">
        <v>0</v>
      </c>
      <c r="Q81" s="157">
        <f t="shared" si="40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41"/>
        <v>0</v>
      </c>
      <c r="W81" s="158"/>
      <c r="X81" s="158" t="s">
        <v>309</v>
      </c>
      <c r="Y81" s="158" t="s">
        <v>310</v>
      </c>
      <c r="Z81" s="147"/>
      <c r="AA81" s="147"/>
      <c r="AB81" s="147"/>
      <c r="AC81" s="147"/>
      <c r="AD81" s="147"/>
      <c r="AE81" s="147"/>
      <c r="AF81" s="147"/>
      <c r="AG81" s="147" t="s">
        <v>359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">
      <c r="A82" s="3"/>
      <c r="B82" s="4"/>
      <c r="C82" s="184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15</v>
      </c>
      <c r="AF82">
        <v>21</v>
      </c>
      <c r="AG82" t="s">
        <v>288</v>
      </c>
    </row>
    <row r="83" spans="1:60" x14ac:dyDescent="0.2">
      <c r="A83" s="150"/>
      <c r="B83" s="151" t="s">
        <v>31</v>
      </c>
      <c r="C83" s="185"/>
      <c r="D83" s="152"/>
      <c r="E83" s="153"/>
      <c r="F83" s="153"/>
      <c r="G83" s="168">
        <f>G8+G28+G42+G51+G58+G60+G69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353</v>
      </c>
    </row>
    <row r="84" spans="1:60" x14ac:dyDescent="0.2">
      <c r="A84" s="3"/>
      <c r="B84" s="4"/>
      <c r="C84" s="18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60" x14ac:dyDescent="0.2">
      <c r="A85" s="3"/>
      <c r="B85" s="4"/>
      <c r="C85" s="184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60" x14ac:dyDescent="0.2">
      <c r="A86" s="271" t="s">
        <v>354</v>
      </c>
      <c r="B86" s="271"/>
      <c r="C86" s="272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60" x14ac:dyDescent="0.2">
      <c r="A87" s="252"/>
      <c r="B87" s="253"/>
      <c r="C87" s="254"/>
      <c r="D87" s="253"/>
      <c r="E87" s="253"/>
      <c r="F87" s="253"/>
      <c r="G87" s="255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G87" t="s">
        <v>355</v>
      </c>
    </row>
    <row r="88" spans="1:60" x14ac:dyDescent="0.2">
      <c r="A88" s="256"/>
      <c r="B88" s="257"/>
      <c r="C88" s="258"/>
      <c r="D88" s="257"/>
      <c r="E88" s="257"/>
      <c r="F88" s="257"/>
      <c r="G88" s="259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">
      <c r="A89" s="256"/>
      <c r="B89" s="257"/>
      <c r="C89" s="258"/>
      <c r="D89" s="257"/>
      <c r="E89" s="257"/>
      <c r="F89" s="257"/>
      <c r="G89" s="259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256"/>
      <c r="B90" s="257"/>
      <c r="C90" s="258"/>
      <c r="D90" s="257"/>
      <c r="E90" s="257"/>
      <c r="F90" s="257"/>
      <c r="G90" s="259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0"/>
      <c r="B91" s="261"/>
      <c r="C91" s="262"/>
      <c r="D91" s="261"/>
      <c r="E91" s="261"/>
      <c r="F91" s="261"/>
      <c r="G91" s="26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3"/>
      <c r="B92" s="4"/>
      <c r="C92" s="184"/>
      <c r="D92" s="6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">
      <c r="C93" s="186"/>
      <c r="D93" s="10"/>
      <c r="AG93" t="s">
        <v>356</v>
      </c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87:G91"/>
    <mergeCell ref="A1:G1"/>
    <mergeCell ref="C2:G2"/>
    <mergeCell ref="C3:G3"/>
    <mergeCell ref="C4:G4"/>
    <mergeCell ref="A86:C8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/>
  </sheetPr>
  <dimension ref="A1:BH5000"/>
  <sheetViews>
    <sheetView workbookViewId="0">
      <pane ySplit="7" topLeftCell="A191" activePane="bottomLeft" state="frozen"/>
      <selection pane="bottomLeft" activeCell="C203" sqref="C203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55</v>
      </c>
      <c r="C4" s="268" t="s">
        <v>56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SUMIF(AG9:AG24,"&lt;&gt;NOR",G9:G24)</f>
        <v>0</v>
      </c>
      <c r="H8" s="161"/>
      <c r="I8" s="161">
        <f>SUM(I9:I24)</f>
        <v>0</v>
      </c>
      <c r="J8" s="161"/>
      <c r="K8" s="161">
        <f>SUM(K9:K24)</f>
        <v>0</v>
      </c>
      <c r="L8" s="161"/>
      <c r="M8" s="161">
        <f>SUM(M9:M24)</f>
        <v>0</v>
      </c>
      <c r="N8" s="160"/>
      <c r="O8" s="160">
        <f>SUM(O9:O24)</f>
        <v>217.92000000000002</v>
      </c>
      <c r="P8" s="160"/>
      <c r="Q8" s="160">
        <f>SUM(Q9:Q24)</f>
        <v>21.009999999999998</v>
      </c>
      <c r="R8" s="161"/>
      <c r="S8" s="161"/>
      <c r="T8" s="161"/>
      <c r="U8" s="161"/>
      <c r="V8" s="161">
        <f>SUM(V9:V24)</f>
        <v>0</v>
      </c>
      <c r="W8" s="161"/>
      <c r="X8" s="161"/>
      <c r="Y8" s="161"/>
      <c r="AG8" t="s">
        <v>303</v>
      </c>
    </row>
    <row r="9" spans="1:60" ht="22.5" outlineLevel="1" x14ac:dyDescent="0.2">
      <c r="A9" s="175">
        <v>1</v>
      </c>
      <c r="B9" s="176" t="s">
        <v>491</v>
      </c>
      <c r="C9" s="182" t="s">
        <v>492</v>
      </c>
      <c r="D9" s="177" t="s">
        <v>366</v>
      </c>
      <c r="E9" s="178">
        <v>20.8</v>
      </c>
      <c r="F9" s="179"/>
      <c r="G9" s="180">
        <f t="shared" ref="G9:G24" si="0">ROUND(E9*F9,2)</f>
        <v>0</v>
      </c>
      <c r="H9" s="159"/>
      <c r="I9" s="158">
        <f t="shared" ref="I9:I24" si="1">ROUND(E9*H9,2)</f>
        <v>0</v>
      </c>
      <c r="J9" s="159"/>
      <c r="K9" s="158">
        <f t="shared" ref="K9:K24" si="2">ROUND(E9*J9,2)</f>
        <v>0</v>
      </c>
      <c r="L9" s="158">
        <v>21</v>
      </c>
      <c r="M9" s="158">
        <f t="shared" ref="M9:M24" si="3">G9*(1+L9/100)</f>
        <v>0</v>
      </c>
      <c r="N9" s="157">
        <v>0</v>
      </c>
      <c r="O9" s="157">
        <f t="shared" ref="O9:O24" si="4">ROUND(E9*N9,2)</f>
        <v>0</v>
      </c>
      <c r="P9" s="157">
        <v>0.5</v>
      </c>
      <c r="Q9" s="157">
        <f t="shared" ref="Q9:Q24" si="5">ROUND(E9*P9,2)</f>
        <v>10.4</v>
      </c>
      <c r="R9" s="158"/>
      <c r="S9" s="158" t="s">
        <v>307</v>
      </c>
      <c r="T9" s="158" t="s">
        <v>308</v>
      </c>
      <c r="U9" s="158">
        <v>0</v>
      </c>
      <c r="V9" s="158">
        <f t="shared" ref="V9:V24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493</v>
      </c>
      <c r="C10" s="182" t="s">
        <v>494</v>
      </c>
      <c r="D10" s="177" t="s">
        <v>366</v>
      </c>
      <c r="E10" s="178">
        <v>20.8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0.28999999999999998</v>
      </c>
      <c r="Q10" s="157">
        <f t="shared" si="5"/>
        <v>6.03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495</v>
      </c>
      <c r="C11" s="182" t="s">
        <v>496</v>
      </c>
      <c r="D11" s="177" t="s">
        <v>366</v>
      </c>
      <c r="E11" s="178">
        <v>20.8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0.22</v>
      </c>
      <c r="Q11" s="157">
        <f t="shared" si="5"/>
        <v>4.58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497</v>
      </c>
      <c r="C12" s="182" t="s">
        <v>498</v>
      </c>
      <c r="D12" s="177" t="s">
        <v>499</v>
      </c>
      <c r="E12" s="178">
        <v>25.661000000000001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5">
        <v>5</v>
      </c>
      <c r="B13" s="176" t="s">
        <v>500</v>
      </c>
      <c r="C13" s="182" t="s">
        <v>501</v>
      </c>
      <c r="D13" s="177" t="s">
        <v>499</v>
      </c>
      <c r="E13" s="178">
        <v>192.86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6</v>
      </c>
      <c r="B14" s="176" t="s">
        <v>502</v>
      </c>
      <c r="C14" s="182" t="s">
        <v>503</v>
      </c>
      <c r="D14" s="177" t="s">
        <v>499</v>
      </c>
      <c r="E14" s="178">
        <v>170.61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5">
        <v>7</v>
      </c>
      <c r="B15" s="176" t="s">
        <v>504</v>
      </c>
      <c r="C15" s="182" t="s">
        <v>505</v>
      </c>
      <c r="D15" s="177" t="s">
        <v>366</v>
      </c>
      <c r="E15" s="178">
        <v>338.71199999999999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8.4000000000000003E-4</v>
      </c>
      <c r="O15" s="157">
        <f t="shared" si="4"/>
        <v>0.28000000000000003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5">
        <v>8</v>
      </c>
      <c r="B16" s="176" t="s">
        <v>506</v>
      </c>
      <c r="C16" s="182" t="s">
        <v>507</v>
      </c>
      <c r="D16" s="177" t="s">
        <v>366</v>
      </c>
      <c r="E16" s="178">
        <v>338.71199999999999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508</v>
      </c>
      <c r="C17" s="182" t="s">
        <v>509</v>
      </c>
      <c r="D17" s="177" t="s">
        <v>499</v>
      </c>
      <c r="E17" s="178">
        <v>142.31800000000001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75">
        <v>10</v>
      </c>
      <c r="B18" s="176" t="s">
        <v>510</v>
      </c>
      <c r="C18" s="182" t="s">
        <v>511</v>
      </c>
      <c r="D18" s="177" t="s">
        <v>499</v>
      </c>
      <c r="E18" s="178">
        <v>1423.18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512</v>
      </c>
      <c r="C19" s="182" t="s">
        <v>513</v>
      </c>
      <c r="D19" s="177" t="s">
        <v>499</v>
      </c>
      <c r="E19" s="178">
        <v>142.31800000000001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75">
        <v>12</v>
      </c>
      <c r="B20" s="176" t="s">
        <v>514</v>
      </c>
      <c r="C20" s="182" t="s">
        <v>515</v>
      </c>
      <c r="D20" s="177" t="s">
        <v>516</v>
      </c>
      <c r="E20" s="178">
        <v>263.28800000000001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5">
        <v>13</v>
      </c>
      <c r="B21" s="176" t="s">
        <v>517</v>
      </c>
      <c r="C21" s="182" t="s">
        <v>518</v>
      </c>
      <c r="D21" s="177" t="s">
        <v>499</v>
      </c>
      <c r="E21" s="178">
        <v>246.81299999999999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5">
        <v>14</v>
      </c>
      <c r="B22" s="176" t="s">
        <v>519</v>
      </c>
      <c r="C22" s="182" t="s">
        <v>520</v>
      </c>
      <c r="D22" s="177" t="s">
        <v>499</v>
      </c>
      <c r="E22" s="178">
        <v>100.755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521</v>
      </c>
      <c r="C23" s="182" t="s">
        <v>522</v>
      </c>
      <c r="D23" s="177" t="s">
        <v>516</v>
      </c>
      <c r="E23" s="178">
        <v>209.45500000000001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1</v>
      </c>
      <c r="O23" s="157">
        <f t="shared" si="4"/>
        <v>209.46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523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524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525</v>
      </c>
      <c r="C24" s="182" t="s">
        <v>526</v>
      </c>
      <c r="D24" s="177" t="s">
        <v>516</v>
      </c>
      <c r="E24" s="178">
        <v>8.1760000000000002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1</v>
      </c>
      <c r="O24" s="157">
        <f t="shared" si="4"/>
        <v>8.18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523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524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2" t="s">
        <v>302</v>
      </c>
      <c r="B25" s="163" t="s">
        <v>168</v>
      </c>
      <c r="C25" s="181" t="s">
        <v>169</v>
      </c>
      <c r="D25" s="164"/>
      <c r="E25" s="165"/>
      <c r="F25" s="166"/>
      <c r="G25" s="167">
        <f>SUMIF(AG26:AG26,"&lt;&gt;NOR",G26:G26)</f>
        <v>0</v>
      </c>
      <c r="H25" s="161"/>
      <c r="I25" s="161">
        <f>SUM(I26:I26)</f>
        <v>0</v>
      </c>
      <c r="J25" s="161"/>
      <c r="K25" s="161">
        <f>SUM(K26:K26)</f>
        <v>0</v>
      </c>
      <c r="L25" s="161"/>
      <c r="M25" s="161">
        <f>SUM(M26:M26)</f>
        <v>0</v>
      </c>
      <c r="N25" s="160"/>
      <c r="O25" s="160">
        <f>SUM(O26:O26)</f>
        <v>0</v>
      </c>
      <c r="P25" s="160"/>
      <c r="Q25" s="160">
        <f>SUM(Q26:Q26)</f>
        <v>0</v>
      </c>
      <c r="R25" s="161"/>
      <c r="S25" s="161"/>
      <c r="T25" s="161"/>
      <c r="U25" s="161"/>
      <c r="V25" s="161">
        <f>SUM(V26:V26)</f>
        <v>0</v>
      </c>
      <c r="W25" s="161"/>
      <c r="X25" s="161"/>
      <c r="Y25" s="161"/>
      <c r="AG25" t="s">
        <v>303</v>
      </c>
    </row>
    <row r="26" spans="1:60" outlineLevel="1" x14ac:dyDescent="0.2">
      <c r="A26" s="175">
        <v>17</v>
      </c>
      <c r="B26" s="176" t="s">
        <v>527</v>
      </c>
      <c r="C26" s="182" t="s">
        <v>528</v>
      </c>
      <c r="D26" s="177" t="s">
        <v>499</v>
      </c>
      <c r="E26" s="178">
        <v>35.027000000000001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2" t="s">
        <v>302</v>
      </c>
      <c r="B27" s="163" t="s">
        <v>171</v>
      </c>
      <c r="C27" s="181" t="s">
        <v>172</v>
      </c>
      <c r="D27" s="164"/>
      <c r="E27" s="165"/>
      <c r="F27" s="166"/>
      <c r="G27" s="167">
        <f>SUMIF(AG28:AG31,"&lt;&gt;NOR",G28:G31)</f>
        <v>0</v>
      </c>
      <c r="H27" s="161"/>
      <c r="I27" s="161">
        <f>SUM(I28:I31)</f>
        <v>0</v>
      </c>
      <c r="J27" s="161"/>
      <c r="K27" s="161">
        <f>SUM(K28:K31)</f>
        <v>0</v>
      </c>
      <c r="L27" s="161"/>
      <c r="M27" s="161">
        <f>SUM(M28:M31)</f>
        <v>0</v>
      </c>
      <c r="N27" s="160"/>
      <c r="O27" s="160">
        <f>SUM(O28:O31)</f>
        <v>28.16</v>
      </c>
      <c r="P27" s="160"/>
      <c r="Q27" s="160">
        <f>SUM(Q28:Q31)</f>
        <v>0</v>
      </c>
      <c r="R27" s="161"/>
      <c r="S27" s="161"/>
      <c r="T27" s="161"/>
      <c r="U27" s="161"/>
      <c r="V27" s="161">
        <f>SUM(V28:V31)</f>
        <v>0</v>
      </c>
      <c r="W27" s="161"/>
      <c r="X27" s="161"/>
      <c r="Y27" s="161"/>
      <c r="AG27" t="s">
        <v>303</v>
      </c>
    </row>
    <row r="28" spans="1:60" ht="22.5" outlineLevel="1" x14ac:dyDescent="0.2">
      <c r="A28" s="175">
        <v>18</v>
      </c>
      <c r="B28" s="176" t="s">
        <v>529</v>
      </c>
      <c r="C28" s="182" t="s">
        <v>530</v>
      </c>
      <c r="D28" s="177" t="s">
        <v>366</v>
      </c>
      <c r="E28" s="178">
        <v>20.8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0.46</v>
      </c>
      <c r="O28" s="157">
        <f>ROUND(E28*N28,2)</f>
        <v>9.57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5">
        <v>19</v>
      </c>
      <c r="B29" s="176" t="s">
        <v>531</v>
      </c>
      <c r="C29" s="182" t="s">
        <v>532</v>
      </c>
      <c r="D29" s="177" t="s">
        <v>366</v>
      </c>
      <c r="E29" s="178">
        <v>20.8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0.38</v>
      </c>
      <c r="O29" s="157">
        <f>ROUND(E29*N29,2)</f>
        <v>7.9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33.75" outlineLevel="1" x14ac:dyDescent="0.2">
      <c r="A30" s="175">
        <v>20</v>
      </c>
      <c r="B30" s="176" t="s">
        <v>533</v>
      </c>
      <c r="C30" s="182" t="s">
        <v>534</v>
      </c>
      <c r="D30" s="177" t="s">
        <v>366</v>
      </c>
      <c r="E30" s="178">
        <v>20.8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0.26375999999999999</v>
      </c>
      <c r="O30" s="157">
        <f>ROUND(E30*N30,2)</f>
        <v>5.49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5">
        <v>21</v>
      </c>
      <c r="B31" s="176" t="s">
        <v>535</v>
      </c>
      <c r="C31" s="182" t="s">
        <v>536</v>
      </c>
      <c r="D31" s="177" t="s">
        <v>366</v>
      </c>
      <c r="E31" s="178">
        <v>20.8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0.25008000000000002</v>
      </c>
      <c r="O31" s="157">
        <f>ROUND(E31*N31,2)</f>
        <v>5.2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175</v>
      </c>
      <c r="C32" s="181" t="s">
        <v>176</v>
      </c>
      <c r="D32" s="164"/>
      <c r="E32" s="165"/>
      <c r="F32" s="166"/>
      <c r="G32" s="167">
        <f>SUMIF(AG33:AG60,"&lt;&gt;NOR",G33:G60)</f>
        <v>0</v>
      </c>
      <c r="H32" s="161"/>
      <c r="I32" s="161">
        <f>SUM(I33:I60)</f>
        <v>0</v>
      </c>
      <c r="J32" s="161"/>
      <c r="K32" s="161">
        <f>SUM(K33:K60)</f>
        <v>0</v>
      </c>
      <c r="L32" s="161"/>
      <c r="M32" s="161">
        <f>SUM(M33:M60)</f>
        <v>0</v>
      </c>
      <c r="N32" s="160"/>
      <c r="O32" s="160">
        <f>SUM(O33:O60)</f>
        <v>4.549999999999998</v>
      </c>
      <c r="P32" s="160"/>
      <c r="Q32" s="160">
        <f>SUM(Q33:Q60)</f>
        <v>0</v>
      </c>
      <c r="R32" s="161"/>
      <c r="S32" s="161"/>
      <c r="T32" s="161"/>
      <c r="U32" s="161"/>
      <c r="V32" s="161">
        <f>SUM(V33:V60)</f>
        <v>0</v>
      </c>
      <c r="W32" s="161"/>
      <c r="X32" s="161"/>
      <c r="Y32" s="161"/>
      <c r="AG32" t="s">
        <v>303</v>
      </c>
    </row>
    <row r="33" spans="1:60" ht="33.75" outlineLevel="1" x14ac:dyDescent="0.2">
      <c r="A33" s="175">
        <v>22</v>
      </c>
      <c r="B33" s="176" t="s">
        <v>537</v>
      </c>
      <c r="C33" s="182" t="s">
        <v>538</v>
      </c>
      <c r="D33" s="177" t="s">
        <v>421</v>
      </c>
      <c r="E33" s="178">
        <v>25</v>
      </c>
      <c r="F33" s="179"/>
      <c r="G33" s="180">
        <f t="shared" ref="G33:G60" si="7">ROUND(E33*F33,2)</f>
        <v>0</v>
      </c>
      <c r="H33" s="159"/>
      <c r="I33" s="158">
        <f t="shared" ref="I33:I60" si="8">ROUND(E33*H33,2)</f>
        <v>0</v>
      </c>
      <c r="J33" s="159"/>
      <c r="K33" s="158">
        <f t="shared" ref="K33:K60" si="9">ROUND(E33*J33,2)</f>
        <v>0</v>
      </c>
      <c r="L33" s="158">
        <v>21</v>
      </c>
      <c r="M33" s="158">
        <f t="shared" ref="M33:M60" si="10">G33*(1+L33/100)</f>
        <v>0</v>
      </c>
      <c r="N33" s="157">
        <v>2.0000000000000002E-5</v>
      </c>
      <c r="O33" s="157">
        <f t="shared" ref="O33:O60" si="11">ROUND(E33*N33,2)</f>
        <v>0</v>
      </c>
      <c r="P33" s="157">
        <v>0</v>
      </c>
      <c r="Q33" s="157">
        <f t="shared" ref="Q33:Q60" si="12"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ref="V33:V60" si="13">ROUND(E33*U33,2)</f>
        <v>0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23</v>
      </c>
      <c r="B34" s="176" t="s">
        <v>539</v>
      </c>
      <c r="C34" s="182" t="s">
        <v>540</v>
      </c>
      <c r="D34" s="177" t="s">
        <v>541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0.2087</v>
      </c>
      <c r="O34" s="157">
        <f t="shared" si="11"/>
        <v>0.21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24</v>
      </c>
      <c r="B35" s="176" t="s">
        <v>542</v>
      </c>
      <c r="C35" s="182" t="s">
        <v>543</v>
      </c>
      <c r="D35" s="177" t="s">
        <v>541</v>
      </c>
      <c r="E35" s="178">
        <v>3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1.12181</v>
      </c>
      <c r="O35" s="157">
        <f t="shared" si="11"/>
        <v>3.37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25</v>
      </c>
      <c r="B36" s="176" t="s">
        <v>544</v>
      </c>
      <c r="C36" s="182" t="s">
        <v>545</v>
      </c>
      <c r="D36" s="177" t="s">
        <v>421</v>
      </c>
      <c r="E36" s="178">
        <v>50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26</v>
      </c>
      <c r="B37" s="176" t="s">
        <v>546</v>
      </c>
      <c r="C37" s="182" t="s">
        <v>547</v>
      </c>
      <c r="D37" s="177" t="s">
        <v>421</v>
      </c>
      <c r="E37" s="178">
        <v>50.75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4.2000000000000002E-4</v>
      </c>
      <c r="O37" s="157">
        <f t="shared" si="11"/>
        <v>0.02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523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524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27</v>
      </c>
      <c r="B38" s="176" t="s">
        <v>548</v>
      </c>
      <c r="C38" s="182" t="s">
        <v>549</v>
      </c>
      <c r="D38" s="177" t="s">
        <v>421</v>
      </c>
      <c r="E38" s="178">
        <v>14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7.7999999999999999E-4</v>
      </c>
      <c r="O38" s="157">
        <f t="shared" si="11"/>
        <v>0.01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523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524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1" x14ac:dyDescent="0.2">
      <c r="A39" s="175">
        <v>28</v>
      </c>
      <c r="B39" s="176" t="s">
        <v>550</v>
      </c>
      <c r="C39" s="182" t="s">
        <v>551</v>
      </c>
      <c r="D39" s="177" t="s">
        <v>421</v>
      </c>
      <c r="E39" s="178">
        <v>30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1.0000000000000001E-5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29</v>
      </c>
      <c r="B40" s="176" t="s">
        <v>552</v>
      </c>
      <c r="C40" s="182" t="s">
        <v>553</v>
      </c>
      <c r="D40" s="177" t="s">
        <v>421</v>
      </c>
      <c r="E40" s="178">
        <v>30.9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2.4099999999999998E-3</v>
      </c>
      <c r="O40" s="157">
        <f t="shared" si="11"/>
        <v>7.0000000000000007E-2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523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524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30</v>
      </c>
      <c r="B41" s="176" t="s">
        <v>554</v>
      </c>
      <c r="C41" s="182" t="s">
        <v>555</v>
      </c>
      <c r="D41" s="177" t="s">
        <v>421</v>
      </c>
      <c r="E41" s="178">
        <v>30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31</v>
      </c>
      <c r="B42" s="176" t="s">
        <v>556</v>
      </c>
      <c r="C42" s="182" t="s">
        <v>557</v>
      </c>
      <c r="D42" s="177" t="s">
        <v>541</v>
      </c>
      <c r="E42" s="178">
        <v>3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5.8029999999999998E-2</v>
      </c>
      <c r="O42" s="157">
        <f t="shared" si="11"/>
        <v>0.17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32</v>
      </c>
      <c r="B43" s="176" t="s">
        <v>558</v>
      </c>
      <c r="C43" s="182" t="s">
        <v>559</v>
      </c>
      <c r="D43" s="177" t="s">
        <v>541</v>
      </c>
      <c r="E43" s="178">
        <v>2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6.8959999999999994E-2</v>
      </c>
      <c r="O43" s="157">
        <f t="shared" si="11"/>
        <v>0.14000000000000001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33</v>
      </c>
      <c r="B44" s="176" t="s">
        <v>560</v>
      </c>
      <c r="C44" s="182" t="s">
        <v>561</v>
      </c>
      <c r="D44" s="177" t="s">
        <v>541</v>
      </c>
      <c r="E44" s="178">
        <v>1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6.9470000000000004E-2</v>
      </c>
      <c r="O44" s="157">
        <f t="shared" si="11"/>
        <v>7.0000000000000007E-2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34</v>
      </c>
      <c r="B45" s="176" t="s">
        <v>562</v>
      </c>
      <c r="C45" s="182" t="s">
        <v>563</v>
      </c>
      <c r="D45" s="177" t="s">
        <v>541</v>
      </c>
      <c r="E45" s="178">
        <v>5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1.136E-2</v>
      </c>
      <c r="O45" s="157">
        <f t="shared" si="11"/>
        <v>0.06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47"/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75">
        <v>35</v>
      </c>
      <c r="B46" s="176" t="s">
        <v>564</v>
      </c>
      <c r="C46" s="182" t="s">
        <v>565</v>
      </c>
      <c r="D46" s="177" t="s">
        <v>541</v>
      </c>
      <c r="E46" s="178">
        <v>1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1.8180000000000002E-2</v>
      </c>
      <c r="O46" s="157">
        <f t="shared" si="11"/>
        <v>0.02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309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36</v>
      </c>
      <c r="B47" s="176" t="s">
        <v>566</v>
      </c>
      <c r="C47" s="182" t="s">
        <v>567</v>
      </c>
      <c r="D47" s="177" t="s">
        <v>541</v>
      </c>
      <c r="E47" s="178">
        <v>6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147"/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37</v>
      </c>
      <c r="B48" s="176" t="s">
        <v>568</v>
      </c>
      <c r="C48" s="182" t="s">
        <v>569</v>
      </c>
      <c r="D48" s="177" t="s">
        <v>541</v>
      </c>
      <c r="E48" s="178">
        <v>6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2.1440000000000001E-2</v>
      </c>
      <c r="O48" s="157">
        <f t="shared" si="11"/>
        <v>0.13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5">
        <v>38</v>
      </c>
      <c r="B49" s="176" t="s">
        <v>570</v>
      </c>
      <c r="C49" s="182" t="s">
        <v>2425</v>
      </c>
      <c r="D49" s="177" t="s">
        <v>389</v>
      </c>
      <c r="E49" s="178">
        <v>1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39</v>
      </c>
      <c r="B50" s="176" t="s">
        <v>571</v>
      </c>
      <c r="C50" s="182" t="s">
        <v>572</v>
      </c>
      <c r="D50" s="177" t="s">
        <v>389</v>
      </c>
      <c r="E50" s="178">
        <v>1</v>
      </c>
      <c r="F50" s="179"/>
      <c r="G50" s="180">
        <f t="shared" si="7"/>
        <v>0</v>
      </c>
      <c r="H50" s="159"/>
      <c r="I50" s="158">
        <f t="shared" si="8"/>
        <v>0</v>
      </c>
      <c r="J50" s="159"/>
      <c r="K50" s="158">
        <f t="shared" si="9"/>
        <v>0</v>
      </c>
      <c r="L50" s="158">
        <v>21</v>
      </c>
      <c r="M50" s="158">
        <f t="shared" si="10"/>
        <v>0</v>
      </c>
      <c r="N50" s="157">
        <v>0</v>
      </c>
      <c r="O50" s="157">
        <f t="shared" si="11"/>
        <v>0</v>
      </c>
      <c r="P50" s="157">
        <v>0</v>
      </c>
      <c r="Q50" s="157">
        <f t="shared" si="12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13"/>
        <v>0</v>
      </c>
      <c r="W50" s="158"/>
      <c r="X50" s="158" t="s">
        <v>309</v>
      </c>
      <c r="Y50" s="158" t="s">
        <v>310</v>
      </c>
      <c r="Z50" s="147"/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40</v>
      </c>
      <c r="B51" s="176" t="s">
        <v>573</v>
      </c>
      <c r="C51" s="182" t="s">
        <v>574</v>
      </c>
      <c r="D51" s="177" t="s">
        <v>421</v>
      </c>
      <c r="E51" s="178">
        <v>4</v>
      </c>
      <c r="F51" s="179"/>
      <c r="G51" s="180">
        <f t="shared" si="7"/>
        <v>0</v>
      </c>
      <c r="H51" s="159"/>
      <c r="I51" s="158">
        <f t="shared" si="8"/>
        <v>0</v>
      </c>
      <c r="J51" s="159"/>
      <c r="K51" s="158">
        <f t="shared" si="9"/>
        <v>0</v>
      </c>
      <c r="L51" s="158">
        <v>21</v>
      </c>
      <c r="M51" s="158">
        <f t="shared" si="10"/>
        <v>0</v>
      </c>
      <c r="N51" s="157">
        <v>0</v>
      </c>
      <c r="O51" s="157">
        <f t="shared" si="11"/>
        <v>0</v>
      </c>
      <c r="P51" s="157">
        <v>0</v>
      </c>
      <c r="Q51" s="157">
        <f t="shared" si="12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13"/>
        <v>0</v>
      </c>
      <c r="W51" s="158"/>
      <c r="X51" s="158" t="s">
        <v>309</v>
      </c>
      <c r="Y51" s="158" t="s">
        <v>310</v>
      </c>
      <c r="Z51" s="147"/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41</v>
      </c>
      <c r="B52" s="176" t="s">
        <v>575</v>
      </c>
      <c r="C52" s="182" t="s">
        <v>576</v>
      </c>
      <c r="D52" s="177" t="s">
        <v>366</v>
      </c>
      <c r="E52" s="178">
        <v>24.72</v>
      </c>
      <c r="F52" s="179"/>
      <c r="G52" s="180">
        <f t="shared" si="7"/>
        <v>0</v>
      </c>
      <c r="H52" s="159"/>
      <c r="I52" s="158">
        <f t="shared" si="8"/>
        <v>0</v>
      </c>
      <c r="J52" s="159"/>
      <c r="K52" s="158">
        <f t="shared" si="9"/>
        <v>0</v>
      </c>
      <c r="L52" s="158">
        <v>21</v>
      </c>
      <c r="M52" s="158">
        <f t="shared" si="10"/>
        <v>0</v>
      </c>
      <c r="N52" s="157">
        <v>0</v>
      </c>
      <c r="O52" s="157">
        <f t="shared" si="11"/>
        <v>0</v>
      </c>
      <c r="P52" s="157">
        <v>0</v>
      </c>
      <c r="Q52" s="157">
        <f t="shared" si="12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13"/>
        <v>0</v>
      </c>
      <c r="W52" s="158"/>
      <c r="X52" s="158" t="s">
        <v>309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42</v>
      </c>
      <c r="B53" s="176" t="s">
        <v>577</v>
      </c>
      <c r="C53" s="182" t="s">
        <v>578</v>
      </c>
      <c r="D53" s="177" t="s">
        <v>366</v>
      </c>
      <c r="E53" s="178">
        <v>31.92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309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43</v>
      </c>
      <c r="B54" s="176" t="s">
        <v>579</v>
      </c>
      <c r="C54" s="182" t="s">
        <v>580</v>
      </c>
      <c r="D54" s="177" t="s">
        <v>421</v>
      </c>
      <c r="E54" s="178">
        <v>4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44</v>
      </c>
      <c r="B55" s="176" t="s">
        <v>581</v>
      </c>
      <c r="C55" s="182" t="s">
        <v>582</v>
      </c>
      <c r="D55" s="177" t="s">
        <v>389</v>
      </c>
      <c r="E55" s="178">
        <v>1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309</v>
      </c>
      <c r="Y55" s="158" t="s">
        <v>310</v>
      </c>
      <c r="Z55" s="147"/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45</v>
      </c>
      <c r="B56" s="176" t="s">
        <v>583</v>
      </c>
      <c r="C56" s="182" t="s">
        <v>584</v>
      </c>
      <c r="D56" s="177" t="s">
        <v>541</v>
      </c>
      <c r="E56" s="178">
        <v>1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9.35E-2</v>
      </c>
      <c r="O56" s="157">
        <f t="shared" si="11"/>
        <v>0.09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309</v>
      </c>
      <c r="Y56" s="158" t="s">
        <v>310</v>
      </c>
      <c r="Z56" s="147"/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5">
        <v>46</v>
      </c>
      <c r="B57" s="176" t="s">
        <v>585</v>
      </c>
      <c r="C57" s="182" t="s">
        <v>586</v>
      </c>
      <c r="D57" s="177" t="s">
        <v>541</v>
      </c>
      <c r="E57" s="178">
        <v>1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9.35E-2</v>
      </c>
      <c r="O57" s="157">
        <f t="shared" si="11"/>
        <v>0.09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309</v>
      </c>
      <c r="Y57" s="158" t="s">
        <v>310</v>
      </c>
      <c r="Z57" s="147"/>
      <c r="AA57" s="147"/>
      <c r="AB57" s="147"/>
      <c r="AC57" s="147"/>
      <c r="AD57" s="147"/>
      <c r="AE57" s="147"/>
      <c r="AF57" s="147"/>
      <c r="AG57" s="147" t="s">
        <v>311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47</v>
      </c>
      <c r="B58" s="176" t="s">
        <v>587</v>
      </c>
      <c r="C58" s="182" t="s">
        <v>588</v>
      </c>
      <c r="D58" s="177" t="s">
        <v>541</v>
      </c>
      <c r="E58" s="178">
        <v>1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9.35E-2</v>
      </c>
      <c r="O58" s="157">
        <f t="shared" si="11"/>
        <v>0.09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309</v>
      </c>
      <c r="Y58" s="158" t="s">
        <v>310</v>
      </c>
      <c r="Z58" s="147"/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48</v>
      </c>
      <c r="B59" s="176" t="s">
        <v>589</v>
      </c>
      <c r="C59" s="182" t="s">
        <v>590</v>
      </c>
      <c r="D59" s="177" t="s">
        <v>541</v>
      </c>
      <c r="E59" s="178">
        <v>2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3.1E-4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49</v>
      </c>
      <c r="B60" s="176" t="s">
        <v>591</v>
      </c>
      <c r="C60" s="182" t="s">
        <v>592</v>
      </c>
      <c r="D60" s="177" t="s">
        <v>421</v>
      </c>
      <c r="E60" s="178">
        <v>97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9.0000000000000006E-5</v>
      </c>
      <c r="O60" s="157">
        <f t="shared" si="11"/>
        <v>0.01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47"/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2" t="s">
        <v>302</v>
      </c>
      <c r="B61" s="163" t="s">
        <v>177</v>
      </c>
      <c r="C61" s="181" t="s">
        <v>178</v>
      </c>
      <c r="D61" s="164"/>
      <c r="E61" s="165"/>
      <c r="F61" s="166"/>
      <c r="G61" s="167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0"/>
      <c r="O61" s="160">
        <f>SUM(O62:O62)</f>
        <v>0</v>
      </c>
      <c r="P61" s="160"/>
      <c r="Q61" s="160">
        <f>SUM(Q62:Q62)</f>
        <v>0</v>
      </c>
      <c r="R61" s="161"/>
      <c r="S61" s="161"/>
      <c r="T61" s="161"/>
      <c r="U61" s="161"/>
      <c r="V61" s="161">
        <f>SUM(V62:V62)</f>
        <v>0</v>
      </c>
      <c r="W61" s="161"/>
      <c r="X61" s="161"/>
      <c r="Y61" s="161"/>
      <c r="AG61" t="s">
        <v>303</v>
      </c>
    </row>
    <row r="62" spans="1:60" outlineLevel="1" x14ac:dyDescent="0.2">
      <c r="A62" s="175">
        <v>50</v>
      </c>
      <c r="B62" s="176" t="s">
        <v>593</v>
      </c>
      <c r="C62" s="182" t="s">
        <v>594</v>
      </c>
      <c r="D62" s="177" t="s">
        <v>421</v>
      </c>
      <c r="E62" s="178">
        <v>34.6</v>
      </c>
      <c r="F62" s="179"/>
      <c r="G62" s="180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0</v>
      </c>
      <c r="O62" s="157">
        <f>ROUND(E62*N62,2)</f>
        <v>0</v>
      </c>
      <c r="P62" s="157">
        <v>0</v>
      </c>
      <c r="Q62" s="157">
        <f>ROUND(E62*P62,2)</f>
        <v>0</v>
      </c>
      <c r="R62" s="158"/>
      <c r="S62" s="158" t="s">
        <v>307</v>
      </c>
      <c r="T62" s="158" t="s">
        <v>308</v>
      </c>
      <c r="U62" s="158">
        <v>0</v>
      </c>
      <c r="V62" s="158">
        <f>ROUND(E62*U62,2)</f>
        <v>0</v>
      </c>
      <c r="W62" s="158"/>
      <c r="X62" s="158" t="s">
        <v>309</v>
      </c>
      <c r="Y62" s="158" t="s">
        <v>310</v>
      </c>
      <c r="Z62" s="147"/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2" t="s">
        <v>302</v>
      </c>
      <c r="B63" s="163" t="s">
        <v>181</v>
      </c>
      <c r="C63" s="181" t="s">
        <v>182</v>
      </c>
      <c r="D63" s="164"/>
      <c r="E63" s="165"/>
      <c r="F63" s="166"/>
      <c r="G63" s="167">
        <f>SUMIF(AG64:AG71,"&lt;&gt;NOR",G64:G71)</f>
        <v>0</v>
      </c>
      <c r="H63" s="161"/>
      <c r="I63" s="161">
        <f>SUM(I64:I71)</f>
        <v>0</v>
      </c>
      <c r="J63" s="161"/>
      <c r="K63" s="161">
        <f>SUM(K64:K71)</f>
        <v>0</v>
      </c>
      <c r="L63" s="161"/>
      <c r="M63" s="161">
        <f>SUM(M64:M71)</f>
        <v>0</v>
      </c>
      <c r="N63" s="160"/>
      <c r="O63" s="160">
        <f>SUM(O64:O71)</f>
        <v>0</v>
      </c>
      <c r="P63" s="160"/>
      <c r="Q63" s="160">
        <f>SUM(Q64:Q71)</f>
        <v>0</v>
      </c>
      <c r="R63" s="161"/>
      <c r="S63" s="161"/>
      <c r="T63" s="161"/>
      <c r="U63" s="161"/>
      <c r="V63" s="161">
        <f>SUM(V64:V71)</f>
        <v>0</v>
      </c>
      <c r="W63" s="161"/>
      <c r="X63" s="161"/>
      <c r="Y63" s="161"/>
      <c r="AG63" t="s">
        <v>303</v>
      </c>
    </row>
    <row r="64" spans="1:60" ht="22.5" outlineLevel="1" x14ac:dyDescent="0.2">
      <c r="A64" s="175">
        <v>51</v>
      </c>
      <c r="B64" s="176" t="s">
        <v>595</v>
      </c>
      <c r="C64" s="182" t="s">
        <v>596</v>
      </c>
      <c r="D64" s="177" t="s">
        <v>516</v>
      </c>
      <c r="E64" s="178">
        <v>16.431999999999999</v>
      </c>
      <c r="F64" s="179"/>
      <c r="G64" s="180">
        <f t="shared" ref="G64:G71" si="14">ROUND(E64*F64,2)</f>
        <v>0</v>
      </c>
      <c r="H64" s="159"/>
      <c r="I64" s="158">
        <f t="shared" ref="I64:I71" si="15">ROUND(E64*H64,2)</f>
        <v>0</v>
      </c>
      <c r="J64" s="159"/>
      <c r="K64" s="158">
        <f t="shared" ref="K64:K71" si="16">ROUND(E64*J64,2)</f>
        <v>0</v>
      </c>
      <c r="L64" s="158">
        <v>21</v>
      </c>
      <c r="M64" s="158">
        <f t="shared" ref="M64:M71" si="17">G64*(1+L64/100)</f>
        <v>0</v>
      </c>
      <c r="N64" s="157">
        <v>0</v>
      </c>
      <c r="O64" s="157">
        <f t="shared" ref="O64:O71" si="18">ROUND(E64*N64,2)</f>
        <v>0</v>
      </c>
      <c r="P64" s="157">
        <v>0</v>
      </c>
      <c r="Q64" s="157">
        <f t="shared" ref="Q64:Q71" si="19">ROUND(E64*P64,2)</f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ref="V64:V71" si="20">ROUND(E64*U64,2)</f>
        <v>0</v>
      </c>
      <c r="W64" s="158"/>
      <c r="X64" s="158" t="s">
        <v>309</v>
      </c>
      <c r="Y64" s="158" t="s">
        <v>310</v>
      </c>
      <c r="Z64" s="147"/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5">
        <v>52</v>
      </c>
      <c r="B65" s="176" t="s">
        <v>597</v>
      </c>
      <c r="C65" s="182" t="s">
        <v>598</v>
      </c>
      <c r="D65" s="177" t="s">
        <v>516</v>
      </c>
      <c r="E65" s="178">
        <v>312.20800000000003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147"/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53</v>
      </c>
      <c r="B66" s="176" t="s">
        <v>599</v>
      </c>
      <c r="C66" s="182" t="s">
        <v>600</v>
      </c>
      <c r="D66" s="177" t="s">
        <v>516</v>
      </c>
      <c r="E66" s="178">
        <v>4.5759999999999996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309</v>
      </c>
      <c r="Y66" s="158" t="s">
        <v>310</v>
      </c>
      <c r="Z66" s="147"/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5">
        <v>54</v>
      </c>
      <c r="B67" s="176" t="s">
        <v>601</v>
      </c>
      <c r="C67" s="182" t="s">
        <v>602</v>
      </c>
      <c r="D67" s="177" t="s">
        <v>516</v>
      </c>
      <c r="E67" s="178">
        <v>86.944000000000003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309</v>
      </c>
      <c r="Y67" s="158" t="s">
        <v>310</v>
      </c>
      <c r="Z67" s="147"/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5">
        <v>55</v>
      </c>
      <c r="B68" s="176" t="s">
        <v>603</v>
      </c>
      <c r="C68" s="182" t="s">
        <v>604</v>
      </c>
      <c r="D68" s="177" t="s">
        <v>516</v>
      </c>
      <c r="E68" s="178">
        <v>16.431999999999999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309</v>
      </c>
      <c r="Y68" s="158" t="s">
        <v>310</v>
      </c>
      <c r="Z68" s="147"/>
      <c r="AA68" s="147"/>
      <c r="AB68" s="147"/>
      <c r="AC68" s="147"/>
      <c r="AD68" s="147"/>
      <c r="AE68" s="147"/>
      <c r="AF68" s="147"/>
      <c r="AG68" s="147" t="s">
        <v>311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5">
        <v>56</v>
      </c>
      <c r="B69" s="176" t="s">
        <v>605</v>
      </c>
      <c r="C69" s="182" t="s">
        <v>606</v>
      </c>
      <c r="D69" s="177" t="s">
        <v>516</v>
      </c>
      <c r="E69" s="178">
        <v>4.5759999999999996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47"/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5">
        <v>57</v>
      </c>
      <c r="B70" s="176" t="s">
        <v>607</v>
      </c>
      <c r="C70" s="182" t="s">
        <v>608</v>
      </c>
      <c r="D70" s="177" t="s">
        <v>516</v>
      </c>
      <c r="E70" s="178">
        <v>16.431999999999999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45" outlineLevel="1" x14ac:dyDescent="0.2">
      <c r="A71" s="175">
        <v>58</v>
      </c>
      <c r="B71" s="176" t="s">
        <v>609</v>
      </c>
      <c r="C71" s="182" t="s">
        <v>610</v>
      </c>
      <c r="D71" s="177" t="s">
        <v>516</v>
      </c>
      <c r="E71" s="178">
        <v>4.5759999999999996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47"/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302</v>
      </c>
      <c r="B72" s="163" t="s">
        <v>183</v>
      </c>
      <c r="C72" s="181" t="s">
        <v>184</v>
      </c>
      <c r="D72" s="164"/>
      <c r="E72" s="165"/>
      <c r="F72" s="166"/>
      <c r="G72" s="167">
        <f>SUMIF(AG73:AG73,"&lt;&gt;NOR",G73:G73)</f>
        <v>0</v>
      </c>
      <c r="H72" s="161"/>
      <c r="I72" s="161">
        <f>SUM(I73:I73)</f>
        <v>0</v>
      </c>
      <c r="J72" s="161"/>
      <c r="K72" s="161">
        <f>SUM(K73:K73)</f>
        <v>0</v>
      </c>
      <c r="L72" s="161"/>
      <c r="M72" s="161">
        <f>SUM(M73:M73)</f>
        <v>0</v>
      </c>
      <c r="N72" s="160"/>
      <c r="O72" s="160">
        <f>SUM(O73:O73)</f>
        <v>0</v>
      </c>
      <c r="P72" s="160"/>
      <c r="Q72" s="160">
        <f>SUM(Q73:Q73)</f>
        <v>0</v>
      </c>
      <c r="R72" s="161"/>
      <c r="S72" s="161"/>
      <c r="T72" s="161"/>
      <c r="U72" s="161"/>
      <c r="V72" s="161">
        <f>SUM(V73:V73)</f>
        <v>0</v>
      </c>
      <c r="W72" s="161"/>
      <c r="X72" s="161"/>
      <c r="Y72" s="161"/>
      <c r="AG72" t="s">
        <v>303</v>
      </c>
    </row>
    <row r="73" spans="1:60" ht="22.5" outlineLevel="1" x14ac:dyDescent="0.2">
      <c r="A73" s="175">
        <v>59</v>
      </c>
      <c r="B73" s="176" t="s">
        <v>611</v>
      </c>
      <c r="C73" s="182" t="s">
        <v>612</v>
      </c>
      <c r="D73" s="177" t="s">
        <v>516</v>
      </c>
      <c r="E73" s="178">
        <v>250.55699999999999</v>
      </c>
      <c r="F73" s="179"/>
      <c r="G73" s="180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307</v>
      </c>
      <c r="T73" s="158" t="s">
        <v>308</v>
      </c>
      <c r="U73" s="158">
        <v>0</v>
      </c>
      <c r="V73" s="158">
        <f>ROUND(E73*U73,2)</f>
        <v>0</v>
      </c>
      <c r="W73" s="158"/>
      <c r="X73" s="158" t="s">
        <v>309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2" t="s">
        <v>302</v>
      </c>
      <c r="B74" s="163" t="s">
        <v>209</v>
      </c>
      <c r="C74" s="181" t="s">
        <v>210</v>
      </c>
      <c r="D74" s="164"/>
      <c r="E74" s="165"/>
      <c r="F74" s="166"/>
      <c r="G74" s="167">
        <f>SUMIF(AG75:AG84,"&lt;&gt;NOR",G75:G84)</f>
        <v>0</v>
      </c>
      <c r="H74" s="161"/>
      <c r="I74" s="161">
        <f>SUM(I75:I84)</f>
        <v>0</v>
      </c>
      <c r="J74" s="161"/>
      <c r="K74" s="161">
        <f>SUM(K75:K84)</f>
        <v>0</v>
      </c>
      <c r="L74" s="161"/>
      <c r="M74" s="161">
        <f>SUM(M75:M84)</f>
        <v>0</v>
      </c>
      <c r="N74" s="160"/>
      <c r="O74" s="160">
        <f>SUM(O75:O84)</f>
        <v>0.02</v>
      </c>
      <c r="P74" s="160"/>
      <c r="Q74" s="160">
        <f>SUM(Q75:Q84)</f>
        <v>0</v>
      </c>
      <c r="R74" s="161"/>
      <c r="S74" s="161"/>
      <c r="T74" s="161"/>
      <c r="U74" s="161"/>
      <c r="V74" s="161">
        <f>SUM(V75:V84)</f>
        <v>0</v>
      </c>
      <c r="W74" s="161"/>
      <c r="X74" s="161"/>
      <c r="Y74" s="161"/>
      <c r="AG74" t="s">
        <v>303</v>
      </c>
    </row>
    <row r="75" spans="1:60" ht="22.5" outlineLevel="1" x14ac:dyDescent="0.2">
      <c r="A75" s="175">
        <v>60</v>
      </c>
      <c r="B75" s="176" t="s">
        <v>613</v>
      </c>
      <c r="C75" s="182" t="s">
        <v>614</v>
      </c>
      <c r="D75" s="177" t="s">
        <v>421</v>
      </c>
      <c r="E75" s="178">
        <v>579</v>
      </c>
      <c r="F75" s="179"/>
      <c r="G75" s="180">
        <f t="shared" ref="G75:G84" si="21">ROUND(E75*F75,2)</f>
        <v>0</v>
      </c>
      <c r="H75" s="159"/>
      <c r="I75" s="158">
        <f t="shared" ref="I75:I84" si="22">ROUND(E75*H75,2)</f>
        <v>0</v>
      </c>
      <c r="J75" s="159"/>
      <c r="K75" s="158">
        <f t="shared" ref="K75:K84" si="23">ROUND(E75*J75,2)</f>
        <v>0</v>
      </c>
      <c r="L75" s="158">
        <v>21</v>
      </c>
      <c r="M75" s="158">
        <f t="shared" ref="M75:M84" si="24">G75*(1+L75/100)</f>
        <v>0</v>
      </c>
      <c r="N75" s="157">
        <v>0</v>
      </c>
      <c r="O75" s="157">
        <f t="shared" ref="O75:O84" si="25">ROUND(E75*N75,2)</f>
        <v>0</v>
      </c>
      <c r="P75" s="157">
        <v>0</v>
      </c>
      <c r="Q75" s="157">
        <f t="shared" ref="Q75:Q84" si="26">ROUND(E75*P75,2)</f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ref="V75:V84" si="27">ROUND(E75*U75,2)</f>
        <v>0</v>
      </c>
      <c r="W75" s="158"/>
      <c r="X75" s="158" t="s">
        <v>309</v>
      </c>
      <c r="Y75" s="158" t="s">
        <v>310</v>
      </c>
      <c r="Z75" s="147"/>
      <c r="AA75" s="147"/>
      <c r="AB75" s="147"/>
      <c r="AC75" s="147"/>
      <c r="AD75" s="147"/>
      <c r="AE75" s="147"/>
      <c r="AF75" s="147"/>
      <c r="AG75" s="147" t="s">
        <v>615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61</v>
      </c>
      <c r="B76" s="176" t="s">
        <v>616</v>
      </c>
      <c r="C76" s="182" t="s">
        <v>617</v>
      </c>
      <c r="D76" s="177" t="s">
        <v>421</v>
      </c>
      <c r="E76" s="178">
        <v>68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3.0000000000000001E-5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523</v>
      </c>
      <c r="Y76" s="158" t="s">
        <v>310</v>
      </c>
      <c r="Z76" s="147"/>
      <c r="AA76" s="147"/>
      <c r="AB76" s="147"/>
      <c r="AC76" s="147"/>
      <c r="AD76" s="147"/>
      <c r="AE76" s="147"/>
      <c r="AF76" s="147"/>
      <c r="AG76" s="147" t="s">
        <v>524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62</v>
      </c>
      <c r="B77" s="176" t="s">
        <v>618</v>
      </c>
      <c r="C77" s="182" t="s">
        <v>619</v>
      </c>
      <c r="D77" s="177" t="s">
        <v>421</v>
      </c>
      <c r="E77" s="178">
        <v>130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8.0000000000000007E-5</v>
      </c>
      <c r="O77" s="157">
        <f t="shared" si="25"/>
        <v>0.01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523</v>
      </c>
      <c r="Y77" s="158" t="s">
        <v>310</v>
      </c>
      <c r="Z77" s="147"/>
      <c r="AA77" s="147"/>
      <c r="AB77" s="147"/>
      <c r="AC77" s="147"/>
      <c r="AD77" s="147"/>
      <c r="AE77" s="147"/>
      <c r="AF77" s="147"/>
      <c r="AG77" s="147" t="s">
        <v>524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5">
        <v>63</v>
      </c>
      <c r="B78" s="176" t="s">
        <v>620</v>
      </c>
      <c r="C78" s="182" t="s">
        <v>621</v>
      </c>
      <c r="D78" s="177" t="s">
        <v>421</v>
      </c>
      <c r="E78" s="178">
        <v>114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3.0000000000000001E-5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523</v>
      </c>
      <c r="Y78" s="158" t="s">
        <v>310</v>
      </c>
      <c r="Z78" s="147"/>
      <c r="AA78" s="147"/>
      <c r="AB78" s="147"/>
      <c r="AC78" s="147"/>
      <c r="AD78" s="147"/>
      <c r="AE78" s="147"/>
      <c r="AF78" s="147"/>
      <c r="AG78" s="147" t="s">
        <v>524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64</v>
      </c>
      <c r="B79" s="176" t="s">
        <v>622</v>
      </c>
      <c r="C79" s="182" t="s">
        <v>623</v>
      </c>
      <c r="D79" s="177" t="s">
        <v>421</v>
      </c>
      <c r="E79" s="178">
        <v>72</v>
      </c>
      <c r="F79" s="179"/>
      <c r="G79" s="180">
        <f t="shared" si="21"/>
        <v>0</v>
      </c>
      <c r="H79" s="159"/>
      <c r="I79" s="158">
        <f t="shared" si="22"/>
        <v>0</v>
      </c>
      <c r="J79" s="159"/>
      <c r="K79" s="158">
        <f t="shared" si="23"/>
        <v>0</v>
      </c>
      <c r="L79" s="158">
        <v>21</v>
      </c>
      <c r="M79" s="158">
        <f t="shared" si="24"/>
        <v>0</v>
      </c>
      <c r="N79" s="157">
        <v>9.0000000000000006E-5</v>
      </c>
      <c r="O79" s="157">
        <f t="shared" si="25"/>
        <v>0.01</v>
      </c>
      <c r="P79" s="157">
        <v>0</v>
      </c>
      <c r="Q79" s="157">
        <f t="shared" si="26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7"/>
        <v>0</v>
      </c>
      <c r="W79" s="158"/>
      <c r="X79" s="158" t="s">
        <v>523</v>
      </c>
      <c r="Y79" s="158" t="s">
        <v>310</v>
      </c>
      <c r="Z79" s="147"/>
      <c r="AA79" s="147"/>
      <c r="AB79" s="147"/>
      <c r="AC79" s="147"/>
      <c r="AD79" s="147"/>
      <c r="AE79" s="147"/>
      <c r="AF79" s="147"/>
      <c r="AG79" s="147" t="s">
        <v>524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65</v>
      </c>
      <c r="B80" s="176" t="s">
        <v>624</v>
      </c>
      <c r="C80" s="182" t="s">
        <v>625</v>
      </c>
      <c r="D80" s="177" t="s">
        <v>421</v>
      </c>
      <c r="E80" s="178">
        <v>47</v>
      </c>
      <c r="F80" s="179"/>
      <c r="G80" s="180">
        <f t="shared" si="21"/>
        <v>0</v>
      </c>
      <c r="H80" s="159"/>
      <c r="I80" s="158">
        <f t="shared" si="22"/>
        <v>0</v>
      </c>
      <c r="J80" s="159"/>
      <c r="K80" s="158">
        <f t="shared" si="23"/>
        <v>0</v>
      </c>
      <c r="L80" s="158">
        <v>21</v>
      </c>
      <c r="M80" s="158">
        <f t="shared" si="24"/>
        <v>0</v>
      </c>
      <c r="N80" s="157">
        <v>4.0000000000000003E-5</v>
      </c>
      <c r="O80" s="157">
        <f t="shared" si="25"/>
        <v>0</v>
      </c>
      <c r="P80" s="157">
        <v>0</v>
      </c>
      <c r="Q80" s="157">
        <f t="shared" si="26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7"/>
        <v>0</v>
      </c>
      <c r="W80" s="158"/>
      <c r="X80" s="158" t="s">
        <v>523</v>
      </c>
      <c r="Y80" s="158" t="s">
        <v>310</v>
      </c>
      <c r="Z80" s="147"/>
      <c r="AA80" s="147"/>
      <c r="AB80" s="147"/>
      <c r="AC80" s="147"/>
      <c r="AD80" s="147"/>
      <c r="AE80" s="147"/>
      <c r="AF80" s="147"/>
      <c r="AG80" s="147" t="s">
        <v>524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66</v>
      </c>
      <c r="B81" s="176" t="s">
        <v>626</v>
      </c>
      <c r="C81" s="182" t="s">
        <v>627</v>
      </c>
      <c r="D81" s="177" t="s">
        <v>421</v>
      </c>
      <c r="E81" s="178">
        <v>47</v>
      </c>
      <c r="F81" s="179"/>
      <c r="G81" s="180">
        <f t="shared" si="21"/>
        <v>0</v>
      </c>
      <c r="H81" s="159"/>
      <c r="I81" s="158">
        <f t="shared" si="22"/>
        <v>0</v>
      </c>
      <c r="J81" s="159"/>
      <c r="K81" s="158">
        <f t="shared" si="23"/>
        <v>0</v>
      </c>
      <c r="L81" s="158">
        <v>21</v>
      </c>
      <c r="M81" s="158">
        <f t="shared" si="24"/>
        <v>0</v>
      </c>
      <c r="N81" s="157">
        <v>1E-4</v>
      </c>
      <c r="O81" s="157">
        <f t="shared" si="25"/>
        <v>0</v>
      </c>
      <c r="P81" s="157">
        <v>0</v>
      </c>
      <c r="Q81" s="157">
        <f t="shared" si="26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27"/>
        <v>0</v>
      </c>
      <c r="W81" s="158"/>
      <c r="X81" s="158" t="s">
        <v>523</v>
      </c>
      <c r="Y81" s="158" t="s">
        <v>310</v>
      </c>
      <c r="Z81" s="147"/>
      <c r="AA81" s="147"/>
      <c r="AB81" s="147"/>
      <c r="AC81" s="147"/>
      <c r="AD81" s="147"/>
      <c r="AE81" s="147"/>
      <c r="AF81" s="147"/>
      <c r="AG81" s="147" t="s">
        <v>524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5">
        <v>67</v>
      </c>
      <c r="B82" s="176" t="s">
        <v>628</v>
      </c>
      <c r="C82" s="182" t="s">
        <v>629</v>
      </c>
      <c r="D82" s="177" t="s">
        <v>421</v>
      </c>
      <c r="E82" s="178">
        <v>35</v>
      </c>
      <c r="F82" s="179"/>
      <c r="G82" s="180">
        <f t="shared" si="21"/>
        <v>0</v>
      </c>
      <c r="H82" s="159"/>
      <c r="I82" s="158">
        <f t="shared" si="22"/>
        <v>0</v>
      </c>
      <c r="J82" s="159"/>
      <c r="K82" s="158">
        <f t="shared" si="23"/>
        <v>0</v>
      </c>
      <c r="L82" s="158">
        <v>21</v>
      </c>
      <c r="M82" s="158">
        <f t="shared" si="24"/>
        <v>0</v>
      </c>
      <c r="N82" s="157">
        <v>4.0000000000000003E-5</v>
      </c>
      <c r="O82" s="157">
        <f t="shared" si="25"/>
        <v>0</v>
      </c>
      <c r="P82" s="157">
        <v>0</v>
      </c>
      <c r="Q82" s="157">
        <f t="shared" si="26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27"/>
        <v>0</v>
      </c>
      <c r="W82" s="158"/>
      <c r="X82" s="158" t="s">
        <v>523</v>
      </c>
      <c r="Y82" s="158" t="s">
        <v>310</v>
      </c>
      <c r="Z82" s="147"/>
      <c r="AA82" s="147"/>
      <c r="AB82" s="147"/>
      <c r="AC82" s="147"/>
      <c r="AD82" s="147"/>
      <c r="AE82" s="147"/>
      <c r="AF82" s="147"/>
      <c r="AG82" s="147" t="s">
        <v>524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68</v>
      </c>
      <c r="B83" s="176" t="s">
        <v>630</v>
      </c>
      <c r="C83" s="182" t="s">
        <v>631</v>
      </c>
      <c r="D83" s="177" t="s">
        <v>421</v>
      </c>
      <c r="E83" s="178">
        <v>30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1.1E-4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523</v>
      </c>
      <c r="Y83" s="158" t="s">
        <v>310</v>
      </c>
      <c r="Z83" s="147"/>
      <c r="AA83" s="147"/>
      <c r="AB83" s="147"/>
      <c r="AC83" s="147"/>
      <c r="AD83" s="147"/>
      <c r="AE83" s="147"/>
      <c r="AF83" s="147"/>
      <c r="AG83" s="147" t="s">
        <v>524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5">
        <v>69</v>
      </c>
      <c r="B84" s="176" t="s">
        <v>632</v>
      </c>
      <c r="C84" s="182" t="s">
        <v>633</v>
      </c>
      <c r="D84" s="177" t="s">
        <v>421</v>
      </c>
      <c r="E84" s="178">
        <v>36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4.0000000000000003E-5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523</v>
      </c>
      <c r="Y84" s="158" t="s">
        <v>310</v>
      </c>
      <c r="Z84" s="147"/>
      <c r="AA84" s="147"/>
      <c r="AB84" s="147"/>
      <c r="AC84" s="147"/>
      <c r="AD84" s="147"/>
      <c r="AE84" s="147"/>
      <c r="AF84" s="147"/>
      <c r="AG84" s="147" t="s">
        <v>524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2" t="s">
        <v>302</v>
      </c>
      <c r="B85" s="163" t="s">
        <v>211</v>
      </c>
      <c r="C85" s="181" t="s">
        <v>212</v>
      </c>
      <c r="D85" s="164"/>
      <c r="E85" s="165"/>
      <c r="F85" s="166"/>
      <c r="G85" s="167">
        <f>SUMIF(AG86:AG123,"&lt;&gt;NOR",G86:G123)</f>
        <v>0</v>
      </c>
      <c r="H85" s="161"/>
      <c r="I85" s="161">
        <f>SUM(I86:I123)</f>
        <v>0</v>
      </c>
      <c r="J85" s="161"/>
      <c r="K85" s="161">
        <f>SUM(K86:K123)</f>
        <v>0</v>
      </c>
      <c r="L85" s="161"/>
      <c r="M85" s="161">
        <f>SUM(M86:M123)</f>
        <v>0</v>
      </c>
      <c r="N85" s="160"/>
      <c r="O85" s="160">
        <f>SUM(O86:O123)</f>
        <v>2.2099999999999991</v>
      </c>
      <c r="P85" s="160"/>
      <c r="Q85" s="160">
        <f>SUM(Q86:Q123)</f>
        <v>0</v>
      </c>
      <c r="R85" s="161"/>
      <c r="S85" s="161"/>
      <c r="T85" s="161"/>
      <c r="U85" s="161"/>
      <c r="V85" s="161">
        <f>SUM(V86:V123)</f>
        <v>0</v>
      </c>
      <c r="W85" s="161"/>
      <c r="X85" s="161"/>
      <c r="Y85" s="161"/>
      <c r="AG85" t="s">
        <v>303</v>
      </c>
    </row>
    <row r="86" spans="1:60" outlineLevel="1" x14ac:dyDescent="0.2">
      <c r="A86" s="175">
        <v>70</v>
      </c>
      <c r="B86" s="176" t="s">
        <v>634</v>
      </c>
      <c r="C86" s="182" t="s">
        <v>635</v>
      </c>
      <c r="D86" s="177" t="s">
        <v>541</v>
      </c>
      <c r="E86" s="178">
        <v>1</v>
      </c>
      <c r="F86" s="179"/>
      <c r="G86" s="180">
        <f t="shared" ref="G86:G123" si="28">ROUND(E86*F86,2)</f>
        <v>0</v>
      </c>
      <c r="H86" s="159"/>
      <c r="I86" s="158">
        <f t="shared" ref="I86:I123" si="29">ROUND(E86*H86,2)</f>
        <v>0</v>
      </c>
      <c r="J86" s="159"/>
      <c r="K86" s="158">
        <f t="shared" ref="K86:K123" si="30">ROUND(E86*J86,2)</f>
        <v>0</v>
      </c>
      <c r="L86" s="158">
        <v>21</v>
      </c>
      <c r="M86" s="158">
        <f t="shared" ref="M86:M123" si="31">G86*(1+L86/100)</f>
        <v>0</v>
      </c>
      <c r="N86" s="157">
        <v>1.2899999999999999E-3</v>
      </c>
      <c r="O86" s="157">
        <f t="shared" ref="O86:O123" si="32">ROUND(E86*N86,2)</f>
        <v>0</v>
      </c>
      <c r="P86" s="157">
        <v>0</v>
      </c>
      <c r="Q86" s="157">
        <f t="shared" ref="Q86:Q123" si="33">ROUND(E86*P86,2)</f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ref="V86:V123" si="34">ROUND(E86*U86,2)</f>
        <v>0</v>
      </c>
      <c r="W86" s="158"/>
      <c r="X86" s="158" t="s">
        <v>309</v>
      </c>
      <c r="Y86" s="158" t="s">
        <v>310</v>
      </c>
      <c r="Z86" s="147"/>
      <c r="AA86" s="147"/>
      <c r="AB86" s="147"/>
      <c r="AC86" s="147"/>
      <c r="AD86" s="147"/>
      <c r="AE86" s="147"/>
      <c r="AF86" s="147"/>
      <c r="AG86" s="147" t="s">
        <v>615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71</v>
      </c>
      <c r="B87" s="176" t="s">
        <v>636</v>
      </c>
      <c r="C87" s="182" t="s">
        <v>637</v>
      </c>
      <c r="D87" s="177" t="s">
        <v>421</v>
      </c>
      <c r="E87" s="178">
        <v>68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1.42E-3</v>
      </c>
      <c r="O87" s="157">
        <f t="shared" si="32"/>
        <v>0.1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47"/>
      <c r="AA87" s="147"/>
      <c r="AB87" s="147"/>
      <c r="AC87" s="147"/>
      <c r="AD87" s="147"/>
      <c r="AE87" s="147"/>
      <c r="AF87" s="147"/>
      <c r="AG87" s="147" t="s">
        <v>615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72</v>
      </c>
      <c r="B88" s="176" t="s">
        <v>638</v>
      </c>
      <c r="C88" s="182" t="s">
        <v>639</v>
      </c>
      <c r="D88" s="177" t="s">
        <v>421</v>
      </c>
      <c r="E88" s="178">
        <v>120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7.4400000000000004E-3</v>
      </c>
      <c r="O88" s="157">
        <f t="shared" si="32"/>
        <v>0.89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47"/>
      <c r="AA88" s="147"/>
      <c r="AB88" s="147"/>
      <c r="AC88" s="147"/>
      <c r="AD88" s="147"/>
      <c r="AE88" s="147"/>
      <c r="AF88" s="147"/>
      <c r="AG88" s="147" t="s">
        <v>615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73</v>
      </c>
      <c r="B89" s="176" t="s">
        <v>640</v>
      </c>
      <c r="C89" s="182" t="s">
        <v>641</v>
      </c>
      <c r="D89" s="177" t="s">
        <v>421</v>
      </c>
      <c r="E89" s="178">
        <v>71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1.2319999999999999E-2</v>
      </c>
      <c r="O89" s="157">
        <f t="shared" si="32"/>
        <v>0.87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47"/>
      <c r="AA89" s="147"/>
      <c r="AB89" s="147"/>
      <c r="AC89" s="147"/>
      <c r="AD89" s="147"/>
      <c r="AE89" s="147"/>
      <c r="AF89" s="147"/>
      <c r="AG89" s="147" t="s">
        <v>615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74</v>
      </c>
      <c r="B90" s="176" t="s">
        <v>642</v>
      </c>
      <c r="C90" s="182" t="s">
        <v>643</v>
      </c>
      <c r="D90" s="177" t="s">
        <v>421</v>
      </c>
      <c r="E90" s="178">
        <v>90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5.9000000000000003E-4</v>
      </c>
      <c r="O90" s="157">
        <f t="shared" si="32"/>
        <v>0.05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47"/>
      <c r="AA90" s="147"/>
      <c r="AB90" s="147"/>
      <c r="AC90" s="147"/>
      <c r="AD90" s="147"/>
      <c r="AE90" s="147"/>
      <c r="AF90" s="147"/>
      <c r="AG90" s="147" t="s">
        <v>615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75</v>
      </c>
      <c r="B91" s="176" t="s">
        <v>644</v>
      </c>
      <c r="C91" s="182" t="s">
        <v>645</v>
      </c>
      <c r="D91" s="177" t="s">
        <v>421</v>
      </c>
      <c r="E91" s="178">
        <v>120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2.0100000000000001E-3</v>
      </c>
      <c r="O91" s="157">
        <f t="shared" si="32"/>
        <v>0.24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47"/>
      <c r="AA91" s="147"/>
      <c r="AB91" s="147"/>
      <c r="AC91" s="147"/>
      <c r="AD91" s="147"/>
      <c r="AE91" s="147"/>
      <c r="AF91" s="147"/>
      <c r="AG91" s="147" t="s">
        <v>615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76</v>
      </c>
      <c r="B92" s="176" t="s">
        <v>646</v>
      </c>
      <c r="C92" s="182" t="s">
        <v>647</v>
      </c>
      <c r="D92" s="177" t="s">
        <v>421</v>
      </c>
      <c r="E92" s="178">
        <v>4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4.0999999999999999E-4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309</v>
      </c>
      <c r="Y92" s="158" t="s">
        <v>310</v>
      </c>
      <c r="Z92" s="147"/>
      <c r="AA92" s="147"/>
      <c r="AB92" s="147"/>
      <c r="AC92" s="147"/>
      <c r="AD92" s="147"/>
      <c r="AE92" s="147"/>
      <c r="AF92" s="147"/>
      <c r="AG92" s="147" t="s">
        <v>615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77</v>
      </c>
      <c r="B93" s="176" t="s">
        <v>648</v>
      </c>
      <c r="C93" s="182" t="s">
        <v>649</v>
      </c>
      <c r="D93" s="177" t="s">
        <v>421</v>
      </c>
      <c r="E93" s="178">
        <v>30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4.0999999999999999E-4</v>
      </c>
      <c r="O93" s="157">
        <f t="shared" si="32"/>
        <v>0.01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47"/>
      <c r="AA93" s="147"/>
      <c r="AB93" s="147"/>
      <c r="AC93" s="147"/>
      <c r="AD93" s="147"/>
      <c r="AE93" s="147"/>
      <c r="AF93" s="147"/>
      <c r="AG93" s="147" t="s">
        <v>615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78</v>
      </c>
      <c r="B94" s="176" t="s">
        <v>650</v>
      </c>
      <c r="C94" s="182" t="s">
        <v>651</v>
      </c>
      <c r="D94" s="177" t="s">
        <v>421</v>
      </c>
      <c r="E94" s="178">
        <v>62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4.8000000000000001E-4</v>
      </c>
      <c r="O94" s="157">
        <f t="shared" si="32"/>
        <v>0.03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47"/>
      <c r="AA94" s="147"/>
      <c r="AB94" s="147"/>
      <c r="AC94" s="147"/>
      <c r="AD94" s="147"/>
      <c r="AE94" s="147"/>
      <c r="AF94" s="147"/>
      <c r="AG94" s="147" t="s">
        <v>615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79</v>
      </c>
      <c r="B95" s="176" t="s">
        <v>652</v>
      </c>
      <c r="C95" s="182" t="s">
        <v>653</v>
      </c>
      <c r="D95" s="177" t="s">
        <v>541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47"/>
      <c r="AA95" s="147"/>
      <c r="AB95" s="147"/>
      <c r="AC95" s="147"/>
      <c r="AD95" s="147"/>
      <c r="AE95" s="147"/>
      <c r="AF95" s="147"/>
      <c r="AG95" s="147" t="s">
        <v>615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80</v>
      </c>
      <c r="B96" s="176" t="s">
        <v>654</v>
      </c>
      <c r="C96" s="182" t="s">
        <v>655</v>
      </c>
      <c r="D96" s="177" t="s">
        <v>541</v>
      </c>
      <c r="E96" s="178">
        <v>24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309</v>
      </c>
      <c r="Y96" s="158" t="s">
        <v>310</v>
      </c>
      <c r="Z96" s="147"/>
      <c r="AA96" s="147"/>
      <c r="AB96" s="147"/>
      <c r="AC96" s="147"/>
      <c r="AD96" s="147"/>
      <c r="AE96" s="147"/>
      <c r="AF96" s="147"/>
      <c r="AG96" s="147" t="s">
        <v>615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81</v>
      </c>
      <c r="B97" s="176" t="s">
        <v>656</v>
      </c>
      <c r="C97" s="182" t="s">
        <v>657</v>
      </c>
      <c r="D97" s="177" t="s">
        <v>541</v>
      </c>
      <c r="E97" s="178">
        <v>16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147"/>
      <c r="AA97" s="147"/>
      <c r="AB97" s="147"/>
      <c r="AC97" s="147"/>
      <c r="AD97" s="147"/>
      <c r="AE97" s="147"/>
      <c r="AF97" s="147"/>
      <c r="AG97" s="147" t="s">
        <v>615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82</v>
      </c>
      <c r="B98" s="176" t="s">
        <v>658</v>
      </c>
      <c r="C98" s="182" t="s">
        <v>659</v>
      </c>
      <c r="D98" s="177" t="s">
        <v>541</v>
      </c>
      <c r="E98" s="178">
        <v>14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47"/>
      <c r="AA98" s="147"/>
      <c r="AB98" s="147"/>
      <c r="AC98" s="147"/>
      <c r="AD98" s="147"/>
      <c r="AE98" s="147"/>
      <c r="AF98" s="147"/>
      <c r="AG98" s="147" t="s">
        <v>615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83</v>
      </c>
      <c r="B99" s="176" t="s">
        <v>660</v>
      </c>
      <c r="C99" s="182" t="s">
        <v>661</v>
      </c>
      <c r="D99" s="177" t="s">
        <v>541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2.7999999999999998E-4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309</v>
      </c>
      <c r="Y99" s="158" t="s">
        <v>310</v>
      </c>
      <c r="Z99" s="147"/>
      <c r="AA99" s="147"/>
      <c r="AB99" s="147"/>
      <c r="AC99" s="147"/>
      <c r="AD99" s="147"/>
      <c r="AE99" s="147"/>
      <c r="AF99" s="147"/>
      <c r="AG99" s="147" t="s">
        <v>615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84</v>
      </c>
      <c r="B100" s="176" t="s">
        <v>662</v>
      </c>
      <c r="C100" s="182" t="s">
        <v>2426</v>
      </c>
      <c r="D100" s="177" t="s">
        <v>541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6.6E-4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523</v>
      </c>
      <c r="Y100" s="158" t="s">
        <v>310</v>
      </c>
      <c r="Z100" s="147"/>
      <c r="AA100" s="147"/>
      <c r="AB100" s="147"/>
      <c r="AC100" s="147"/>
      <c r="AD100" s="147"/>
      <c r="AE100" s="147"/>
      <c r="AF100" s="147"/>
      <c r="AG100" s="147" t="s">
        <v>524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85</v>
      </c>
      <c r="B101" s="176" t="s">
        <v>663</v>
      </c>
      <c r="C101" s="182" t="s">
        <v>664</v>
      </c>
      <c r="D101" s="177" t="s">
        <v>541</v>
      </c>
      <c r="E101" s="178">
        <v>5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5.5999999999999995E-4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47"/>
      <c r="AA101" s="147"/>
      <c r="AB101" s="147"/>
      <c r="AC101" s="147"/>
      <c r="AD101" s="147"/>
      <c r="AE101" s="147"/>
      <c r="AF101" s="147"/>
      <c r="AG101" s="147" t="s">
        <v>615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5">
        <v>86</v>
      </c>
      <c r="B102" s="176" t="s">
        <v>665</v>
      </c>
      <c r="C102" s="182" t="s">
        <v>2427</v>
      </c>
      <c r="D102" s="177" t="s">
        <v>541</v>
      </c>
      <c r="E102" s="178">
        <v>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6.9999999999999999E-4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523</v>
      </c>
      <c r="Y102" s="158" t="s">
        <v>310</v>
      </c>
      <c r="Z102" s="147"/>
      <c r="AA102" s="147"/>
      <c r="AB102" s="147"/>
      <c r="AC102" s="147"/>
      <c r="AD102" s="147"/>
      <c r="AE102" s="147"/>
      <c r="AF102" s="147"/>
      <c r="AG102" s="147" t="s">
        <v>524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3.75" outlineLevel="1" x14ac:dyDescent="0.2">
      <c r="A103" s="175">
        <v>87</v>
      </c>
      <c r="B103" s="176" t="s">
        <v>666</v>
      </c>
      <c r="C103" s="182" t="s">
        <v>2428</v>
      </c>
      <c r="D103" s="177" t="s">
        <v>541</v>
      </c>
      <c r="E103" s="178">
        <v>4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8.9999999999999998E-4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523</v>
      </c>
      <c r="Y103" s="158" t="s">
        <v>310</v>
      </c>
      <c r="Z103" s="147"/>
      <c r="AA103" s="147"/>
      <c r="AB103" s="147"/>
      <c r="AC103" s="147"/>
      <c r="AD103" s="147"/>
      <c r="AE103" s="147"/>
      <c r="AF103" s="147"/>
      <c r="AG103" s="147" t="s">
        <v>524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88</v>
      </c>
      <c r="B104" s="176" t="s">
        <v>667</v>
      </c>
      <c r="C104" s="182" t="s">
        <v>668</v>
      </c>
      <c r="D104" s="177" t="s">
        <v>541</v>
      </c>
      <c r="E104" s="178">
        <v>9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6.0000000000000002E-5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147"/>
      <c r="AA104" s="147"/>
      <c r="AB104" s="147"/>
      <c r="AC104" s="147"/>
      <c r="AD104" s="147"/>
      <c r="AE104" s="147"/>
      <c r="AF104" s="147"/>
      <c r="AG104" s="147" t="s">
        <v>615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89</v>
      </c>
      <c r="B105" s="176" t="s">
        <v>669</v>
      </c>
      <c r="C105" s="182" t="s">
        <v>670</v>
      </c>
      <c r="D105" s="177" t="s">
        <v>541</v>
      </c>
      <c r="E105" s="178">
        <v>2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3.8000000000000002E-4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523</v>
      </c>
      <c r="Y105" s="158" t="s">
        <v>310</v>
      </c>
      <c r="Z105" s="147"/>
      <c r="AA105" s="147"/>
      <c r="AB105" s="147"/>
      <c r="AC105" s="147"/>
      <c r="AD105" s="147"/>
      <c r="AE105" s="147"/>
      <c r="AF105" s="147"/>
      <c r="AG105" s="147" t="s">
        <v>524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5">
        <v>90</v>
      </c>
      <c r="B106" s="176" t="s">
        <v>671</v>
      </c>
      <c r="C106" s="182" t="s">
        <v>2429</v>
      </c>
      <c r="D106" s="177" t="s">
        <v>541</v>
      </c>
      <c r="E106" s="178">
        <v>1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2.3000000000000001E-4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523</v>
      </c>
      <c r="Y106" s="158" t="s">
        <v>310</v>
      </c>
      <c r="Z106" s="147"/>
      <c r="AA106" s="147"/>
      <c r="AB106" s="147"/>
      <c r="AC106" s="147"/>
      <c r="AD106" s="147"/>
      <c r="AE106" s="147"/>
      <c r="AF106" s="147"/>
      <c r="AG106" s="147" t="s">
        <v>524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91</v>
      </c>
      <c r="B107" s="176" t="s">
        <v>672</v>
      </c>
      <c r="C107" s="182" t="s">
        <v>2430</v>
      </c>
      <c r="D107" s="177" t="s">
        <v>541</v>
      </c>
      <c r="E107" s="178">
        <v>3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2.7999999999999998E-4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523</v>
      </c>
      <c r="Y107" s="158" t="s">
        <v>310</v>
      </c>
      <c r="Z107" s="147"/>
      <c r="AA107" s="147"/>
      <c r="AB107" s="147"/>
      <c r="AC107" s="147"/>
      <c r="AD107" s="147"/>
      <c r="AE107" s="147"/>
      <c r="AF107" s="147"/>
      <c r="AG107" s="147" t="s">
        <v>524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5">
        <v>92</v>
      </c>
      <c r="B108" s="176" t="s">
        <v>673</v>
      </c>
      <c r="C108" s="182" t="s">
        <v>2431</v>
      </c>
      <c r="D108" s="177" t="s">
        <v>541</v>
      </c>
      <c r="E108" s="178">
        <v>3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1.08E-3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523</v>
      </c>
      <c r="Y108" s="158" t="s">
        <v>310</v>
      </c>
      <c r="Z108" s="147"/>
      <c r="AA108" s="147"/>
      <c r="AB108" s="147"/>
      <c r="AC108" s="147"/>
      <c r="AD108" s="147"/>
      <c r="AE108" s="147"/>
      <c r="AF108" s="147"/>
      <c r="AG108" s="147" t="s">
        <v>524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5">
        <v>93</v>
      </c>
      <c r="B109" s="176" t="s">
        <v>674</v>
      </c>
      <c r="C109" s="182" t="s">
        <v>675</v>
      </c>
      <c r="D109" s="177" t="s">
        <v>541</v>
      </c>
      <c r="E109" s="178">
        <v>7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1.15E-3</v>
      </c>
      <c r="O109" s="157">
        <f t="shared" si="32"/>
        <v>0.01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309</v>
      </c>
      <c r="Y109" s="158" t="s">
        <v>310</v>
      </c>
      <c r="Z109" s="147"/>
      <c r="AA109" s="147"/>
      <c r="AB109" s="147"/>
      <c r="AC109" s="147"/>
      <c r="AD109" s="147"/>
      <c r="AE109" s="147"/>
      <c r="AF109" s="147"/>
      <c r="AG109" s="147" t="s">
        <v>615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5">
        <v>94</v>
      </c>
      <c r="B110" s="176" t="s">
        <v>676</v>
      </c>
      <c r="C110" s="182" t="s">
        <v>677</v>
      </c>
      <c r="D110" s="177" t="s">
        <v>541</v>
      </c>
      <c r="E110" s="178">
        <v>7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1.6999999999999999E-3</v>
      </c>
      <c r="O110" s="157">
        <f t="shared" si="32"/>
        <v>0.01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523</v>
      </c>
      <c r="Y110" s="158" t="s">
        <v>310</v>
      </c>
      <c r="Z110" s="147"/>
      <c r="AA110" s="147"/>
      <c r="AB110" s="147"/>
      <c r="AC110" s="147"/>
      <c r="AD110" s="147"/>
      <c r="AE110" s="147"/>
      <c r="AF110" s="147"/>
      <c r="AG110" s="147" t="s">
        <v>524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5">
        <v>95</v>
      </c>
      <c r="B111" s="176" t="s">
        <v>678</v>
      </c>
      <c r="C111" s="182" t="s">
        <v>679</v>
      </c>
      <c r="D111" s="177" t="s">
        <v>541</v>
      </c>
      <c r="E111" s="178">
        <v>2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3.0000000000000001E-5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309</v>
      </c>
      <c r="Y111" s="158" t="s">
        <v>310</v>
      </c>
      <c r="Z111" s="147"/>
      <c r="AA111" s="147"/>
      <c r="AB111" s="147"/>
      <c r="AC111" s="147"/>
      <c r="AD111" s="147"/>
      <c r="AE111" s="147"/>
      <c r="AF111" s="147"/>
      <c r="AG111" s="147" t="s">
        <v>615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5">
        <v>96</v>
      </c>
      <c r="B112" s="176" t="s">
        <v>680</v>
      </c>
      <c r="C112" s="182" t="s">
        <v>681</v>
      </c>
      <c r="D112" s="177" t="s">
        <v>541</v>
      </c>
      <c r="E112" s="178">
        <v>2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1.64E-3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523</v>
      </c>
      <c r="Y112" s="158" t="s">
        <v>310</v>
      </c>
      <c r="Z112" s="147"/>
      <c r="AA112" s="147"/>
      <c r="AB112" s="147"/>
      <c r="AC112" s="147"/>
      <c r="AD112" s="147"/>
      <c r="AE112" s="147"/>
      <c r="AF112" s="147"/>
      <c r="AG112" s="147" t="s">
        <v>524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5">
        <v>97</v>
      </c>
      <c r="B113" s="176" t="s">
        <v>682</v>
      </c>
      <c r="C113" s="182" t="s">
        <v>683</v>
      </c>
      <c r="D113" s="177" t="s">
        <v>541</v>
      </c>
      <c r="E113" s="178">
        <v>8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2.0000000000000002E-5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147"/>
      <c r="AA113" s="147"/>
      <c r="AB113" s="147"/>
      <c r="AC113" s="147"/>
      <c r="AD113" s="147"/>
      <c r="AE113" s="147"/>
      <c r="AF113" s="147"/>
      <c r="AG113" s="147" t="s">
        <v>615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98</v>
      </c>
      <c r="B114" s="176" t="s">
        <v>684</v>
      </c>
      <c r="C114" s="182" t="s">
        <v>2432</v>
      </c>
      <c r="D114" s="177" t="s">
        <v>541</v>
      </c>
      <c r="E114" s="178">
        <v>2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4.6000000000000001E-4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523</v>
      </c>
      <c r="Y114" s="158" t="s">
        <v>310</v>
      </c>
      <c r="Z114" s="147"/>
      <c r="AA114" s="147"/>
      <c r="AB114" s="147"/>
      <c r="AC114" s="147"/>
      <c r="AD114" s="147"/>
      <c r="AE114" s="147"/>
      <c r="AF114" s="147"/>
      <c r="AG114" s="147" t="s">
        <v>524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5">
        <v>99</v>
      </c>
      <c r="B115" s="176" t="s">
        <v>685</v>
      </c>
      <c r="C115" s="182" t="s">
        <v>686</v>
      </c>
      <c r="D115" s="177" t="s">
        <v>541</v>
      </c>
      <c r="E115" s="178">
        <v>5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4.8000000000000001E-4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523</v>
      </c>
      <c r="Y115" s="158" t="s">
        <v>310</v>
      </c>
      <c r="Z115" s="147"/>
      <c r="AA115" s="147"/>
      <c r="AB115" s="147"/>
      <c r="AC115" s="147"/>
      <c r="AD115" s="147"/>
      <c r="AE115" s="147"/>
      <c r="AF115" s="147"/>
      <c r="AG115" s="147" t="s">
        <v>524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100</v>
      </c>
      <c r="B116" s="176" t="s">
        <v>687</v>
      </c>
      <c r="C116" s="182" t="s">
        <v>2433</v>
      </c>
      <c r="D116" s="177" t="s">
        <v>541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523</v>
      </c>
      <c r="Y116" s="158" t="s">
        <v>310</v>
      </c>
      <c r="Z116" s="147"/>
      <c r="AA116" s="147"/>
      <c r="AB116" s="147"/>
      <c r="AC116" s="147"/>
      <c r="AD116" s="147"/>
      <c r="AE116" s="147"/>
      <c r="AF116" s="147"/>
      <c r="AG116" s="147" t="s">
        <v>524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101</v>
      </c>
      <c r="B117" s="176" t="s">
        <v>688</v>
      </c>
      <c r="C117" s="182" t="s">
        <v>2434</v>
      </c>
      <c r="D117" s="177" t="s">
        <v>541</v>
      </c>
      <c r="E117" s="178">
        <v>1</v>
      </c>
      <c r="F117" s="179"/>
      <c r="G117" s="180">
        <f t="shared" si="28"/>
        <v>0</v>
      </c>
      <c r="H117" s="159"/>
      <c r="I117" s="158">
        <f t="shared" si="29"/>
        <v>0</v>
      </c>
      <c r="J117" s="159"/>
      <c r="K117" s="158">
        <f t="shared" si="30"/>
        <v>0</v>
      </c>
      <c r="L117" s="158">
        <v>21</v>
      </c>
      <c r="M117" s="158">
        <f t="shared" si="31"/>
        <v>0</v>
      </c>
      <c r="N117" s="157">
        <v>5.0000000000000002E-5</v>
      </c>
      <c r="O117" s="157">
        <f t="shared" si="32"/>
        <v>0</v>
      </c>
      <c r="P117" s="157">
        <v>0</v>
      </c>
      <c r="Q117" s="157">
        <f t="shared" si="33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34"/>
        <v>0</v>
      </c>
      <c r="W117" s="158"/>
      <c r="X117" s="158" t="s">
        <v>523</v>
      </c>
      <c r="Y117" s="158" t="s">
        <v>310</v>
      </c>
      <c r="Z117" s="147"/>
      <c r="AA117" s="147"/>
      <c r="AB117" s="147"/>
      <c r="AC117" s="147"/>
      <c r="AD117" s="147"/>
      <c r="AE117" s="147"/>
      <c r="AF117" s="147"/>
      <c r="AG117" s="147" t="s">
        <v>524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22.5" outlineLevel="1" x14ac:dyDescent="0.2">
      <c r="A118" s="175">
        <v>102</v>
      </c>
      <c r="B118" s="176" t="s">
        <v>689</v>
      </c>
      <c r="C118" s="182" t="s">
        <v>690</v>
      </c>
      <c r="D118" s="177" t="s">
        <v>541</v>
      </c>
      <c r="E118" s="178">
        <v>10</v>
      </c>
      <c r="F118" s="179"/>
      <c r="G118" s="180">
        <f t="shared" si="28"/>
        <v>0</v>
      </c>
      <c r="H118" s="159"/>
      <c r="I118" s="158">
        <f t="shared" si="29"/>
        <v>0</v>
      </c>
      <c r="J118" s="159"/>
      <c r="K118" s="158">
        <f t="shared" si="30"/>
        <v>0</v>
      </c>
      <c r="L118" s="158">
        <v>21</v>
      </c>
      <c r="M118" s="158">
        <f t="shared" si="31"/>
        <v>0</v>
      </c>
      <c r="N118" s="157">
        <v>3.0000000000000001E-5</v>
      </c>
      <c r="O118" s="157">
        <f t="shared" si="32"/>
        <v>0</v>
      </c>
      <c r="P118" s="157">
        <v>0</v>
      </c>
      <c r="Q118" s="157">
        <f t="shared" si="33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34"/>
        <v>0</v>
      </c>
      <c r="W118" s="158"/>
      <c r="X118" s="158" t="s">
        <v>309</v>
      </c>
      <c r="Y118" s="158" t="s">
        <v>310</v>
      </c>
      <c r="Z118" s="147"/>
      <c r="AA118" s="147"/>
      <c r="AB118" s="147"/>
      <c r="AC118" s="147"/>
      <c r="AD118" s="147"/>
      <c r="AE118" s="147"/>
      <c r="AF118" s="147"/>
      <c r="AG118" s="147" t="s">
        <v>615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103</v>
      </c>
      <c r="B119" s="176" t="s">
        <v>691</v>
      </c>
      <c r="C119" s="182" t="s">
        <v>692</v>
      </c>
      <c r="D119" s="177" t="s">
        <v>541</v>
      </c>
      <c r="E119" s="178">
        <v>7</v>
      </c>
      <c r="F119" s="179"/>
      <c r="G119" s="180">
        <f t="shared" si="28"/>
        <v>0</v>
      </c>
      <c r="H119" s="159"/>
      <c r="I119" s="158">
        <f t="shared" si="29"/>
        <v>0</v>
      </c>
      <c r="J119" s="159"/>
      <c r="K119" s="158">
        <f t="shared" si="30"/>
        <v>0</v>
      </c>
      <c r="L119" s="158">
        <v>21</v>
      </c>
      <c r="M119" s="158">
        <f t="shared" si="31"/>
        <v>0</v>
      </c>
      <c r="N119" s="157">
        <v>1.3999999999999999E-4</v>
      </c>
      <c r="O119" s="157">
        <f t="shared" si="32"/>
        <v>0</v>
      </c>
      <c r="P119" s="157">
        <v>0</v>
      </c>
      <c r="Q119" s="157">
        <f t="shared" si="33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34"/>
        <v>0</v>
      </c>
      <c r="W119" s="158"/>
      <c r="X119" s="158" t="s">
        <v>523</v>
      </c>
      <c r="Y119" s="158" t="s">
        <v>310</v>
      </c>
      <c r="Z119" s="147"/>
      <c r="AA119" s="147"/>
      <c r="AB119" s="147"/>
      <c r="AC119" s="147"/>
      <c r="AD119" s="147"/>
      <c r="AE119" s="147"/>
      <c r="AF119" s="147"/>
      <c r="AG119" s="147" t="s">
        <v>524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104</v>
      </c>
      <c r="B120" s="176" t="s">
        <v>693</v>
      </c>
      <c r="C120" s="182" t="s">
        <v>694</v>
      </c>
      <c r="D120" s="177" t="s">
        <v>541</v>
      </c>
      <c r="E120" s="178">
        <v>3</v>
      </c>
      <c r="F120" s="179"/>
      <c r="G120" s="180">
        <f t="shared" si="28"/>
        <v>0</v>
      </c>
      <c r="H120" s="159"/>
      <c r="I120" s="158">
        <f t="shared" si="29"/>
        <v>0</v>
      </c>
      <c r="J120" s="159"/>
      <c r="K120" s="158">
        <f t="shared" si="30"/>
        <v>0</v>
      </c>
      <c r="L120" s="158">
        <v>21</v>
      </c>
      <c r="M120" s="158">
        <f t="shared" si="31"/>
        <v>0</v>
      </c>
      <c r="N120" s="157">
        <v>2.5999999999999998E-4</v>
      </c>
      <c r="O120" s="157">
        <f t="shared" si="32"/>
        <v>0</v>
      </c>
      <c r="P120" s="157">
        <v>0</v>
      </c>
      <c r="Q120" s="157">
        <f t="shared" si="33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34"/>
        <v>0</v>
      </c>
      <c r="W120" s="158"/>
      <c r="X120" s="158" t="s">
        <v>523</v>
      </c>
      <c r="Y120" s="158" t="s">
        <v>310</v>
      </c>
      <c r="Z120" s="147"/>
      <c r="AA120" s="147"/>
      <c r="AB120" s="147"/>
      <c r="AC120" s="147"/>
      <c r="AD120" s="147"/>
      <c r="AE120" s="147"/>
      <c r="AF120" s="147"/>
      <c r="AG120" s="147" t="s">
        <v>524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2.5" outlineLevel="1" x14ac:dyDescent="0.2">
      <c r="A121" s="175">
        <v>105</v>
      </c>
      <c r="B121" s="176" t="s">
        <v>695</v>
      </c>
      <c r="C121" s="182" t="s">
        <v>696</v>
      </c>
      <c r="D121" s="177" t="s">
        <v>421</v>
      </c>
      <c r="E121" s="178">
        <v>494</v>
      </c>
      <c r="F121" s="179"/>
      <c r="G121" s="180">
        <f t="shared" si="28"/>
        <v>0</v>
      </c>
      <c r="H121" s="159"/>
      <c r="I121" s="158">
        <f t="shared" si="29"/>
        <v>0</v>
      </c>
      <c r="J121" s="159"/>
      <c r="K121" s="158">
        <f t="shared" si="30"/>
        <v>0</v>
      </c>
      <c r="L121" s="158">
        <v>21</v>
      </c>
      <c r="M121" s="158">
        <f t="shared" si="31"/>
        <v>0</v>
      </c>
      <c r="N121" s="157">
        <v>0</v>
      </c>
      <c r="O121" s="157">
        <f t="shared" si="32"/>
        <v>0</v>
      </c>
      <c r="P121" s="157">
        <v>0</v>
      </c>
      <c r="Q121" s="157">
        <f t="shared" si="33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34"/>
        <v>0</v>
      </c>
      <c r="W121" s="158"/>
      <c r="X121" s="158" t="s">
        <v>309</v>
      </c>
      <c r="Y121" s="158" t="s">
        <v>310</v>
      </c>
      <c r="Z121" s="147"/>
      <c r="AA121" s="147"/>
      <c r="AB121" s="147"/>
      <c r="AC121" s="147"/>
      <c r="AD121" s="147"/>
      <c r="AE121" s="147"/>
      <c r="AF121" s="147"/>
      <c r="AG121" s="147" t="s">
        <v>615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106</v>
      </c>
      <c r="B122" s="176" t="s">
        <v>697</v>
      </c>
      <c r="C122" s="182" t="s">
        <v>698</v>
      </c>
      <c r="D122" s="177" t="s">
        <v>421</v>
      </c>
      <c r="E122" s="178">
        <v>101</v>
      </c>
      <c r="F122" s="179"/>
      <c r="G122" s="180">
        <f t="shared" si="28"/>
        <v>0</v>
      </c>
      <c r="H122" s="159"/>
      <c r="I122" s="158">
        <f t="shared" si="29"/>
        <v>0</v>
      </c>
      <c r="J122" s="159"/>
      <c r="K122" s="158">
        <f t="shared" si="30"/>
        <v>0</v>
      </c>
      <c r="L122" s="158">
        <v>21</v>
      </c>
      <c r="M122" s="158">
        <f t="shared" si="31"/>
        <v>0</v>
      </c>
      <c r="N122" s="157">
        <v>0</v>
      </c>
      <c r="O122" s="157">
        <f t="shared" si="32"/>
        <v>0</v>
      </c>
      <c r="P122" s="157">
        <v>0</v>
      </c>
      <c r="Q122" s="157">
        <f t="shared" si="33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34"/>
        <v>0</v>
      </c>
      <c r="W122" s="158"/>
      <c r="X122" s="158" t="s">
        <v>309</v>
      </c>
      <c r="Y122" s="158" t="s">
        <v>310</v>
      </c>
      <c r="Z122" s="147"/>
      <c r="AA122" s="147"/>
      <c r="AB122" s="147"/>
      <c r="AC122" s="147"/>
      <c r="AD122" s="147"/>
      <c r="AE122" s="147"/>
      <c r="AF122" s="147"/>
      <c r="AG122" s="147" t="s">
        <v>615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5">
        <v>107</v>
      </c>
      <c r="B123" s="176" t="s">
        <v>699</v>
      </c>
      <c r="C123" s="182" t="s">
        <v>700</v>
      </c>
      <c r="D123" s="177" t="s">
        <v>516</v>
      </c>
      <c r="E123" s="178">
        <v>2.2469999999999999</v>
      </c>
      <c r="F123" s="179"/>
      <c r="G123" s="180">
        <f t="shared" si="28"/>
        <v>0</v>
      </c>
      <c r="H123" s="159"/>
      <c r="I123" s="158">
        <f t="shared" si="29"/>
        <v>0</v>
      </c>
      <c r="J123" s="159"/>
      <c r="K123" s="158">
        <f t="shared" si="30"/>
        <v>0</v>
      </c>
      <c r="L123" s="158">
        <v>21</v>
      </c>
      <c r="M123" s="158">
        <f t="shared" si="31"/>
        <v>0</v>
      </c>
      <c r="N123" s="157">
        <v>0</v>
      </c>
      <c r="O123" s="157">
        <f t="shared" si="32"/>
        <v>0</v>
      </c>
      <c r="P123" s="157">
        <v>0</v>
      </c>
      <c r="Q123" s="157">
        <f t="shared" si="33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34"/>
        <v>0</v>
      </c>
      <c r="W123" s="158"/>
      <c r="X123" s="158" t="s">
        <v>309</v>
      </c>
      <c r="Y123" s="158" t="s">
        <v>310</v>
      </c>
      <c r="Z123" s="147"/>
      <c r="AA123" s="147"/>
      <c r="AB123" s="147"/>
      <c r="AC123" s="147"/>
      <c r="AD123" s="147"/>
      <c r="AE123" s="147"/>
      <c r="AF123" s="147"/>
      <c r="AG123" s="147" t="s">
        <v>615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x14ac:dyDescent="0.2">
      <c r="A124" s="162" t="s">
        <v>302</v>
      </c>
      <c r="B124" s="163" t="s">
        <v>213</v>
      </c>
      <c r="C124" s="181" t="s">
        <v>214</v>
      </c>
      <c r="D124" s="164"/>
      <c r="E124" s="165"/>
      <c r="F124" s="166"/>
      <c r="G124" s="167">
        <f>SUMIF(AG125:AG157,"&lt;&gt;NOR",G125:G157)</f>
        <v>0</v>
      </c>
      <c r="H124" s="161"/>
      <c r="I124" s="161">
        <f>SUM(I125:I157)</f>
        <v>0</v>
      </c>
      <c r="J124" s="161"/>
      <c r="K124" s="161">
        <f>SUM(K125:K157)</f>
        <v>0</v>
      </c>
      <c r="L124" s="161"/>
      <c r="M124" s="161">
        <f>SUM(M125:M157)</f>
        <v>0</v>
      </c>
      <c r="N124" s="160"/>
      <c r="O124" s="160">
        <f>SUM(O125:O157)</f>
        <v>0.62000000000000011</v>
      </c>
      <c r="P124" s="160"/>
      <c r="Q124" s="160">
        <f>SUM(Q125:Q157)</f>
        <v>0.15</v>
      </c>
      <c r="R124" s="161"/>
      <c r="S124" s="161"/>
      <c r="T124" s="161"/>
      <c r="U124" s="161"/>
      <c r="V124" s="161">
        <f>SUM(V125:V157)</f>
        <v>0</v>
      </c>
      <c r="W124" s="161"/>
      <c r="X124" s="161"/>
      <c r="Y124" s="161"/>
      <c r="AG124" t="s">
        <v>303</v>
      </c>
    </row>
    <row r="125" spans="1:60" ht="22.5" outlineLevel="1" x14ac:dyDescent="0.2">
      <c r="A125" s="175">
        <v>108</v>
      </c>
      <c r="B125" s="176" t="s">
        <v>701</v>
      </c>
      <c r="C125" s="182" t="s">
        <v>702</v>
      </c>
      <c r="D125" s="177" t="s">
        <v>421</v>
      </c>
      <c r="E125" s="178">
        <v>2</v>
      </c>
      <c r="F125" s="179"/>
      <c r="G125" s="180">
        <f t="shared" ref="G125:G157" si="35">ROUND(E125*F125,2)</f>
        <v>0</v>
      </c>
      <c r="H125" s="159"/>
      <c r="I125" s="158">
        <f t="shared" ref="I125:I157" si="36">ROUND(E125*H125,2)</f>
        <v>0</v>
      </c>
      <c r="J125" s="159"/>
      <c r="K125" s="158">
        <f t="shared" ref="K125:K157" si="37">ROUND(E125*J125,2)</f>
        <v>0</v>
      </c>
      <c r="L125" s="158">
        <v>21</v>
      </c>
      <c r="M125" s="158">
        <f t="shared" ref="M125:M157" si="38">G125*(1+L125/100)</f>
        <v>0</v>
      </c>
      <c r="N125" s="157">
        <v>2.4499999999999999E-3</v>
      </c>
      <c r="O125" s="157">
        <f t="shared" ref="O125:O157" si="39">ROUND(E125*N125,2)</f>
        <v>0</v>
      </c>
      <c r="P125" s="157">
        <v>0</v>
      </c>
      <c r="Q125" s="157">
        <f t="shared" ref="Q125:Q157" si="40"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ref="V125:V157" si="41">ROUND(E125*U125,2)</f>
        <v>0</v>
      </c>
      <c r="W125" s="158"/>
      <c r="X125" s="158" t="s">
        <v>309</v>
      </c>
      <c r="Y125" s="158" t="s">
        <v>310</v>
      </c>
      <c r="Z125" s="147"/>
      <c r="AA125" s="147"/>
      <c r="AB125" s="147"/>
      <c r="AC125" s="147"/>
      <c r="AD125" s="147"/>
      <c r="AE125" s="147"/>
      <c r="AF125" s="147"/>
      <c r="AG125" s="147" t="s">
        <v>615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109</v>
      </c>
      <c r="B126" s="176" t="s">
        <v>703</v>
      </c>
      <c r="C126" s="182" t="s">
        <v>704</v>
      </c>
      <c r="D126" s="177" t="s">
        <v>421</v>
      </c>
      <c r="E126" s="178">
        <v>36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4.5100000000000001E-3</v>
      </c>
      <c r="O126" s="157">
        <f t="shared" si="39"/>
        <v>0.16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309</v>
      </c>
      <c r="Y126" s="158" t="s">
        <v>310</v>
      </c>
      <c r="Z126" s="147"/>
      <c r="AA126" s="147"/>
      <c r="AB126" s="147"/>
      <c r="AC126" s="147"/>
      <c r="AD126" s="147"/>
      <c r="AE126" s="147"/>
      <c r="AF126" s="147"/>
      <c r="AG126" s="147" t="s">
        <v>615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5">
        <v>110</v>
      </c>
      <c r="B127" s="176" t="s">
        <v>705</v>
      </c>
      <c r="C127" s="182" t="s">
        <v>706</v>
      </c>
      <c r="D127" s="177" t="s">
        <v>421</v>
      </c>
      <c r="E127" s="178">
        <v>70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2.1299999999999999E-3</v>
      </c>
      <c r="Q127" s="157">
        <f t="shared" si="40"/>
        <v>0.15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309</v>
      </c>
      <c r="Y127" s="158" t="s">
        <v>310</v>
      </c>
      <c r="Z127" s="147"/>
      <c r="AA127" s="147"/>
      <c r="AB127" s="147"/>
      <c r="AC127" s="147"/>
      <c r="AD127" s="147"/>
      <c r="AE127" s="147"/>
      <c r="AF127" s="147"/>
      <c r="AG127" s="147" t="s">
        <v>615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5">
        <v>111</v>
      </c>
      <c r="B128" s="176" t="s">
        <v>707</v>
      </c>
      <c r="C128" s="182" t="s">
        <v>708</v>
      </c>
      <c r="D128" s="177" t="s">
        <v>421</v>
      </c>
      <c r="E128" s="178">
        <v>198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2.3000000000000001E-4</v>
      </c>
      <c r="O128" s="157">
        <f t="shared" si="39"/>
        <v>0.05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309</v>
      </c>
      <c r="Y128" s="158" t="s">
        <v>310</v>
      </c>
      <c r="Z128" s="147"/>
      <c r="AA128" s="147"/>
      <c r="AB128" s="147"/>
      <c r="AC128" s="147"/>
      <c r="AD128" s="147"/>
      <c r="AE128" s="147"/>
      <c r="AF128" s="147"/>
      <c r="AG128" s="147" t="s">
        <v>615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5">
        <v>112</v>
      </c>
      <c r="B129" s="176" t="s">
        <v>709</v>
      </c>
      <c r="C129" s="182" t="s">
        <v>710</v>
      </c>
      <c r="D129" s="177" t="s">
        <v>421</v>
      </c>
      <c r="E129" s="178">
        <v>184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3.3E-4</v>
      </c>
      <c r="O129" s="157">
        <f t="shared" si="39"/>
        <v>0.06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309</v>
      </c>
      <c r="Y129" s="158" t="s">
        <v>310</v>
      </c>
      <c r="Z129" s="147"/>
      <c r="AA129" s="147"/>
      <c r="AB129" s="147"/>
      <c r="AC129" s="147"/>
      <c r="AD129" s="147"/>
      <c r="AE129" s="147"/>
      <c r="AF129" s="147"/>
      <c r="AG129" s="147" t="s">
        <v>615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5">
        <v>113</v>
      </c>
      <c r="B130" s="176" t="s">
        <v>711</v>
      </c>
      <c r="C130" s="182" t="s">
        <v>712</v>
      </c>
      <c r="D130" s="177" t="s">
        <v>421</v>
      </c>
      <c r="E130" s="178">
        <v>94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5.1000000000000004E-4</v>
      </c>
      <c r="O130" s="157">
        <f t="shared" si="39"/>
        <v>0.05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147"/>
      <c r="AA130" s="147"/>
      <c r="AB130" s="147"/>
      <c r="AC130" s="147"/>
      <c r="AD130" s="147"/>
      <c r="AE130" s="147"/>
      <c r="AF130" s="147"/>
      <c r="AG130" s="147" t="s">
        <v>615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5">
        <v>114</v>
      </c>
      <c r="B131" s="176" t="s">
        <v>713</v>
      </c>
      <c r="C131" s="182" t="s">
        <v>714</v>
      </c>
      <c r="D131" s="177" t="s">
        <v>421</v>
      </c>
      <c r="E131" s="178">
        <v>65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7.6000000000000004E-4</v>
      </c>
      <c r="O131" s="157">
        <f t="shared" si="39"/>
        <v>0.05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309</v>
      </c>
      <c r="Y131" s="158" t="s">
        <v>310</v>
      </c>
      <c r="Z131" s="147"/>
      <c r="AA131" s="147"/>
      <c r="AB131" s="147"/>
      <c r="AC131" s="147"/>
      <c r="AD131" s="147"/>
      <c r="AE131" s="147"/>
      <c r="AF131" s="147"/>
      <c r="AG131" s="147" t="s">
        <v>615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5">
        <v>115</v>
      </c>
      <c r="B132" s="176" t="s">
        <v>715</v>
      </c>
      <c r="C132" s="182" t="s">
        <v>2435</v>
      </c>
      <c r="D132" s="177" t="s">
        <v>541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5.9999999999999995E-4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523</v>
      </c>
      <c r="Y132" s="158" t="s">
        <v>310</v>
      </c>
      <c r="Z132" s="147"/>
      <c r="AA132" s="147"/>
      <c r="AB132" s="147"/>
      <c r="AC132" s="147"/>
      <c r="AD132" s="147"/>
      <c r="AE132" s="147"/>
      <c r="AF132" s="147"/>
      <c r="AG132" s="147" t="s">
        <v>524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5">
        <v>116</v>
      </c>
      <c r="B133" s="176" t="s">
        <v>716</v>
      </c>
      <c r="C133" s="182" t="s">
        <v>717</v>
      </c>
      <c r="D133" s="177" t="s">
        <v>541</v>
      </c>
      <c r="E133" s="178">
        <v>78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1.2999999999999999E-4</v>
      </c>
      <c r="O133" s="157">
        <f t="shared" si="39"/>
        <v>0.01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147"/>
      <c r="AA133" s="147"/>
      <c r="AB133" s="147"/>
      <c r="AC133" s="147"/>
      <c r="AD133" s="147"/>
      <c r="AE133" s="147"/>
      <c r="AF133" s="147"/>
      <c r="AG133" s="147" t="s">
        <v>615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117</v>
      </c>
      <c r="B134" s="176" t="s">
        <v>718</v>
      </c>
      <c r="C134" s="182" t="s">
        <v>719</v>
      </c>
      <c r="D134" s="177" t="s">
        <v>488</v>
      </c>
      <c r="E134" s="178">
        <v>2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2.5000000000000001E-4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309</v>
      </c>
      <c r="Y134" s="158" t="s">
        <v>310</v>
      </c>
      <c r="Z134" s="147"/>
      <c r="AA134" s="147"/>
      <c r="AB134" s="147"/>
      <c r="AC134" s="147"/>
      <c r="AD134" s="147"/>
      <c r="AE134" s="147"/>
      <c r="AF134" s="147"/>
      <c r="AG134" s="147" t="s">
        <v>615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5">
        <v>118</v>
      </c>
      <c r="B135" s="176" t="s">
        <v>720</v>
      </c>
      <c r="C135" s="182" t="s">
        <v>721</v>
      </c>
      <c r="D135" s="177" t="s">
        <v>541</v>
      </c>
      <c r="E135" s="178">
        <v>11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2.2000000000000001E-4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309</v>
      </c>
      <c r="Y135" s="158" t="s">
        <v>310</v>
      </c>
      <c r="Z135" s="147"/>
      <c r="AA135" s="147"/>
      <c r="AB135" s="147"/>
      <c r="AC135" s="147"/>
      <c r="AD135" s="147"/>
      <c r="AE135" s="147"/>
      <c r="AF135" s="147"/>
      <c r="AG135" s="147" t="s">
        <v>615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5">
        <v>119</v>
      </c>
      <c r="B136" s="176" t="s">
        <v>722</v>
      </c>
      <c r="C136" s="182" t="s">
        <v>723</v>
      </c>
      <c r="D136" s="177" t="s">
        <v>541</v>
      </c>
      <c r="E136" s="178">
        <v>1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1.7000000000000001E-4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147"/>
      <c r="AA136" s="147"/>
      <c r="AB136" s="147"/>
      <c r="AC136" s="147"/>
      <c r="AD136" s="147"/>
      <c r="AE136" s="147"/>
      <c r="AF136" s="147"/>
      <c r="AG136" s="147" t="s">
        <v>615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5">
        <v>120</v>
      </c>
      <c r="B137" s="176" t="s">
        <v>724</v>
      </c>
      <c r="C137" s="182" t="s">
        <v>725</v>
      </c>
      <c r="D137" s="177" t="s">
        <v>541</v>
      </c>
      <c r="E137" s="178">
        <v>1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5.1999999999999995E-4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309</v>
      </c>
      <c r="Y137" s="158" t="s">
        <v>310</v>
      </c>
      <c r="Z137" s="147"/>
      <c r="AA137" s="147"/>
      <c r="AB137" s="147"/>
      <c r="AC137" s="147"/>
      <c r="AD137" s="147"/>
      <c r="AE137" s="147"/>
      <c r="AF137" s="147"/>
      <c r="AG137" s="147" t="s">
        <v>615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121</v>
      </c>
      <c r="B138" s="176" t="s">
        <v>726</v>
      </c>
      <c r="C138" s="182" t="s">
        <v>727</v>
      </c>
      <c r="D138" s="177" t="s">
        <v>541</v>
      </c>
      <c r="E138" s="178">
        <v>2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8.1999999999999998E-4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147"/>
      <c r="AA138" s="147"/>
      <c r="AB138" s="147"/>
      <c r="AC138" s="147"/>
      <c r="AD138" s="147"/>
      <c r="AE138" s="147"/>
      <c r="AF138" s="147"/>
      <c r="AG138" s="147" t="s">
        <v>615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122</v>
      </c>
      <c r="B139" s="176" t="s">
        <v>728</v>
      </c>
      <c r="C139" s="182" t="s">
        <v>729</v>
      </c>
      <c r="D139" s="177" t="s">
        <v>541</v>
      </c>
      <c r="E139" s="178">
        <v>1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4.0999999999999999E-4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309</v>
      </c>
      <c r="Y139" s="158" t="s">
        <v>310</v>
      </c>
      <c r="Z139" s="147"/>
      <c r="AA139" s="147"/>
      <c r="AB139" s="147"/>
      <c r="AC139" s="147"/>
      <c r="AD139" s="147"/>
      <c r="AE139" s="147"/>
      <c r="AF139" s="147"/>
      <c r="AG139" s="147" t="s">
        <v>615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5">
        <v>123</v>
      </c>
      <c r="B140" s="176" t="s">
        <v>730</v>
      </c>
      <c r="C140" s="182" t="s">
        <v>731</v>
      </c>
      <c r="D140" s="177" t="s">
        <v>541</v>
      </c>
      <c r="E140" s="178">
        <v>1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1.4999999999999999E-4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47"/>
      <c r="AA140" s="147"/>
      <c r="AB140" s="147"/>
      <c r="AC140" s="147"/>
      <c r="AD140" s="147"/>
      <c r="AE140" s="147"/>
      <c r="AF140" s="147"/>
      <c r="AG140" s="147" t="s">
        <v>615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5">
        <v>124</v>
      </c>
      <c r="B141" s="176" t="s">
        <v>732</v>
      </c>
      <c r="C141" s="182" t="s">
        <v>733</v>
      </c>
      <c r="D141" s="177" t="s">
        <v>541</v>
      </c>
      <c r="E141" s="178">
        <v>4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2.0000000000000002E-5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309</v>
      </c>
      <c r="Y141" s="158" t="s">
        <v>310</v>
      </c>
      <c r="Z141" s="147"/>
      <c r="AA141" s="147"/>
      <c r="AB141" s="147"/>
      <c r="AC141" s="147"/>
      <c r="AD141" s="147"/>
      <c r="AE141" s="147"/>
      <c r="AF141" s="147"/>
      <c r="AG141" s="147" t="s">
        <v>615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5">
        <v>125</v>
      </c>
      <c r="B142" s="176" t="s">
        <v>734</v>
      </c>
      <c r="C142" s="182" t="s">
        <v>2436</v>
      </c>
      <c r="D142" s="177" t="s">
        <v>541</v>
      </c>
      <c r="E142" s="178">
        <v>4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5.5999999999999999E-3</v>
      </c>
      <c r="O142" s="157">
        <f t="shared" si="39"/>
        <v>0.02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523</v>
      </c>
      <c r="Y142" s="158" t="s">
        <v>310</v>
      </c>
      <c r="Z142" s="147"/>
      <c r="AA142" s="147"/>
      <c r="AB142" s="147"/>
      <c r="AC142" s="147"/>
      <c r="AD142" s="147"/>
      <c r="AE142" s="147"/>
      <c r="AF142" s="147"/>
      <c r="AG142" s="147" t="s">
        <v>524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75">
        <v>126</v>
      </c>
      <c r="B143" s="176" t="s">
        <v>735</v>
      </c>
      <c r="C143" s="182" t="s">
        <v>736</v>
      </c>
      <c r="D143" s="177" t="s">
        <v>541</v>
      </c>
      <c r="E143" s="178">
        <v>6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2.0000000000000002E-5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309</v>
      </c>
      <c r="Y143" s="158" t="s">
        <v>310</v>
      </c>
      <c r="Z143" s="147"/>
      <c r="AA143" s="147"/>
      <c r="AB143" s="147"/>
      <c r="AC143" s="147"/>
      <c r="AD143" s="147"/>
      <c r="AE143" s="147"/>
      <c r="AF143" s="147"/>
      <c r="AG143" s="147" t="s">
        <v>615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5">
        <v>127</v>
      </c>
      <c r="B144" s="176" t="s">
        <v>737</v>
      </c>
      <c r="C144" s="182" t="s">
        <v>738</v>
      </c>
      <c r="D144" s="177" t="s">
        <v>541</v>
      </c>
      <c r="E144" s="178">
        <v>5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3.3E-4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523</v>
      </c>
      <c r="Y144" s="158" t="s">
        <v>310</v>
      </c>
      <c r="Z144" s="147"/>
      <c r="AA144" s="147"/>
      <c r="AB144" s="147"/>
      <c r="AC144" s="147"/>
      <c r="AD144" s="147"/>
      <c r="AE144" s="147"/>
      <c r="AF144" s="147"/>
      <c r="AG144" s="147" t="s">
        <v>524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5">
        <v>128</v>
      </c>
      <c r="B145" s="176" t="s">
        <v>739</v>
      </c>
      <c r="C145" s="182" t="s">
        <v>2437</v>
      </c>
      <c r="D145" s="177" t="s">
        <v>541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5.5999999999999999E-3</v>
      </c>
      <c r="O145" s="157">
        <f t="shared" si="39"/>
        <v>0.01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523</v>
      </c>
      <c r="Y145" s="158" t="s">
        <v>310</v>
      </c>
      <c r="Z145" s="147"/>
      <c r="AA145" s="147"/>
      <c r="AB145" s="147"/>
      <c r="AC145" s="147"/>
      <c r="AD145" s="147"/>
      <c r="AE145" s="147"/>
      <c r="AF145" s="147"/>
      <c r="AG145" s="147" t="s">
        <v>524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129</v>
      </c>
      <c r="B146" s="176" t="s">
        <v>740</v>
      </c>
      <c r="C146" s="182" t="s">
        <v>741</v>
      </c>
      <c r="D146" s="177" t="s">
        <v>541</v>
      </c>
      <c r="E146" s="178">
        <v>12</v>
      </c>
      <c r="F146" s="179"/>
      <c r="G146" s="180">
        <f t="shared" si="35"/>
        <v>0</v>
      </c>
      <c r="H146" s="159"/>
      <c r="I146" s="158">
        <f t="shared" si="36"/>
        <v>0</v>
      </c>
      <c r="J146" s="159"/>
      <c r="K146" s="158">
        <f t="shared" si="37"/>
        <v>0</v>
      </c>
      <c r="L146" s="158">
        <v>21</v>
      </c>
      <c r="M146" s="158">
        <f t="shared" si="38"/>
        <v>0</v>
      </c>
      <c r="N146" s="157">
        <v>2.0000000000000002E-5</v>
      </c>
      <c r="O146" s="157">
        <f t="shared" si="39"/>
        <v>0</v>
      </c>
      <c r="P146" s="157">
        <v>0</v>
      </c>
      <c r="Q146" s="157">
        <f t="shared" si="40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41"/>
        <v>0</v>
      </c>
      <c r="W146" s="158"/>
      <c r="X146" s="158" t="s">
        <v>309</v>
      </c>
      <c r="Y146" s="158" t="s">
        <v>310</v>
      </c>
      <c r="Z146" s="147"/>
      <c r="AA146" s="147"/>
      <c r="AB146" s="147"/>
      <c r="AC146" s="147"/>
      <c r="AD146" s="147"/>
      <c r="AE146" s="147"/>
      <c r="AF146" s="147"/>
      <c r="AG146" s="147" t="s">
        <v>615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5">
        <v>130</v>
      </c>
      <c r="B147" s="176" t="s">
        <v>742</v>
      </c>
      <c r="C147" s="182" t="s">
        <v>743</v>
      </c>
      <c r="D147" s="177" t="s">
        <v>541</v>
      </c>
      <c r="E147" s="178">
        <v>12</v>
      </c>
      <c r="F147" s="179"/>
      <c r="G147" s="180">
        <f t="shared" si="35"/>
        <v>0</v>
      </c>
      <c r="H147" s="159"/>
      <c r="I147" s="158">
        <f t="shared" si="36"/>
        <v>0</v>
      </c>
      <c r="J147" s="159"/>
      <c r="K147" s="158">
        <f t="shared" si="37"/>
        <v>0</v>
      </c>
      <c r="L147" s="158">
        <v>21</v>
      </c>
      <c r="M147" s="158">
        <f t="shared" si="38"/>
        <v>0</v>
      </c>
      <c r="N147" s="157">
        <v>5.2999999999999998E-4</v>
      </c>
      <c r="O147" s="157">
        <f t="shared" si="39"/>
        <v>0.01</v>
      </c>
      <c r="P147" s="157">
        <v>0</v>
      </c>
      <c r="Q147" s="157">
        <f t="shared" si="40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41"/>
        <v>0</v>
      </c>
      <c r="W147" s="158"/>
      <c r="X147" s="158" t="s">
        <v>523</v>
      </c>
      <c r="Y147" s="158" t="s">
        <v>310</v>
      </c>
      <c r="Z147" s="147"/>
      <c r="AA147" s="147"/>
      <c r="AB147" s="147"/>
      <c r="AC147" s="147"/>
      <c r="AD147" s="147"/>
      <c r="AE147" s="147"/>
      <c r="AF147" s="147"/>
      <c r="AG147" s="147" t="s">
        <v>524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2.5" outlineLevel="1" x14ac:dyDescent="0.2">
      <c r="A148" s="175">
        <v>131</v>
      </c>
      <c r="B148" s="176" t="s">
        <v>744</v>
      </c>
      <c r="C148" s="182" t="s">
        <v>745</v>
      </c>
      <c r="D148" s="177" t="s">
        <v>541</v>
      </c>
      <c r="E148" s="178">
        <v>12</v>
      </c>
      <c r="F148" s="179"/>
      <c r="G148" s="180">
        <f t="shared" si="35"/>
        <v>0</v>
      </c>
      <c r="H148" s="159"/>
      <c r="I148" s="158">
        <f t="shared" si="36"/>
        <v>0</v>
      </c>
      <c r="J148" s="159"/>
      <c r="K148" s="158">
        <f t="shared" si="37"/>
        <v>0</v>
      </c>
      <c r="L148" s="158">
        <v>21</v>
      </c>
      <c r="M148" s="158">
        <f t="shared" si="38"/>
        <v>0</v>
      </c>
      <c r="N148" s="157">
        <v>2.0000000000000002E-5</v>
      </c>
      <c r="O148" s="157">
        <f t="shared" si="39"/>
        <v>0</v>
      </c>
      <c r="P148" s="157">
        <v>0</v>
      </c>
      <c r="Q148" s="157">
        <f t="shared" si="40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1"/>
        <v>0</v>
      </c>
      <c r="W148" s="158"/>
      <c r="X148" s="158" t="s">
        <v>309</v>
      </c>
      <c r="Y148" s="158" t="s">
        <v>310</v>
      </c>
      <c r="Z148" s="147"/>
      <c r="AA148" s="147"/>
      <c r="AB148" s="147"/>
      <c r="AC148" s="147"/>
      <c r="AD148" s="147"/>
      <c r="AE148" s="147"/>
      <c r="AF148" s="147"/>
      <c r="AG148" s="147" t="s">
        <v>615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132</v>
      </c>
      <c r="B149" s="176" t="s">
        <v>746</v>
      </c>
      <c r="C149" s="182" t="s">
        <v>747</v>
      </c>
      <c r="D149" s="177" t="s">
        <v>541</v>
      </c>
      <c r="E149" s="178">
        <v>1</v>
      </c>
      <c r="F149" s="179"/>
      <c r="G149" s="180">
        <f t="shared" si="35"/>
        <v>0</v>
      </c>
      <c r="H149" s="159"/>
      <c r="I149" s="158">
        <f t="shared" si="36"/>
        <v>0</v>
      </c>
      <c r="J149" s="159"/>
      <c r="K149" s="158">
        <f t="shared" si="37"/>
        <v>0</v>
      </c>
      <c r="L149" s="158">
        <v>21</v>
      </c>
      <c r="M149" s="158">
        <f t="shared" si="38"/>
        <v>0</v>
      </c>
      <c r="N149" s="157">
        <v>2.5999999999999999E-3</v>
      </c>
      <c r="O149" s="157">
        <f t="shared" si="39"/>
        <v>0</v>
      </c>
      <c r="P149" s="157">
        <v>0</v>
      </c>
      <c r="Q149" s="157">
        <f t="shared" si="40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1"/>
        <v>0</v>
      </c>
      <c r="W149" s="158"/>
      <c r="X149" s="158" t="s">
        <v>523</v>
      </c>
      <c r="Y149" s="158" t="s">
        <v>310</v>
      </c>
      <c r="Z149" s="147"/>
      <c r="AA149" s="147"/>
      <c r="AB149" s="147"/>
      <c r="AC149" s="147"/>
      <c r="AD149" s="147"/>
      <c r="AE149" s="147"/>
      <c r="AF149" s="147"/>
      <c r="AG149" s="147" t="s">
        <v>524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133</v>
      </c>
      <c r="B150" s="176" t="s">
        <v>748</v>
      </c>
      <c r="C150" s="182" t="s">
        <v>749</v>
      </c>
      <c r="D150" s="177" t="s">
        <v>541</v>
      </c>
      <c r="E150" s="178">
        <v>11</v>
      </c>
      <c r="F150" s="179"/>
      <c r="G150" s="180">
        <f t="shared" si="35"/>
        <v>0</v>
      </c>
      <c r="H150" s="159"/>
      <c r="I150" s="158">
        <f t="shared" si="36"/>
        <v>0</v>
      </c>
      <c r="J150" s="159"/>
      <c r="K150" s="158">
        <f t="shared" si="37"/>
        <v>0</v>
      </c>
      <c r="L150" s="158">
        <v>21</v>
      </c>
      <c r="M150" s="158">
        <f t="shared" si="38"/>
        <v>0</v>
      </c>
      <c r="N150" s="157">
        <v>7.3999999999999999E-4</v>
      </c>
      <c r="O150" s="157">
        <f t="shared" si="39"/>
        <v>0.01</v>
      </c>
      <c r="P150" s="157">
        <v>0</v>
      </c>
      <c r="Q150" s="157">
        <f t="shared" si="40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1"/>
        <v>0</v>
      </c>
      <c r="W150" s="158"/>
      <c r="X150" s="158" t="s">
        <v>523</v>
      </c>
      <c r="Y150" s="158" t="s">
        <v>310</v>
      </c>
      <c r="Z150" s="147"/>
      <c r="AA150" s="147"/>
      <c r="AB150" s="147"/>
      <c r="AC150" s="147"/>
      <c r="AD150" s="147"/>
      <c r="AE150" s="147"/>
      <c r="AF150" s="147"/>
      <c r="AG150" s="147" t="s">
        <v>524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5">
        <v>134</v>
      </c>
      <c r="B151" s="176" t="s">
        <v>750</v>
      </c>
      <c r="C151" s="182" t="s">
        <v>751</v>
      </c>
      <c r="D151" s="177" t="s">
        <v>541</v>
      </c>
      <c r="E151" s="178">
        <v>1</v>
      </c>
      <c r="F151" s="179"/>
      <c r="G151" s="180">
        <f t="shared" si="35"/>
        <v>0</v>
      </c>
      <c r="H151" s="159"/>
      <c r="I151" s="158">
        <f t="shared" si="36"/>
        <v>0</v>
      </c>
      <c r="J151" s="159"/>
      <c r="K151" s="158">
        <f t="shared" si="37"/>
        <v>0</v>
      </c>
      <c r="L151" s="158">
        <v>21</v>
      </c>
      <c r="M151" s="158">
        <f t="shared" si="38"/>
        <v>0</v>
      </c>
      <c r="N151" s="157">
        <v>7.2000000000000005E-4</v>
      </c>
      <c r="O151" s="157">
        <f t="shared" si="39"/>
        <v>0</v>
      </c>
      <c r="P151" s="157">
        <v>0</v>
      </c>
      <c r="Q151" s="157">
        <f t="shared" si="40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1"/>
        <v>0</v>
      </c>
      <c r="W151" s="158"/>
      <c r="X151" s="158" t="s">
        <v>523</v>
      </c>
      <c r="Y151" s="158" t="s">
        <v>310</v>
      </c>
      <c r="Z151" s="147"/>
      <c r="AA151" s="147"/>
      <c r="AB151" s="147"/>
      <c r="AC151" s="147"/>
      <c r="AD151" s="147"/>
      <c r="AE151" s="147"/>
      <c r="AF151" s="147"/>
      <c r="AG151" s="147" t="s">
        <v>524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5">
        <v>135</v>
      </c>
      <c r="B152" s="176" t="s">
        <v>752</v>
      </c>
      <c r="C152" s="182" t="s">
        <v>753</v>
      </c>
      <c r="D152" s="177" t="s">
        <v>389</v>
      </c>
      <c r="E152" s="178">
        <v>2</v>
      </c>
      <c r="F152" s="179"/>
      <c r="G152" s="180">
        <f t="shared" si="35"/>
        <v>0</v>
      </c>
      <c r="H152" s="159"/>
      <c r="I152" s="158">
        <f t="shared" si="36"/>
        <v>0</v>
      </c>
      <c r="J152" s="159"/>
      <c r="K152" s="158">
        <f t="shared" si="37"/>
        <v>0</v>
      </c>
      <c r="L152" s="158">
        <v>21</v>
      </c>
      <c r="M152" s="158">
        <f t="shared" si="38"/>
        <v>0</v>
      </c>
      <c r="N152" s="157">
        <v>3.014E-2</v>
      </c>
      <c r="O152" s="157">
        <f t="shared" si="39"/>
        <v>0.06</v>
      </c>
      <c r="P152" s="157">
        <v>0</v>
      </c>
      <c r="Q152" s="157">
        <f t="shared" si="40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1"/>
        <v>0</v>
      </c>
      <c r="W152" s="158"/>
      <c r="X152" s="158" t="s">
        <v>309</v>
      </c>
      <c r="Y152" s="158" t="s">
        <v>310</v>
      </c>
      <c r="Z152" s="147"/>
      <c r="AA152" s="147"/>
      <c r="AB152" s="147"/>
      <c r="AC152" s="147"/>
      <c r="AD152" s="147"/>
      <c r="AE152" s="147"/>
      <c r="AF152" s="147"/>
      <c r="AG152" s="147" t="s">
        <v>615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ht="22.5" outlineLevel="1" x14ac:dyDescent="0.2">
      <c r="A153" s="175">
        <v>136</v>
      </c>
      <c r="B153" s="176" t="s">
        <v>754</v>
      </c>
      <c r="C153" s="182" t="s">
        <v>755</v>
      </c>
      <c r="D153" s="177" t="s">
        <v>541</v>
      </c>
      <c r="E153" s="178">
        <v>1</v>
      </c>
      <c r="F153" s="179"/>
      <c r="G153" s="180">
        <f t="shared" si="35"/>
        <v>0</v>
      </c>
      <c r="H153" s="159"/>
      <c r="I153" s="158">
        <f t="shared" si="36"/>
        <v>0</v>
      </c>
      <c r="J153" s="159"/>
      <c r="K153" s="158">
        <f t="shared" si="37"/>
        <v>0</v>
      </c>
      <c r="L153" s="158">
        <v>21</v>
      </c>
      <c r="M153" s="158">
        <f t="shared" si="38"/>
        <v>0</v>
      </c>
      <c r="N153" s="157">
        <v>4.9199999999999999E-3</v>
      </c>
      <c r="O153" s="157">
        <f t="shared" si="39"/>
        <v>0</v>
      </c>
      <c r="P153" s="157">
        <v>0</v>
      </c>
      <c r="Q153" s="157">
        <f t="shared" si="40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1"/>
        <v>0</v>
      </c>
      <c r="W153" s="158"/>
      <c r="X153" s="158" t="s">
        <v>309</v>
      </c>
      <c r="Y153" s="158" t="s">
        <v>310</v>
      </c>
      <c r="Z153" s="147"/>
      <c r="AA153" s="147"/>
      <c r="AB153" s="147"/>
      <c r="AC153" s="147"/>
      <c r="AD153" s="147"/>
      <c r="AE153" s="147"/>
      <c r="AF153" s="147"/>
      <c r="AG153" s="147" t="s">
        <v>615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5">
        <v>137</v>
      </c>
      <c r="B154" s="176" t="s">
        <v>756</v>
      </c>
      <c r="C154" s="182" t="s">
        <v>757</v>
      </c>
      <c r="D154" s="177" t="s">
        <v>421</v>
      </c>
      <c r="E154" s="178">
        <v>629</v>
      </c>
      <c r="F154" s="179"/>
      <c r="G154" s="180">
        <f t="shared" si="35"/>
        <v>0</v>
      </c>
      <c r="H154" s="159"/>
      <c r="I154" s="158">
        <f t="shared" si="36"/>
        <v>0</v>
      </c>
      <c r="J154" s="159"/>
      <c r="K154" s="158">
        <f t="shared" si="37"/>
        <v>0</v>
      </c>
      <c r="L154" s="158">
        <v>21</v>
      </c>
      <c r="M154" s="158">
        <f t="shared" si="38"/>
        <v>0</v>
      </c>
      <c r="N154" s="157">
        <v>1.9000000000000001E-4</v>
      </c>
      <c r="O154" s="157">
        <f t="shared" si="39"/>
        <v>0.12</v>
      </c>
      <c r="P154" s="157">
        <v>0</v>
      </c>
      <c r="Q154" s="157">
        <f t="shared" si="40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1"/>
        <v>0</v>
      </c>
      <c r="W154" s="158"/>
      <c r="X154" s="158" t="s">
        <v>309</v>
      </c>
      <c r="Y154" s="158" t="s">
        <v>310</v>
      </c>
      <c r="Z154" s="147"/>
      <c r="AA154" s="147"/>
      <c r="AB154" s="147"/>
      <c r="AC154" s="147"/>
      <c r="AD154" s="147"/>
      <c r="AE154" s="147"/>
      <c r="AF154" s="147"/>
      <c r="AG154" s="147" t="s">
        <v>615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138</v>
      </c>
      <c r="B155" s="176" t="s">
        <v>758</v>
      </c>
      <c r="C155" s="182" t="s">
        <v>759</v>
      </c>
      <c r="D155" s="177" t="s">
        <v>421</v>
      </c>
      <c r="E155" s="178">
        <v>629</v>
      </c>
      <c r="F155" s="179"/>
      <c r="G155" s="180">
        <f t="shared" si="35"/>
        <v>0</v>
      </c>
      <c r="H155" s="159"/>
      <c r="I155" s="158">
        <f t="shared" si="36"/>
        <v>0</v>
      </c>
      <c r="J155" s="159"/>
      <c r="K155" s="158">
        <f t="shared" si="37"/>
        <v>0</v>
      </c>
      <c r="L155" s="158">
        <v>21</v>
      </c>
      <c r="M155" s="158">
        <f t="shared" si="38"/>
        <v>0</v>
      </c>
      <c r="N155" s="157">
        <v>1.0000000000000001E-5</v>
      </c>
      <c r="O155" s="157">
        <f t="shared" si="39"/>
        <v>0.01</v>
      </c>
      <c r="P155" s="157">
        <v>0</v>
      </c>
      <c r="Q155" s="157">
        <f t="shared" si="40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1"/>
        <v>0</v>
      </c>
      <c r="W155" s="158"/>
      <c r="X155" s="158" t="s">
        <v>309</v>
      </c>
      <c r="Y155" s="158" t="s">
        <v>310</v>
      </c>
      <c r="Z155" s="147"/>
      <c r="AA155" s="147"/>
      <c r="AB155" s="147"/>
      <c r="AC155" s="147"/>
      <c r="AD155" s="147"/>
      <c r="AE155" s="147"/>
      <c r="AF155" s="147"/>
      <c r="AG155" s="147" t="s">
        <v>615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5">
        <v>139</v>
      </c>
      <c r="B156" s="176" t="s">
        <v>760</v>
      </c>
      <c r="C156" s="182" t="s">
        <v>761</v>
      </c>
      <c r="D156" s="177" t="s">
        <v>516</v>
      </c>
      <c r="E156" s="178">
        <v>0.14899999999999999</v>
      </c>
      <c r="F156" s="179"/>
      <c r="G156" s="180">
        <f t="shared" si="35"/>
        <v>0</v>
      </c>
      <c r="H156" s="159"/>
      <c r="I156" s="158">
        <f t="shared" si="36"/>
        <v>0</v>
      </c>
      <c r="J156" s="159"/>
      <c r="K156" s="158">
        <f t="shared" si="37"/>
        <v>0</v>
      </c>
      <c r="L156" s="158">
        <v>21</v>
      </c>
      <c r="M156" s="158">
        <f t="shared" si="38"/>
        <v>0</v>
      </c>
      <c r="N156" s="157">
        <v>0</v>
      </c>
      <c r="O156" s="157">
        <f t="shared" si="39"/>
        <v>0</v>
      </c>
      <c r="P156" s="157">
        <v>0</v>
      </c>
      <c r="Q156" s="157">
        <f t="shared" si="40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1"/>
        <v>0</v>
      </c>
      <c r="W156" s="158"/>
      <c r="X156" s="158" t="s">
        <v>309</v>
      </c>
      <c r="Y156" s="158" t="s">
        <v>310</v>
      </c>
      <c r="Z156" s="147"/>
      <c r="AA156" s="147"/>
      <c r="AB156" s="147"/>
      <c r="AC156" s="147"/>
      <c r="AD156" s="147"/>
      <c r="AE156" s="147"/>
      <c r="AF156" s="147"/>
      <c r="AG156" s="147" t="s">
        <v>615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140</v>
      </c>
      <c r="B157" s="176" t="s">
        <v>762</v>
      </c>
      <c r="C157" s="182" t="s">
        <v>763</v>
      </c>
      <c r="D157" s="177" t="s">
        <v>516</v>
      </c>
      <c r="E157" s="178">
        <v>0.624</v>
      </c>
      <c r="F157" s="179"/>
      <c r="G157" s="180">
        <f t="shared" si="35"/>
        <v>0</v>
      </c>
      <c r="H157" s="159"/>
      <c r="I157" s="158">
        <f t="shared" si="36"/>
        <v>0</v>
      </c>
      <c r="J157" s="159"/>
      <c r="K157" s="158">
        <f t="shared" si="37"/>
        <v>0</v>
      </c>
      <c r="L157" s="158">
        <v>21</v>
      </c>
      <c r="M157" s="158">
        <f t="shared" si="38"/>
        <v>0</v>
      </c>
      <c r="N157" s="157">
        <v>0</v>
      </c>
      <c r="O157" s="157">
        <f t="shared" si="39"/>
        <v>0</v>
      </c>
      <c r="P157" s="157">
        <v>0</v>
      </c>
      <c r="Q157" s="157">
        <f t="shared" si="40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1"/>
        <v>0</v>
      </c>
      <c r="W157" s="158"/>
      <c r="X157" s="158" t="s">
        <v>309</v>
      </c>
      <c r="Y157" s="158" t="s">
        <v>310</v>
      </c>
      <c r="Z157" s="147"/>
      <c r="AA157" s="147"/>
      <c r="AB157" s="147"/>
      <c r="AC157" s="147"/>
      <c r="AD157" s="147"/>
      <c r="AE157" s="147"/>
      <c r="AF157" s="147"/>
      <c r="AG157" s="147" t="s">
        <v>615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">
      <c r="A158" s="162" t="s">
        <v>302</v>
      </c>
      <c r="B158" s="163" t="s">
        <v>215</v>
      </c>
      <c r="C158" s="181" t="s">
        <v>216</v>
      </c>
      <c r="D158" s="164"/>
      <c r="E158" s="165"/>
      <c r="F158" s="166"/>
      <c r="G158" s="167">
        <f>SUMIF(AG159:AG194,"&lt;&gt;NOR",G159:G194)</f>
        <v>0</v>
      </c>
      <c r="H158" s="161"/>
      <c r="I158" s="161">
        <f>SUM(I159:I194)</f>
        <v>0</v>
      </c>
      <c r="J158" s="161"/>
      <c r="K158" s="161">
        <f>SUM(K159:K194)</f>
        <v>0</v>
      </c>
      <c r="L158" s="161"/>
      <c r="M158" s="161">
        <f>SUM(M159:M194)</f>
        <v>0</v>
      </c>
      <c r="N158" s="160"/>
      <c r="O158" s="160">
        <f>SUM(O159:O194)</f>
        <v>1.3000000000000003</v>
      </c>
      <c r="P158" s="160"/>
      <c r="Q158" s="160">
        <f>SUM(Q159:Q194)</f>
        <v>0</v>
      </c>
      <c r="R158" s="161"/>
      <c r="S158" s="161"/>
      <c r="T158" s="161"/>
      <c r="U158" s="161"/>
      <c r="V158" s="161">
        <f>SUM(V159:V194)</f>
        <v>0</v>
      </c>
      <c r="W158" s="161"/>
      <c r="X158" s="161"/>
      <c r="Y158" s="161"/>
      <c r="AG158" t="s">
        <v>303</v>
      </c>
    </row>
    <row r="159" spans="1:60" outlineLevel="1" x14ac:dyDescent="0.2">
      <c r="A159" s="175">
        <v>141</v>
      </c>
      <c r="B159" s="176" t="s">
        <v>764</v>
      </c>
      <c r="C159" s="182" t="s">
        <v>765</v>
      </c>
      <c r="D159" s="177" t="s">
        <v>541</v>
      </c>
      <c r="E159" s="178">
        <v>12</v>
      </c>
      <c r="F159" s="179"/>
      <c r="G159" s="180">
        <f t="shared" ref="G159:G194" si="42">ROUND(E159*F159,2)</f>
        <v>0</v>
      </c>
      <c r="H159" s="159"/>
      <c r="I159" s="158">
        <f t="shared" ref="I159:I194" si="43">ROUND(E159*H159,2)</f>
        <v>0</v>
      </c>
      <c r="J159" s="159"/>
      <c r="K159" s="158">
        <f t="shared" ref="K159:K194" si="44">ROUND(E159*J159,2)</f>
        <v>0</v>
      </c>
      <c r="L159" s="158">
        <v>21</v>
      </c>
      <c r="M159" s="158">
        <f t="shared" ref="M159:M194" si="45">G159*(1+L159/100)</f>
        <v>0</v>
      </c>
      <c r="N159" s="157">
        <v>2.47E-3</v>
      </c>
      <c r="O159" s="157">
        <f t="shared" ref="O159:O194" si="46">ROUND(E159*N159,2)</f>
        <v>0.03</v>
      </c>
      <c r="P159" s="157">
        <v>0</v>
      </c>
      <c r="Q159" s="157">
        <f t="shared" ref="Q159:Q194" si="47">ROUND(E159*P159,2)</f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ref="V159:V194" si="48">ROUND(E159*U159,2)</f>
        <v>0</v>
      </c>
      <c r="W159" s="158"/>
      <c r="X159" s="158" t="s">
        <v>309</v>
      </c>
      <c r="Y159" s="158" t="s">
        <v>310</v>
      </c>
      <c r="Z159" s="147"/>
      <c r="AA159" s="147"/>
      <c r="AB159" s="147"/>
      <c r="AC159" s="147"/>
      <c r="AD159" s="147"/>
      <c r="AE159" s="147"/>
      <c r="AF159" s="147"/>
      <c r="AG159" s="147" t="s">
        <v>615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142</v>
      </c>
      <c r="B160" s="176" t="s">
        <v>766</v>
      </c>
      <c r="C160" s="182" t="s">
        <v>767</v>
      </c>
      <c r="D160" s="177" t="s">
        <v>541</v>
      </c>
      <c r="E160" s="178">
        <v>10</v>
      </c>
      <c r="F160" s="179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1.4500000000000001E-2</v>
      </c>
      <c r="O160" s="157">
        <f t="shared" si="46"/>
        <v>0.15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523</v>
      </c>
      <c r="Y160" s="158" t="s">
        <v>310</v>
      </c>
      <c r="Z160" s="147"/>
      <c r="AA160" s="147"/>
      <c r="AB160" s="147"/>
      <c r="AC160" s="147"/>
      <c r="AD160" s="147"/>
      <c r="AE160" s="147"/>
      <c r="AF160" s="147"/>
      <c r="AG160" s="147" t="s">
        <v>524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5">
        <v>143</v>
      </c>
      <c r="B161" s="176" t="s">
        <v>768</v>
      </c>
      <c r="C161" s="182" t="s">
        <v>769</v>
      </c>
      <c r="D161" s="177" t="s">
        <v>541</v>
      </c>
      <c r="E161" s="178">
        <v>2</v>
      </c>
      <c r="F161" s="179"/>
      <c r="G161" s="180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2.1899999999999999E-2</v>
      </c>
      <c r="O161" s="157">
        <f t="shared" si="46"/>
        <v>0.04</v>
      </c>
      <c r="P161" s="157">
        <v>0</v>
      </c>
      <c r="Q161" s="157">
        <f t="shared" si="47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48"/>
        <v>0</v>
      </c>
      <c r="W161" s="158"/>
      <c r="X161" s="158" t="s">
        <v>523</v>
      </c>
      <c r="Y161" s="158" t="s">
        <v>310</v>
      </c>
      <c r="Z161" s="147"/>
      <c r="AA161" s="147"/>
      <c r="AB161" s="147"/>
      <c r="AC161" s="147"/>
      <c r="AD161" s="147"/>
      <c r="AE161" s="147"/>
      <c r="AF161" s="147"/>
      <c r="AG161" s="147" t="s">
        <v>524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75">
        <v>144</v>
      </c>
      <c r="B162" s="176" t="s">
        <v>770</v>
      </c>
      <c r="C162" s="182" t="s">
        <v>2438</v>
      </c>
      <c r="D162" s="177" t="s">
        <v>541</v>
      </c>
      <c r="E162" s="178">
        <v>12</v>
      </c>
      <c r="F162" s="179"/>
      <c r="G162" s="180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1.6E-2</v>
      </c>
      <c r="O162" s="157">
        <f t="shared" si="46"/>
        <v>0.19</v>
      </c>
      <c r="P162" s="157">
        <v>0</v>
      </c>
      <c r="Q162" s="157">
        <f t="shared" si="47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48"/>
        <v>0</v>
      </c>
      <c r="W162" s="158"/>
      <c r="X162" s="158" t="s">
        <v>523</v>
      </c>
      <c r="Y162" s="158" t="s">
        <v>310</v>
      </c>
      <c r="Z162" s="147"/>
      <c r="AA162" s="147"/>
      <c r="AB162" s="147"/>
      <c r="AC162" s="147"/>
      <c r="AD162" s="147"/>
      <c r="AE162" s="147"/>
      <c r="AF162" s="147"/>
      <c r="AG162" s="147" t="s">
        <v>524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75">
        <v>145</v>
      </c>
      <c r="B163" s="176" t="s">
        <v>771</v>
      </c>
      <c r="C163" s="182" t="s">
        <v>772</v>
      </c>
      <c r="D163" s="177" t="s">
        <v>541</v>
      </c>
      <c r="E163" s="178">
        <v>12</v>
      </c>
      <c r="F163" s="179"/>
      <c r="G163" s="180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1E-3</v>
      </c>
      <c r="O163" s="157">
        <f t="shared" si="46"/>
        <v>0.01</v>
      </c>
      <c r="P163" s="157">
        <v>0</v>
      </c>
      <c r="Q163" s="157">
        <f t="shared" si="47"/>
        <v>0</v>
      </c>
      <c r="R163" s="158"/>
      <c r="S163" s="158" t="s">
        <v>307</v>
      </c>
      <c r="T163" s="158" t="s">
        <v>308</v>
      </c>
      <c r="U163" s="158">
        <v>0</v>
      </c>
      <c r="V163" s="158">
        <f t="shared" si="48"/>
        <v>0</v>
      </c>
      <c r="W163" s="158"/>
      <c r="X163" s="158" t="s">
        <v>523</v>
      </c>
      <c r="Y163" s="158" t="s">
        <v>310</v>
      </c>
      <c r="Z163" s="147"/>
      <c r="AA163" s="147"/>
      <c r="AB163" s="147"/>
      <c r="AC163" s="147"/>
      <c r="AD163" s="147"/>
      <c r="AE163" s="147"/>
      <c r="AF163" s="147"/>
      <c r="AG163" s="147" t="s">
        <v>524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5">
        <v>146</v>
      </c>
      <c r="B164" s="176" t="s">
        <v>773</v>
      </c>
      <c r="C164" s="182" t="s">
        <v>774</v>
      </c>
      <c r="D164" s="177" t="s">
        <v>541</v>
      </c>
      <c r="E164" s="178">
        <v>14</v>
      </c>
      <c r="F164" s="179"/>
      <c r="G164" s="180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4.2999999999999999E-4</v>
      </c>
      <c r="O164" s="157">
        <f t="shared" si="46"/>
        <v>0.01</v>
      </c>
      <c r="P164" s="157">
        <v>0</v>
      </c>
      <c r="Q164" s="157">
        <f t="shared" si="47"/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si="48"/>
        <v>0</v>
      </c>
      <c r="W164" s="158"/>
      <c r="X164" s="158" t="s">
        <v>523</v>
      </c>
      <c r="Y164" s="158" t="s">
        <v>310</v>
      </c>
      <c r="Z164" s="147"/>
      <c r="AA164" s="147"/>
      <c r="AB164" s="147"/>
      <c r="AC164" s="147"/>
      <c r="AD164" s="147"/>
      <c r="AE164" s="147"/>
      <c r="AF164" s="147"/>
      <c r="AG164" s="147" t="s">
        <v>524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5">
        <v>147</v>
      </c>
      <c r="B165" s="176" t="s">
        <v>775</v>
      </c>
      <c r="C165" s="182" t="s">
        <v>776</v>
      </c>
      <c r="D165" s="177" t="s">
        <v>541</v>
      </c>
      <c r="E165" s="178">
        <v>4</v>
      </c>
      <c r="F165" s="179"/>
      <c r="G165" s="180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6.4000000000000005E-4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48"/>
        <v>0</v>
      </c>
      <c r="W165" s="158"/>
      <c r="X165" s="158" t="s">
        <v>309</v>
      </c>
      <c r="Y165" s="158" t="s">
        <v>310</v>
      </c>
      <c r="Z165" s="147"/>
      <c r="AA165" s="147"/>
      <c r="AB165" s="147"/>
      <c r="AC165" s="147"/>
      <c r="AD165" s="147"/>
      <c r="AE165" s="147"/>
      <c r="AF165" s="147"/>
      <c r="AG165" s="147" t="s">
        <v>615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1" x14ac:dyDescent="0.2">
      <c r="A166" s="175">
        <v>148</v>
      </c>
      <c r="B166" s="176" t="s">
        <v>777</v>
      </c>
      <c r="C166" s="182" t="s">
        <v>2439</v>
      </c>
      <c r="D166" s="177" t="s">
        <v>541</v>
      </c>
      <c r="E166" s="178">
        <v>4</v>
      </c>
      <c r="F166" s="179"/>
      <c r="G166" s="180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1.46E-2</v>
      </c>
      <c r="O166" s="157">
        <f t="shared" si="46"/>
        <v>0.06</v>
      </c>
      <c r="P166" s="157">
        <v>0</v>
      </c>
      <c r="Q166" s="157">
        <f t="shared" si="47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48"/>
        <v>0</v>
      </c>
      <c r="W166" s="158"/>
      <c r="X166" s="158" t="s">
        <v>523</v>
      </c>
      <c r="Y166" s="158" t="s">
        <v>310</v>
      </c>
      <c r="Z166" s="147"/>
      <c r="AA166" s="147"/>
      <c r="AB166" s="147"/>
      <c r="AC166" s="147"/>
      <c r="AD166" s="147"/>
      <c r="AE166" s="147"/>
      <c r="AF166" s="147"/>
      <c r="AG166" s="147" t="s">
        <v>524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149</v>
      </c>
      <c r="B167" s="176" t="s">
        <v>778</v>
      </c>
      <c r="C167" s="182" t="s">
        <v>779</v>
      </c>
      <c r="D167" s="177" t="s">
        <v>541</v>
      </c>
      <c r="E167" s="178">
        <v>4</v>
      </c>
      <c r="F167" s="179"/>
      <c r="G167" s="180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1.0500000000000001E-2</v>
      </c>
      <c r="O167" s="157">
        <f t="shared" si="46"/>
        <v>0.04</v>
      </c>
      <c r="P167" s="157">
        <v>0</v>
      </c>
      <c r="Q167" s="157">
        <f t="shared" si="47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48"/>
        <v>0</v>
      </c>
      <c r="W167" s="158"/>
      <c r="X167" s="158" t="s">
        <v>523</v>
      </c>
      <c r="Y167" s="158" t="s">
        <v>310</v>
      </c>
      <c r="Z167" s="147"/>
      <c r="AA167" s="147"/>
      <c r="AB167" s="147"/>
      <c r="AC167" s="147"/>
      <c r="AD167" s="147"/>
      <c r="AE167" s="147"/>
      <c r="AF167" s="147"/>
      <c r="AG167" s="147" t="s">
        <v>524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5">
        <v>150</v>
      </c>
      <c r="B168" s="176" t="s">
        <v>780</v>
      </c>
      <c r="C168" s="182" t="s">
        <v>781</v>
      </c>
      <c r="D168" s="177" t="s">
        <v>541</v>
      </c>
      <c r="E168" s="178">
        <v>2</v>
      </c>
      <c r="F168" s="179"/>
      <c r="G168" s="180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1.8E-3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48"/>
        <v>0</v>
      </c>
      <c r="W168" s="158"/>
      <c r="X168" s="158" t="s">
        <v>523</v>
      </c>
      <c r="Y168" s="158" t="s">
        <v>310</v>
      </c>
      <c r="Z168" s="147"/>
      <c r="AA168" s="147"/>
      <c r="AB168" s="147"/>
      <c r="AC168" s="147"/>
      <c r="AD168" s="147"/>
      <c r="AE168" s="147"/>
      <c r="AF168" s="147"/>
      <c r="AG168" s="147" t="s">
        <v>524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5">
        <v>151</v>
      </c>
      <c r="B169" s="176" t="s">
        <v>782</v>
      </c>
      <c r="C169" s="182" t="s">
        <v>783</v>
      </c>
      <c r="D169" s="177" t="s">
        <v>389</v>
      </c>
      <c r="E169" s="178">
        <v>22</v>
      </c>
      <c r="F169" s="179"/>
      <c r="G169" s="180">
        <f t="shared" si="42"/>
        <v>0</v>
      </c>
      <c r="H169" s="159"/>
      <c r="I169" s="158">
        <f t="shared" si="43"/>
        <v>0</v>
      </c>
      <c r="J169" s="159"/>
      <c r="K169" s="158">
        <f t="shared" si="44"/>
        <v>0</v>
      </c>
      <c r="L169" s="158">
        <v>21</v>
      </c>
      <c r="M169" s="158">
        <f t="shared" si="45"/>
        <v>0</v>
      </c>
      <c r="N169" s="157">
        <v>1.73E-3</v>
      </c>
      <c r="O169" s="157">
        <f t="shared" si="46"/>
        <v>0.04</v>
      </c>
      <c r="P169" s="157">
        <v>0</v>
      </c>
      <c r="Q169" s="157">
        <f t="shared" si="47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48"/>
        <v>0</v>
      </c>
      <c r="W169" s="158"/>
      <c r="X169" s="158" t="s">
        <v>309</v>
      </c>
      <c r="Y169" s="158" t="s">
        <v>310</v>
      </c>
      <c r="Z169" s="147"/>
      <c r="AA169" s="147"/>
      <c r="AB169" s="147"/>
      <c r="AC169" s="147"/>
      <c r="AD169" s="147"/>
      <c r="AE169" s="147"/>
      <c r="AF169" s="147"/>
      <c r="AG169" s="147" t="s">
        <v>615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>
        <v>152</v>
      </c>
      <c r="B170" s="176" t="s">
        <v>784</v>
      </c>
      <c r="C170" s="182" t="s">
        <v>785</v>
      </c>
      <c r="D170" s="177" t="s">
        <v>541</v>
      </c>
      <c r="E170" s="178">
        <v>20</v>
      </c>
      <c r="F170" s="179"/>
      <c r="G170" s="180">
        <f t="shared" si="42"/>
        <v>0</v>
      </c>
      <c r="H170" s="159"/>
      <c r="I170" s="158">
        <f t="shared" si="43"/>
        <v>0</v>
      </c>
      <c r="J170" s="159"/>
      <c r="K170" s="158">
        <f t="shared" si="44"/>
        <v>0</v>
      </c>
      <c r="L170" s="158">
        <v>21</v>
      </c>
      <c r="M170" s="158">
        <f t="shared" si="45"/>
        <v>0</v>
      </c>
      <c r="N170" s="157">
        <v>1.2E-2</v>
      </c>
      <c r="O170" s="157">
        <f t="shared" si="46"/>
        <v>0.24</v>
      </c>
      <c r="P170" s="157">
        <v>0</v>
      </c>
      <c r="Q170" s="157">
        <f t="shared" si="47"/>
        <v>0</v>
      </c>
      <c r="R170" s="158"/>
      <c r="S170" s="158" t="s">
        <v>307</v>
      </c>
      <c r="T170" s="158" t="s">
        <v>308</v>
      </c>
      <c r="U170" s="158">
        <v>0</v>
      </c>
      <c r="V170" s="158">
        <f t="shared" si="48"/>
        <v>0</v>
      </c>
      <c r="W170" s="158"/>
      <c r="X170" s="158" t="s">
        <v>523</v>
      </c>
      <c r="Y170" s="158" t="s">
        <v>310</v>
      </c>
      <c r="Z170" s="147"/>
      <c r="AA170" s="147"/>
      <c r="AB170" s="147"/>
      <c r="AC170" s="147"/>
      <c r="AD170" s="147"/>
      <c r="AE170" s="147"/>
      <c r="AF170" s="147"/>
      <c r="AG170" s="147" t="s">
        <v>524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75">
        <v>153</v>
      </c>
      <c r="B171" s="176" t="s">
        <v>786</v>
      </c>
      <c r="C171" s="182" t="s">
        <v>787</v>
      </c>
      <c r="D171" s="177" t="s">
        <v>541</v>
      </c>
      <c r="E171" s="178">
        <v>2</v>
      </c>
      <c r="F171" s="179"/>
      <c r="G171" s="180">
        <f t="shared" si="42"/>
        <v>0</v>
      </c>
      <c r="H171" s="159"/>
      <c r="I171" s="158">
        <f t="shared" si="43"/>
        <v>0</v>
      </c>
      <c r="J171" s="159"/>
      <c r="K171" s="158">
        <f t="shared" si="44"/>
        <v>0</v>
      </c>
      <c r="L171" s="158">
        <v>21</v>
      </c>
      <c r="M171" s="158">
        <f t="shared" si="45"/>
        <v>0</v>
      </c>
      <c r="N171" s="157">
        <v>1.7600000000000001E-2</v>
      </c>
      <c r="O171" s="157">
        <f t="shared" si="46"/>
        <v>0.04</v>
      </c>
      <c r="P171" s="157">
        <v>0</v>
      </c>
      <c r="Q171" s="157">
        <f t="shared" si="47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48"/>
        <v>0</v>
      </c>
      <c r="W171" s="158"/>
      <c r="X171" s="158" t="s">
        <v>523</v>
      </c>
      <c r="Y171" s="158" t="s">
        <v>310</v>
      </c>
      <c r="Z171" s="147"/>
      <c r="AA171" s="147"/>
      <c r="AB171" s="147"/>
      <c r="AC171" s="147"/>
      <c r="AD171" s="147"/>
      <c r="AE171" s="147"/>
      <c r="AF171" s="147"/>
      <c r="AG171" s="147" t="s">
        <v>524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154</v>
      </c>
      <c r="B172" s="176" t="s">
        <v>788</v>
      </c>
      <c r="C172" s="182" t="s">
        <v>2440</v>
      </c>
      <c r="D172" s="177" t="s">
        <v>541</v>
      </c>
      <c r="E172" s="178">
        <v>22</v>
      </c>
      <c r="F172" s="179"/>
      <c r="G172" s="180">
        <f t="shared" si="42"/>
        <v>0</v>
      </c>
      <c r="H172" s="159"/>
      <c r="I172" s="158">
        <f t="shared" si="43"/>
        <v>0</v>
      </c>
      <c r="J172" s="159"/>
      <c r="K172" s="158">
        <f t="shared" si="44"/>
        <v>0</v>
      </c>
      <c r="L172" s="158">
        <v>21</v>
      </c>
      <c r="M172" s="158">
        <f t="shared" si="45"/>
        <v>0</v>
      </c>
      <c r="N172" s="157">
        <v>1.2E-2</v>
      </c>
      <c r="O172" s="157">
        <f t="shared" si="46"/>
        <v>0.26</v>
      </c>
      <c r="P172" s="157">
        <v>0</v>
      </c>
      <c r="Q172" s="157">
        <f t="shared" si="47"/>
        <v>0</v>
      </c>
      <c r="R172" s="158"/>
      <c r="S172" s="158" t="s">
        <v>307</v>
      </c>
      <c r="T172" s="158" t="s">
        <v>308</v>
      </c>
      <c r="U172" s="158">
        <v>0</v>
      </c>
      <c r="V172" s="158">
        <f t="shared" si="48"/>
        <v>0</v>
      </c>
      <c r="W172" s="158"/>
      <c r="X172" s="158" t="s">
        <v>523</v>
      </c>
      <c r="Y172" s="158" t="s">
        <v>310</v>
      </c>
      <c r="Z172" s="147"/>
      <c r="AA172" s="147"/>
      <c r="AB172" s="147"/>
      <c r="AC172" s="147"/>
      <c r="AD172" s="147"/>
      <c r="AE172" s="147"/>
      <c r="AF172" s="147"/>
      <c r="AG172" s="147" t="s">
        <v>524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5">
        <v>155</v>
      </c>
      <c r="B173" s="176" t="s">
        <v>789</v>
      </c>
      <c r="C173" s="182" t="s">
        <v>790</v>
      </c>
      <c r="D173" s="177" t="s">
        <v>541</v>
      </c>
      <c r="E173" s="178">
        <v>2</v>
      </c>
      <c r="F173" s="179"/>
      <c r="G173" s="180">
        <f t="shared" si="42"/>
        <v>0</v>
      </c>
      <c r="H173" s="159"/>
      <c r="I173" s="158">
        <f t="shared" si="43"/>
        <v>0</v>
      </c>
      <c r="J173" s="159"/>
      <c r="K173" s="158">
        <f t="shared" si="44"/>
        <v>0</v>
      </c>
      <c r="L173" s="158">
        <v>21</v>
      </c>
      <c r="M173" s="158">
        <f t="shared" si="45"/>
        <v>0</v>
      </c>
      <c r="N173" s="157">
        <v>1.39E-3</v>
      </c>
      <c r="O173" s="157">
        <f t="shared" si="46"/>
        <v>0</v>
      </c>
      <c r="P173" s="157">
        <v>0</v>
      </c>
      <c r="Q173" s="157">
        <f t="shared" si="47"/>
        <v>0</v>
      </c>
      <c r="R173" s="158"/>
      <c r="S173" s="158" t="s">
        <v>307</v>
      </c>
      <c r="T173" s="158" t="s">
        <v>308</v>
      </c>
      <c r="U173" s="158">
        <v>0</v>
      </c>
      <c r="V173" s="158">
        <f t="shared" si="48"/>
        <v>0</v>
      </c>
      <c r="W173" s="158"/>
      <c r="X173" s="158" t="s">
        <v>309</v>
      </c>
      <c r="Y173" s="158" t="s">
        <v>310</v>
      </c>
      <c r="Z173" s="147"/>
      <c r="AA173" s="147"/>
      <c r="AB173" s="147"/>
      <c r="AC173" s="147"/>
      <c r="AD173" s="147"/>
      <c r="AE173" s="147"/>
      <c r="AF173" s="147"/>
      <c r="AG173" s="147" t="s">
        <v>615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5">
        <v>156</v>
      </c>
      <c r="B174" s="176" t="s">
        <v>791</v>
      </c>
      <c r="C174" s="182" t="s">
        <v>792</v>
      </c>
      <c r="D174" s="177" t="s">
        <v>541</v>
      </c>
      <c r="E174" s="178">
        <v>2</v>
      </c>
      <c r="F174" s="179"/>
      <c r="G174" s="180">
        <f t="shared" si="42"/>
        <v>0</v>
      </c>
      <c r="H174" s="159"/>
      <c r="I174" s="158">
        <f t="shared" si="43"/>
        <v>0</v>
      </c>
      <c r="J174" s="159"/>
      <c r="K174" s="158">
        <f t="shared" si="44"/>
        <v>0</v>
      </c>
      <c r="L174" s="158">
        <v>21</v>
      </c>
      <c r="M174" s="158">
        <f t="shared" si="45"/>
        <v>0</v>
      </c>
      <c r="N174" s="157">
        <v>1.6E-2</v>
      </c>
      <c r="O174" s="157">
        <f t="shared" si="46"/>
        <v>0.03</v>
      </c>
      <c r="P174" s="157">
        <v>0</v>
      </c>
      <c r="Q174" s="157">
        <f t="shared" si="47"/>
        <v>0</v>
      </c>
      <c r="R174" s="158"/>
      <c r="S174" s="158" t="s">
        <v>307</v>
      </c>
      <c r="T174" s="158" t="s">
        <v>308</v>
      </c>
      <c r="U174" s="158">
        <v>0</v>
      </c>
      <c r="V174" s="158">
        <f t="shared" si="48"/>
        <v>0</v>
      </c>
      <c r="W174" s="158"/>
      <c r="X174" s="158" t="s">
        <v>523</v>
      </c>
      <c r="Y174" s="158" t="s">
        <v>310</v>
      </c>
      <c r="Z174" s="147"/>
      <c r="AA174" s="147"/>
      <c r="AB174" s="147"/>
      <c r="AC174" s="147"/>
      <c r="AD174" s="147"/>
      <c r="AE174" s="147"/>
      <c r="AF174" s="147"/>
      <c r="AG174" s="147" t="s">
        <v>524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ht="22.5" outlineLevel="1" x14ac:dyDescent="0.2">
      <c r="A175" s="175">
        <v>157</v>
      </c>
      <c r="B175" s="176" t="s">
        <v>793</v>
      </c>
      <c r="C175" s="182" t="s">
        <v>2441</v>
      </c>
      <c r="D175" s="177" t="s">
        <v>541</v>
      </c>
      <c r="E175" s="178">
        <v>2</v>
      </c>
      <c r="F175" s="179"/>
      <c r="G175" s="180">
        <f t="shared" si="42"/>
        <v>0</v>
      </c>
      <c r="H175" s="159"/>
      <c r="I175" s="158">
        <f t="shared" si="43"/>
        <v>0</v>
      </c>
      <c r="J175" s="159"/>
      <c r="K175" s="158">
        <f t="shared" si="44"/>
        <v>0</v>
      </c>
      <c r="L175" s="158">
        <v>21</v>
      </c>
      <c r="M175" s="158">
        <f t="shared" si="45"/>
        <v>0</v>
      </c>
      <c r="N175" s="157">
        <v>1.4E-2</v>
      </c>
      <c r="O175" s="157">
        <f t="shared" si="46"/>
        <v>0.03</v>
      </c>
      <c r="P175" s="157">
        <v>0</v>
      </c>
      <c r="Q175" s="157">
        <f t="shared" si="47"/>
        <v>0</v>
      </c>
      <c r="R175" s="158"/>
      <c r="S175" s="158" t="s">
        <v>307</v>
      </c>
      <c r="T175" s="158" t="s">
        <v>308</v>
      </c>
      <c r="U175" s="158">
        <v>0</v>
      </c>
      <c r="V175" s="158">
        <f t="shared" si="48"/>
        <v>0</v>
      </c>
      <c r="W175" s="158"/>
      <c r="X175" s="158" t="s">
        <v>523</v>
      </c>
      <c r="Y175" s="158" t="s">
        <v>310</v>
      </c>
      <c r="Z175" s="147"/>
      <c r="AA175" s="147"/>
      <c r="AB175" s="147"/>
      <c r="AC175" s="147"/>
      <c r="AD175" s="147"/>
      <c r="AE175" s="147"/>
      <c r="AF175" s="147"/>
      <c r="AG175" s="147" t="s">
        <v>524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75">
        <v>158</v>
      </c>
      <c r="B176" s="176" t="s">
        <v>794</v>
      </c>
      <c r="C176" s="182" t="s">
        <v>795</v>
      </c>
      <c r="D176" s="177" t="s">
        <v>389</v>
      </c>
      <c r="E176" s="178">
        <v>9</v>
      </c>
      <c r="F176" s="179"/>
      <c r="G176" s="180">
        <f t="shared" si="42"/>
        <v>0</v>
      </c>
      <c r="H176" s="159"/>
      <c r="I176" s="158">
        <f t="shared" si="43"/>
        <v>0</v>
      </c>
      <c r="J176" s="159"/>
      <c r="K176" s="158">
        <f t="shared" si="44"/>
        <v>0</v>
      </c>
      <c r="L176" s="158">
        <v>21</v>
      </c>
      <c r="M176" s="158">
        <f t="shared" si="45"/>
        <v>0</v>
      </c>
      <c r="N176" s="157">
        <v>4.2999999999999999E-4</v>
      </c>
      <c r="O176" s="157">
        <f t="shared" si="46"/>
        <v>0</v>
      </c>
      <c r="P176" s="157">
        <v>0</v>
      </c>
      <c r="Q176" s="157">
        <f t="shared" si="47"/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si="48"/>
        <v>0</v>
      </c>
      <c r="W176" s="158"/>
      <c r="X176" s="158" t="s">
        <v>309</v>
      </c>
      <c r="Y176" s="158" t="s">
        <v>310</v>
      </c>
      <c r="Z176" s="147"/>
      <c r="AA176" s="147"/>
      <c r="AB176" s="147"/>
      <c r="AC176" s="147"/>
      <c r="AD176" s="147"/>
      <c r="AE176" s="147"/>
      <c r="AF176" s="147"/>
      <c r="AG176" s="147" t="s">
        <v>615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5">
        <v>159</v>
      </c>
      <c r="B177" s="176" t="s">
        <v>796</v>
      </c>
      <c r="C177" s="182" t="s">
        <v>797</v>
      </c>
      <c r="D177" s="177" t="s">
        <v>389</v>
      </c>
      <c r="E177" s="178">
        <v>2</v>
      </c>
      <c r="F177" s="179"/>
      <c r="G177" s="180">
        <f t="shared" si="42"/>
        <v>0</v>
      </c>
      <c r="H177" s="159"/>
      <c r="I177" s="158">
        <f t="shared" si="43"/>
        <v>0</v>
      </c>
      <c r="J177" s="159"/>
      <c r="K177" s="158">
        <f t="shared" si="44"/>
        <v>0</v>
      </c>
      <c r="L177" s="158">
        <v>21</v>
      </c>
      <c r="M177" s="158">
        <f t="shared" si="45"/>
        <v>0</v>
      </c>
      <c r="N177" s="157">
        <v>6.4000000000000005E-4</v>
      </c>
      <c r="O177" s="157">
        <f t="shared" si="46"/>
        <v>0</v>
      </c>
      <c r="P177" s="157">
        <v>0</v>
      </c>
      <c r="Q177" s="157">
        <f t="shared" si="47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48"/>
        <v>0</v>
      </c>
      <c r="W177" s="158"/>
      <c r="X177" s="158" t="s">
        <v>309</v>
      </c>
      <c r="Y177" s="158" t="s">
        <v>310</v>
      </c>
      <c r="Z177" s="147"/>
      <c r="AA177" s="147"/>
      <c r="AB177" s="147"/>
      <c r="AC177" s="147"/>
      <c r="AD177" s="147"/>
      <c r="AE177" s="147"/>
      <c r="AF177" s="147"/>
      <c r="AG177" s="147" t="s">
        <v>615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5">
        <v>160</v>
      </c>
      <c r="B178" s="176" t="s">
        <v>798</v>
      </c>
      <c r="C178" s="182" t="s">
        <v>2443</v>
      </c>
      <c r="D178" s="177" t="s">
        <v>541</v>
      </c>
      <c r="E178" s="178">
        <v>2</v>
      </c>
      <c r="F178" s="179"/>
      <c r="G178" s="180">
        <f t="shared" si="42"/>
        <v>0</v>
      </c>
      <c r="H178" s="159"/>
      <c r="I178" s="158">
        <f t="shared" si="43"/>
        <v>0</v>
      </c>
      <c r="J178" s="159"/>
      <c r="K178" s="158">
        <f t="shared" si="44"/>
        <v>0</v>
      </c>
      <c r="L178" s="158">
        <v>21</v>
      </c>
      <c r="M178" s="158">
        <f t="shared" si="45"/>
        <v>0</v>
      </c>
      <c r="N178" s="157">
        <v>1.4E-2</v>
      </c>
      <c r="O178" s="157">
        <f t="shared" si="46"/>
        <v>0.03</v>
      </c>
      <c r="P178" s="157">
        <v>0</v>
      </c>
      <c r="Q178" s="157">
        <f t="shared" si="47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48"/>
        <v>0</v>
      </c>
      <c r="W178" s="158"/>
      <c r="X178" s="158" t="s">
        <v>523</v>
      </c>
      <c r="Y178" s="158" t="s">
        <v>310</v>
      </c>
      <c r="Z178" s="147"/>
      <c r="AA178" s="147"/>
      <c r="AB178" s="147"/>
      <c r="AC178" s="147"/>
      <c r="AD178" s="147"/>
      <c r="AE178" s="147"/>
      <c r="AF178" s="147"/>
      <c r="AG178" s="147" t="s">
        <v>524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33.75" outlineLevel="1" x14ac:dyDescent="0.2">
      <c r="A179" s="175">
        <v>161</v>
      </c>
      <c r="B179" s="176" t="s">
        <v>799</v>
      </c>
      <c r="C179" s="182" t="s">
        <v>2442</v>
      </c>
      <c r="D179" s="177" t="s">
        <v>541</v>
      </c>
      <c r="E179" s="178">
        <v>2</v>
      </c>
      <c r="F179" s="179"/>
      <c r="G179" s="180">
        <f t="shared" si="42"/>
        <v>0</v>
      </c>
      <c r="H179" s="159"/>
      <c r="I179" s="158">
        <f t="shared" si="43"/>
        <v>0</v>
      </c>
      <c r="J179" s="159"/>
      <c r="K179" s="158">
        <f t="shared" si="44"/>
        <v>0</v>
      </c>
      <c r="L179" s="158">
        <v>21</v>
      </c>
      <c r="M179" s="158">
        <f t="shared" si="45"/>
        <v>0</v>
      </c>
      <c r="N179" s="157">
        <v>1.8700000000000001E-2</v>
      </c>
      <c r="O179" s="157">
        <f t="shared" si="46"/>
        <v>0.04</v>
      </c>
      <c r="P179" s="157">
        <v>0</v>
      </c>
      <c r="Q179" s="157">
        <f t="shared" si="47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48"/>
        <v>0</v>
      </c>
      <c r="W179" s="158"/>
      <c r="X179" s="158" t="s">
        <v>523</v>
      </c>
      <c r="Y179" s="158" t="s">
        <v>310</v>
      </c>
      <c r="Z179" s="147"/>
      <c r="AA179" s="147"/>
      <c r="AB179" s="147"/>
      <c r="AC179" s="147"/>
      <c r="AD179" s="147"/>
      <c r="AE179" s="147"/>
      <c r="AF179" s="147"/>
      <c r="AG179" s="147" t="s">
        <v>524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5">
        <v>162</v>
      </c>
      <c r="B180" s="176" t="s">
        <v>800</v>
      </c>
      <c r="C180" s="182" t="s">
        <v>801</v>
      </c>
      <c r="D180" s="177" t="s">
        <v>389</v>
      </c>
      <c r="E180" s="178">
        <v>61</v>
      </c>
      <c r="F180" s="179"/>
      <c r="G180" s="180">
        <f t="shared" si="42"/>
        <v>0</v>
      </c>
      <c r="H180" s="159"/>
      <c r="I180" s="158">
        <f t="shared" si="43"/>
        <v>0</v>
      </c>
      <c r="J180" s="159"/>
      <c r="K180" s="158">
        <f t="shared" si="44"/>
        <v>0</v>
      </c>
      <c r="L180" s="158">
        <v>21</v>
      </c>
      <c r="M180" s="158">
        <f t="shared" si="45"/>
        <v>0</v>
      </c>
      <c r="N180" s="157">
        <v>2.4000000000000001E-4</v>
      </c>
      <c r="O180" s="157">
        <f t="shared" si="46"/>
        <v>0.01</v>
      </c>
      <c r="P180" s="157">
        <v>0</v>
      </c>
      <c r="Q180" s="157">
        <f t="shared" si="47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48"/>
        <v>0</v>
      </c>
      <c r="W180" s="158"/>
      <c r="X180" s="158" t="s">
        <v>309</v>
      </c>
      <c r="Y180" s="158" t="s">
        <v>310</v>
      </c>
      <c r="Z180" s="147"/>
      <c r="AA180" s="147"/>
      <c r="AB180" s="147"/>
      <c r="AC180" s="147"/>
      <c r="AD180" s="147"/>
      <c r="AE180" s="147"/>
      <c r="AF180" s="147"/>
      <c r="AG180" s="147" t="s">
        <v>615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75">
        <v>163</v>
      </c>
      <c r="B181" s="176" t="s">
        <v>802</v>
      </c>
      <c r="C181" s="182" t="s">
        <v>803</v>
      </c>
      <c r="D181" s="177" t="s">
        <v>389</v>
      </c>
      <c r="E181" s="178">
        <v>1</v>
      </c>
      <c r="F181" s="179"/>
      <c r="G181" s="180">
        <f t="shared" si="42"/>
        <v>0</v>
      </c>
      <c r="H181" s="159"/>
      <c r="I181" s="158">
        <f t="shared" si="43"/>
        <v>0</v>
      </c>
      <c r="J181" s="159"/>
      <c r="K181" s="158">
        <f t="shared" si="44"/>
        <v>0</v>
      </c>
      <c r="L181" s="158">
        <v>21</v>
      </c>
      <c r="M181" s="158">
        <f t="shared" si="45"/>
        <v>0</v>
      </c>
      <c r="N181" s="157">
        <v>9.0000000000000006E-5</v>
      </c>
      <c r="O181" s="157">
        <f t="shared" si="46"/>
        <v>0</v>
      </c>
      <c r="P181" s="157">
        <v>0</v>
      </c>
      <c r="Q181" s="157">
        <f t="shared" si="47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48"/>
        <v>0</v>
      </c>
      <c r="W181" s="158"/>
      <c r="X181" s="158" t="s">
        <v>309</v>
      </c>
      <c r="Y181" s="158" t="s">
        <v>310</v>
      </c>
      <c r="Z181" s="147"/>
      <c r="AA181" s="147"/>
      <c r="AB181" s="147"/>
      <c r="AC181" s="147"/>
      <c r="AD181" s="147"/>
      <c r="AE181" s="147"/>
      <c r="AF181" s="147"/>
      <c r="AG181" s="147" t="s">
        <v>615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164</v>
      </c>
      <c r="B182" s="176" t="s">
        <v>804</v>
      </c>
      <c r="C182" s="182" t="s">
        <v>805</v>
      </c>
      <c r="D182" s="177" t="s">
        <v>541</v>
      </c>
      <c r="E182" s="178">
        <v>1</v>
      </c>
      <c r="F182" s="179"/>
      <c r="G182" s="180">
        <f t="shared" si="42"/>
        <v>0</v>
      </c>
      <c r="H182" s="159"/>
      <c r="I182" s="158">
        <f t="shared" si="43"/>
        <v>0</v>
      </c>
      <c r="J182" s="159"/>
      <c r="K182" s="158">
        <f t="shared" si="44"/>
        <v>0</v>
      </c>
      <c r="L182" s="158">
        <v>21</v>
      </c>
      <c r="M182" s="158">
        <f t="shared" si="45"/>
        <v>0</v>
      </c>
      <c r="N182" s="157">
        <v>1.4999999999999999E-4</v>
      </c>
      <c r="O182" s="157">
        <f t="shared" si="46"/>
        <v>0</v>
      </c>
      <c r="P182" s="157">
        <v>0</v>
      </c>
      <c r="Q182" s="157">
        <f t="shared" si="47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48"/>
        <v>0</v>
      </c>
      <c r="W182" s="158"/>
      <c r="X182" s="158" t="s">
        <v>523</v>
      </c>
      <c r="Y182" s="158" t="s">
        <v>310</v>
      </c>
      <c r="Z182" s="147"/>
      <c r="AA182" s="147"/>
      <c r="AB182" s="147"/>
      <c r="AC182" s="147"/>
      <c r="AD182" s="147"/>
      <c r="AE182" s="147"/>
      <c r="AF182" s="147"/>
      <c r="AG182" s="147" t="s">
        <v>524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22.5" outlineLevel="1" x14ac:dyDescent="0.2">
      <c r="A183" s="175">
        <v>165</v>
      </c>
      <c r="B183" s="176" t="s">
        <v>806</v>
      </c>
      <c r="C183" s="182" t="s">
        <v>807</v>
      </c>
      <c r="D183" s="177" t="s">
        <v>541</v>
      </c>
      <c r="E183" s="178">
        <v>1</v>
      </c>
      <c r="F183" s="179"/>
      <c r="G183" s="180">
        <f t="shared" si="42"/>
        <v>0</v>
      </c>
      <c r="H183" s="159"/>
      <c r="I183" s="158">
        <f t="shared" si="43"/>
        <v>0</v>
      </c>
      <c r="J183" s="159"/>
      <c r="K183" s="158">
        <f t="shared" si="44"/>
        <v>0</v>
      </c>
      <c r="L183" s="158">
        <v>21</v>
      </c>
      <c r="M183" s="158">
        <f t="shared" si="45"/>
        <v>0</v>
      </c>
      <c r="N183" s="157">
        <v>0</v>
      </c>
      <c r="O183" s="157">
        <f t="shared" si="46"/>
        <v>0</v>
      </c>
      <c r="P183" s="157">
        <v>0</v>
      </c>
      <c r="Q183" s="157">
        <f t="shared" si="47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48"/>
        <v>0</v>
      </c>
      <c r="W183" s="158"/>
      <c r="X183" s="158" t="s">
        <v>523</v>
      </c>
      <c r="Y183" s="158" t="s">
        <v>310</v>
      </c>
      <c r="Z183" s="147"/>
      <c r="AA183" s="147"/>
      <c r="AB183" s="147"/>
      <c r="AC183" s="147"/>
      <c r="AD183" s="147"/>
      <c r="AE183" s="147"/>
      <c r="AF183" s="147"/>
      <c r="AG183" s="147" t="s">
        <v>524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75">
        <v>166</v>
      </c>
      <c r="B184" s="176" t="s">
        <v>808</v>
      </c>
      <c r="C184" s="182" t="s">
        <v>809</v>
      </c>
      <c r="D184" s="177" t="s">
        <v>541</v>
      </c>
      <c r="E184" s="178">
        <v>2</v>
      </c>
      <c r="F184" s="179"/>
      <c r="G184" s="180">
        <f t="shared" si="42"/>
        <v>0</v>
      </c>
      <c r="H184" s="159"/>
      <c r="I184" s="158">
        <f t="shared" si="43"/>
        <v>0</v>
      </c>
      <c r="J184" s="159"/>
      <c r="K184" s="158">
        <f t="shared" si="44"/>
        <v>0</v>
      </c>
      <c r="L184" s="158">
        <v>21</v>
      </c>
      <c r="M184" s="158">
        <f t="shared" si="45"/>
        <v>0</v>
      </c>
      <c r="N184" s="157">
        <v>1.6000000000000001E-4</v>
      </c>
      <c r="O184" s="157">
        <f t="shared" si="46"/>
        <v>0</v>
      </c>
      <c r="P184" s="157">
        <v>0</v>
      </c>
      <c r="Q184" s="157">
        <f t="shared" si="47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48"/>
        <v>0</v>
      </c>
      <c r="W184" s="158"/>
      <c r="X184" s="158" t="s">
        <v>309</v>
      </c>
      <c r="Y184" s="158" t="s">
        <v>310</v>
      </c>
      <c r="Z184" s="147"/>
      <c r="AA184" s="147"/>
      <c r="AB184" s="147"/>
      <c r="AC184" s="147"/>
      <c r="AD184" s="147"/>
      <c r="AE184" s="147"/>
      <c r="AF184" s="147"/>
      <c r="AG184" s="147" t="s">
        <v>615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5">
        <v>167</v>
      </c>
      <c r="B185" s="176" t="s">
        <v>810</v>
      </c>
      <c r="C185" s="182" t="s">
        <v>811</v>
      </c>
      <c r="D185" s="177" t="s">
        <v>541</v>
      </c>
      <c r="E185" s="178">
        <v>2</v>
      </c>
      <c r="F185" s="179"/>
      <c r="G185" s="180">
        <f t="shared" si="42"/>
        <v>0</v>
      </c>
      <c r="H185" s="159"/>
      <c r="I185" s="158">
        <f t="shared" si="43"/>
        <v>0</v>
      </c>
      <c r="J185" s="159"/>
      <c r="K185" s="158">
        <f t="shared" si="44"/>
        <v>0</v>
      </c>
      <c r="L185" s="158">
        <v>21</v>
      </c>
      <c r="M185" s="158">
        <f t="shared" si="45"/>
        <v>0</v>
      </c>
      <c r="N185" s="157">
        <v>1.56E-3</v>
      </c>
      <c r="O185" s="157">
        <f t="shared" si="46"/>
        <v>0</v>
      </c>
      <c r="P185" s="157">
        <v>0</v>
      </c>
      <c r="Q185" s="157">
        <f t="shared" si="47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48"/>
        <v>0</v>
      </c>
      <c r="W185" s="158"/>
      <c r="X185" s="158" t="s">
        <v>523</v>
      </c>
      <c r="Y185" s="158" t="s">
        <v>310</v>
      </c>
      <c r="Z185" s="147"/>
      <c r="AA185" s="147"/>
      <c r="AB185" s="147"/>
      <c r="AC185" s="147"/>
      <c r="AD185" s="147"/>
      <c r="AE185" s="147"/>
      <c r="AF185" s="147"/>
      <c r="AG185" s="147" t="s">
        <v>524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5">
        <v>168</v>
      </c>
      <c r="B186" s="176" t="s">
        <v>812</v>
      </c>
      <c r="C186" s="182" t="s">
        <v>813</v>
      </c>
      <c r="D186" s="177" t="s">
        <v>541</v>
      </c>
      <c r="E186" s="178">
        <v>31</v>
      </c>
      <c r="F186" s="179"/>
      <c r="G186" s="180">
        <f t="shared" si="42"/>
        <v>0</v>
      </c>
      <c r="H186" s="159"/>
      <c r="I186" s="158">
        <f t="shared" si="43"/>
        <v>0</v>
      </c>
      <c r="J186" s="159"/>
      <c r="K186" s="158">
        <f t="shared" si="44"/>
        <v>0</v>
      </c>
      <c r="L186" s="158">
        <v>21</v>
      </c>
      <c r="M186" s="158">
        <f t="shared" si="45"/>
        <v>0</v>
      </c>
      <c r="N186" s="157">
        <v>4.0000000000000003E-5</v>
      </c>
      <c r="O186" s="157">
        <f t="shared" si="46"/>
        <v>0</v>
      </c>
      <c r="P186" s="157">
        <v>0</v>
      </c>
      <c r="Q186" s="157">
        <f t="shared" si="47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48"/>
        <v>0</v>
      </c>
      <c r="W186" s="158"/>
      <c r="X186" s="158" t="s">
        <v>309</v>
      </c>
      <c r="Y186" s="158" t="s">
        <v>310</v>
      </c>
      <c r="Z186" s="147"/>
      <c r="AA186" s="147"/>
      <c r="AB186" s="147"/>
      <c r="AC186" s="147"/>
      <c r="AD186" s="147"/>
      <c r="AE186" s="147"/>
      <c r="AF186" s="147"/>
      <c r="AG186" s="147" t="s">
        <v>615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169</v>
      </c>
      <c r="B187" s="176" t="s">
        <v>814</v>
      </c>
      <c r="C187" s="182" t="s">
        <v>815</v>
      </c>
      <c r="D187" s="177" t="s">
        <v>541</v>
      </c>
      <c r="E187" s="178">
        <v>20</v>
      </c>
      <c r="F187" s="179"/>
      <c r="G187" s="180">
        <f t="shared" si="42"/>
        <v>0</v>
      </c>
      <c r="H187" s="159"/>
      <c r="I187" s="158">
        <f t="shared" si="43"/>
        <v>0</v>
      </c>
      <c r="J187" s="159"/>
      <c r="K187" s="158">
        <f t="shared" si="44"/>
        <v>0</v>
      </c>
      <c r="L187" s="158">
        <v>21</v>
      </c>
      <c r="M187" s="158">
        <f t="shared" si="45"/>
        <v>0</v>
      </c>
      <c r="N187" s="157">
        <v>1.8E-3</v>
      </c>
      <c r="O187" s="157">
        <f t="shared" si="46"/>
        <v>0.04</v>
      </c>
      <c r="P187" s="157">
        <v>0</v>
      </c>
      <c r="Q187" s="157">
        <f t="shared" si="47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48"/>
        <v>0</v>
      </c>
      <c r="W187" s="158"/>
      <c r="X187" s="158" t="s">
        <v>523</v>
      </c>
      <c r="Y187" s="158" t="s">
        <v>310</v>
      </c>
      <c r="Z187" s="147"/>
      <c r="AA187" s="147"/>
      <c r="AB187" s="147"/>
      <c r="AC187" s="147"/>
      <c r="AD187" s="147"/>
      <c r="AE187" s="147"/>
      <c r="AF187" s="147"/>
      <c r="AG187" s="147" t="s">
        <v>524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2.5" outlineLevel="1" x14ac:dyDescent="0.2">
      <c r="A188" s="175">
        <v>170</v>
      </c>
      <c r="B188" s="176" t="s">
        <v>816</v>
      </c>
      <c r="C188" s="182" t="s">
        <v>817</v>
      </c>
      <c r="D188" s="177" t="s">
        <v>541</v>
      </c>
      <c r="E188" s="178">
        <v>2</v>
      </c>
      <c r="F188" s="179"/>
      <c r="G188" s="180">
        <f t="shared" si="42"/>
        <v>0</v>
      </c>
      <c r="H188" s="159"/>
      <c r="I188" s="158">
        <f t="shared" si="43"/>
        <v>0</v>
      </c>
      <c r="J188" s="159"/>
      <c r="K188" s="158">
        <f t="shared" si="44"/>
        <v>0</v>
      </c>
      <c r="L188" s="158">
        <v>21</v>
      </c>
      <c r="M188" s="158">
        <f t="shared" si="45"/>
        <v>0</v>
      </c>
      <c r="N188" s="157">
        <v>1.5200000000000001E-3</v>
      </c>
      <c r="O188" s="157">
        <f t="shared" si="46"/>
        <v>0</v>
      </c>
      <c r="P188" s="157">
        <v>0</v>
      </c>
      <c r="Q188" s="157">
        <f t="shared" si="47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48"/>
        <v>0</v>
      </c>
      <c r="W188" s="158"/>
      <c r="X188" s="158" t="s">
        <v>523</v>
      </c>
      <c r="Y188" s="158" t="s">
        <v>310</v>
      </c>
      <c r="Z188" s="147"/>
      <c r="AA188" s="147"/>
      <c r="AB188" s="147"/>
      <c r="AC188" s="147"/>
      <c r="AD188" s="147"/>
      <c r="AE188" s="147"/>
      <c r="AF188" s="147"/>
      <c r="AG188" s="147" t="s">
        <v>524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2.5" outlineLevel="1" x14ac:dyDescent="0.2">
      <c r="A189" s="175">
        <v>171</v>
      </c>
      <c r="B189" s="176" t="s">
        <v>818</v>
      </c>
      <c r="C189" s="182" t="s">
        <v>819</v>
      </c>
      <c r="D189" s="177" t="s">
        <v>541</v>
      </c>
      <c r="E189" s="178">
        <v>9</v>
      </c>
      <c r="F189" s="179"/>
      <c r="G189" s="180">
        <f t="shared" si="42"/>
        <v>0</v>
      </c>
      <c r="H189" s="159"/>
      <c r="I189" s="158">
        <f t="shared" si="43"/>
        <v>0</v>
      </c>
      <c r="J189" s="159"/>
      <c r="K189" s="158">
        <f t="shared" si="44"/>
        <v>0</v>
      </c>
      <c r="L189" s="158">
        <v>21</v>
      </c>
      <c r="M189" s="158">
        <f t="shared" si="45"/>
        <v>0</v>
      </c>
      <c r="N189" s="157">
        <v>1.5E-3</v>
      </c>
      <c r="O189" s="157">
        <f t="shared" si="46"/>
        <v>0.01</v>
      </c>
      <c r="P189" s="157">
        <v>0</v>
      </c>
      <c r="Q189" s="157">
        <f t="shared" si="47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48"/>
        <v>0</v>
      </c>
      <c r="W189" s="158"/>
      <c r="X189" s="158" t="s">
        <v>523</v>
      </c>
      <c r="Y189" s="158" t="s">
        <v>310</v>
      </c>
      <c r="Z189" s="147"/>
      <c r="AA189" s="147"/>
      <c r="AB189" s="147"/>
      <c r="AC189" s="147"/>
      <c r="AD189" s="147"/>
      <c r="AE189" s="147"/>
      <c r="AF189" s="147"/>
      <c r="AG189" s="147" t="s">
        <v>524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ht="22.5" outlineLevel="1" x14ac:dyDescent="0.2">
      <c r="A190" s="175">
        <v>172</v>
      </c>
      <c r="B190" s="176" t="s">
        <v>820</v>
      </c>
      <c r="C190" s="182" t="s">
        <v>821</v>
      </c>
      <c r="D190" s="177" t="s">
        <v>541</v>
      </c>
      <c r="E190" s="178">
        <v>2</v>
      </c>
      <c r="F190" s="179"/>
      <c r="G190" s="180">
        <f t="shared" si="42"/>
        <v>0</v>
      </c>
      <c r="H190" s="159"/>
      <c r="I190" s="158">
        <f t="shared" si="43"/>
        <v>0</v>
      </c>
      <c r="J190" s="159"/>
      <c r="K190" s="158">
        <f t="shared" si="44"/>
        <v>0</v>
      </c>
      <c r="L190" s="158">
        <v>21</v>
      </c>
      <c r="M190" s="158">
        <f t="shared" si="45"/>
        <v>0</v>
      </c>
      <c r="N190" s="157">
        <v>4.0000000000000003E-5</v>
      </c>
      <c r="O190" s="157">
        <f t="shared" si="46"/>
        <v>0</v>
      </c>
      <c r="P190" s="157">
        <v>0</v>
      </c>
      <c r="Q190" s="157">
        <f t="shared" si="47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48"/>
        <v>0</v>
      </c>
      <c r="W190" s="158"/>
      <c r="X190" s="158" t="s">
        <v>309</v>
      </c>
      <c r="Y190" s="158" t="s">
        <v>310</v>
      </c>
      <c r="Z190" s="147"/>
      <c r="AA190" s="147"/>
      <c r="AB190" s="147"/>
      <c r="AC190" s="147"/>
      <c r="AD190" s="147"/>
      <c r="AE190" s="147"/>
      <c r="AF190" s="147"/>
      <c r="AG190" s="147" t="s">
        <v>615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5">
        <v>173</v>
      </c>
      <c r="B191" s="176" t="s">
        <v>822</v>
      </c>
      <c r="C191" s="182" t="s">
        <v>823</v>
      </c>
      <c r="D191" s="177" t="s">
        <v>541</v>
      </c>
      <c r="E191" s="178">
        <v>2</v>
      </c>
      <c r="F191" s="179"/>
      <c r="G191" s="180">
        <f t="shared" si="42"/>
        <v>0</v>
      </c>
      <c r="H191" s="159"/>
      <c r="I191" s="158">
        <f t="shared" si="43"/>
        <v>0</v>
      </c>
      <c r="J191" s="159"/>
      <c r="K191" s="158">
        <f t="shared" si="44"/>
        <v>0</v>
      </c>
      <c r="L191" s="158">
        <v>21</v>
      </c>
      <c r="M191" s="158">
        <f t="shared" si="45"/>
        <v>0</v>
      </c>
      <c r="N191" s="157">
        <v>1.8E-3</v>
      </c>
      <c r="O191" s="157">
        <f t="shared" si="46"/>
        <v>0</v>
      </c>
      <c r="P191" s="157">
        <v>0</v>
      </c>
      <c r="Q191" s="157">
        <f t="shared" si="47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48"/>
        <v>0</v>
      </c>
      <c r="W191" s="158"/>
      <c r="X191" s="158" t="s">
        <v>523</v>
      </c>
      <c r="Y191" s="158" t="s">
        <v>310</v>
      </c>
      <c r="Z191" s="147"/>
      <c r="AA191" s="147"/>
      <c r="AB191" s="147"/>
      <c r="AC191" s="147"/>
      <c r="AD191" s="147"/>
      <c r="AE191" s="147"/>
      <c r="AF191" s="147"/>
      <c r="AG191" s="147" t="s">
        <v>524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5">
        <v>174</v>
      </c>
      <c r="B192" s="176" t="s">
        <v>824</v>
      </c>
      <c r="C192" s="182" t="s">
        <v>825</v>
      </c>
      <c r="D192" s="177" t="s">
        <v>541</v>
      </c>
      <c r="E192" s="178">
        <v>12</v>
      </c>
      <c r="F192" s="179"/>
      <c r="G192" s="180">
        <f t="shared" si="42"/>
        <v>0</v>
      </c>
      <c r="H192" s="159"/>
      <c r="I192" s="158">
        <f t="shared" si="43"/>
        <v>0</v>
      </c>
      <c r="J192" s="159"/>
      <c r="K192" s="158">
        <f t="shared" si="44"/>
        <v>0</v>
      </c>
      <c r="L192" s="158">
        <v>21</v>
      </c>
      <c r="M192" s="158">
        <f t="shared" si="45"/>
        <v>0</v>
      </c>
      <c r="N192" s="157">
        <v>6.9999999999999994E-5</v>
      </c>
      <c r="O192" s="157">
        <f t="shared" si="46"/>
        <v>0</v>
      </c>
      <c r="P192" s="157">
        <v>0</v>
      </c>
      <c r="Q192" s="157">
        <f t="shared" si="47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48"/>
        <v>0</v>
      </c>
      <c r="W192" s="158"/>
      <c r="X192" s="158" t="s">
        <v>309</v>
      </c>
      <c r="Y192" s="158" t="s">
        <v>310</v>
      </c>
      <c r="Z192" s="147"/>
      <c r="AA192" s="147"/>
      <c r="AB192" s="147"/>
      <c r="AC192" s="147"/>
      <c r="AD192" s="147"/>
      <c r="AE192" s="147"/>
      <c r="AF192" s="147"/>
      <c r="AG192" s="147" t="s">
        <v>615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5">
        <v>175</v>
      </c>
      <c r="B193" s="176" t="s">
        <v>826</v>
      </c>
      <c r="C193" s="182" t="s">
        <v>827</v>
      </c>
      <c r="D193" s="177" t="s">
        <v>541</v>
      </c>
      <c r="E193" s="178">
        <v>6</v>
      </c>
      <c r="F193" s="179"/>
      <c r="G193" s="180">
        <f t="shared" si="42"/>
        <v>0</v>
      </c>
      <c r="H193" s="159"/>
      <c r="I193" s="158">
        <f t="shared" si="43"/>
        <v>0</v>
      </c>
      <c r="J193" s="159"/>
      <c r="K193" s="158">
        <f t="shared" si="44"/>
        <v>0</v>
      </c>
      <c r="L193" s="158">
        <v>21</v>
      </c>
      <c r="M193" s="158">
        <f t="shared" si="45"/>
        <v>0</v>
      </c>
      <c r="N193" s="157">
        <v>3.1E-4</v>
      </c>
      <c r="O193" s="157">
        <f t="shared" si="46"/>
        <v>0</v>
      </c>
      <c r="P193" s="157">
        <v>0</v>
      </c>
      <c r="Q193" s="157">
        <f t="shared" si="47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48"/>
        <v>0</v>
      </c>
      <c r="W193" s="158"/>
      <c r="X193" s="158" t="s">
        <v>309</v>
      </c>
      <c r="Y193" s="158" t="s">
        <v>310</v>
      </c>
      <c r="Z193" s="147"/>
      <c r="AA193" s="147"/>
      <c r="AB193" s="147"/>
      <c r="AC193" s="147"/>
      <c r="AD193" s="147"/>
      <c r="AE193" s="147"/>
      <c r="AF193" s="147"/>
      <c r="AG193" s="147" t="s">
        <v>615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5">
        <v>176</v>
      </c>
      <c r="B194" s="176" t="s">
        <v>828</v>
      </c>
      <c r="C194" s="182" t="s">
        <v>829</v>
      </c>
      <c r="D194" s="177" t="s">
        <v>516</v>
      </c>
      <c r="E194" s="178">
        <v>1.3240000000000001</v>
      </c>
      <c r="F194" s="179"/>
      <c r="G194" s="180">
        <f t="shared" si="42"/>
        <v>0</v>
      </c>
      <c r="H194" s="159"/>
      <c r="I194" s="158">
        <f t="shared" si="43"/>
        <v>0</v>
      </c>
      <c r="J194" s="159"/>
      <c r="K194" s="158">
        <f t="shared" si="44"/>
        <v>0</v>
      </c>
      <c r="L194" s="158">
        <v>21</v>
      </c>
      <c r="M194" s="158">
        <f t="shared" si="45"/>
        <v>0</v>
      </c>
      <c r="N194" s="157">
        <v>0</v>
      </c>
      <c r="O194" s="157">
        <f t="shared" si="46"/>
        <v>0</v>
      </c>
      <c r="P194" s="157">
        <v>0</v>
      </c>
      <c r="Q194" s="157">
        <f t="shared" si="47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48"/>
        <v>0</v>
      </c>
      <c r="W194" s="158"/>
      <c r="X194" s="158" t="s">
        <v>309</v>
      </c>
      <c r="Y194" s="158" t="s">
        <v>310</v>
      </c>
      <c r="Z194" s="147"/>
      <c r="AA194" s="147"/>
      <c r="AB194" s="147"/>
      <c r="AC194" s="147"/>
      <c r="AD194" s="147"/>
      <c r="AE194" s="147"/>
      <c r="AF194" s="147"/>
      <c r="AG194" s="147" t="s">
        <v>615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x14ac:dyDescent="0.2">
      <c r="A195" s="162" t="s">
        <v>302</v>
      </c>
      <c r="B195" s="163" t="s">
        <v>219</v>
      </c>
      <c r="C195" s="181" t="s">
        <v>221</v>
      </c>
      <c r="D195" s="164"/>
      <c r="E195" s="165"/>
      <c r="F195" s="166"/>
      <c r="G195" s="167">
        <f>SUMIF(AG196:AG199,"&lt;&gt;NOR",G196:G199)</f>
        <v>0</v>
      </c>
      <c r="H195" s="161"/>
      <c r="I195" s="161">
        <f>SUM(I196:I199)</f>
        <v>0</v>
      </c>
      <c r="J195" s="161"/>
      <c r="K195" s="161">
        <f>SUM(K196:K199)</f>
        <v>0</v>
      </c>
      <c r="L195" s="161"/>
      <c r="M195" s="161">
        <f>SUM(M196:M199)</f>
        <v>0</v>
      </c>
      <c r="N195" s="160"/>
      <c r="O195" s="160">
        <f>SUM(O196:O199)</f>
        <v>0</v>
      </c>
      <c r="P195" s="160"/>
      <c r="Q195" s="160">
        <f>SUM(Q196:Q199)</f>
        <v>0</v>
      </c>
      <c r="R195" s="161"/>
      <c r="S195" s="161"/>
      <c r="T195" s="161"/>
      <c r="U195" s="161"/>
      <c r="V195" s="161">
        <f>SUM(V196:V199)</f>
        <v>0</v>
      </c>
      <c r="W195" s="161"/>
      <c r="X195" s="161"/>
      <c r="Y195" s="161"/>
      <c r="AG195" t="s">
        <v>303</v>
      </c>
    </row>
    <row r="196" spans="1:60" ht="33.75" outlineLevel="1" x14ac:dyDescent="0.2">
      <c r="A196" s="175">
        <v>177</v>
      </c>
      <c r="B196" s="176" t="s">
        <v>830</v>
      </c>
      <c r="C196" s="182" t="s">
        <v>831</v>
      </c>
      <c r="D196" s="177" t="s">
        <v>389</v>
      </c>
      <c r="E196" s="178">
        <v>1</v>
      </c>
      <c r="F196" s="179"/>
      <c r="G196" s="180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3.32E-3</v>
      </c>
      <c r="O196" s="157">
        <f>ROUND(E196*N196,2)</f>
        <v>0</v>
      </c>
      <c r="P196" s="157">
        <v>0</v>
      </c>
      <c r="Q196" s="157">
        <f>ROUND(E196*P196,2)</f>
        <v>0</v>
      </c>
      <c r="R196" s="158"/>
      <c r="S196" s="158" t="s">
        <v>307</v>
      </c>
      <c r="T196" s="158" t="s">
        <v>308</v>
      </c>
      <c r="U196" s="158">
        <v>0</v>
      </c>
      <c r="V196" s="158">
        <f>ROUND(E196*U196,2)</f>
        <v>0</v>
      </c>
      <c r="W196" s="158"/>
      <c r="X196" s="158" t="s">
        <v>309</v>
      </c>
      <c r="Y196" s="158" t="s">
        <v>310</v>
      </c>
      <c r="Z196" s="147"/>
      <c r="AA196" s="147"/>
      <c r="AB196" s="147"/>
      <c r="AC196" s="147"/>
      <c r="AD196" s="147"/>
      <c r="AE196" s="147"/>
      <c r="AF196" s="147"/>
      <c r="AG196" s="147" t="s">
        <v>615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1" x14ac:dyDescent="0.2">
      <c r="A197" s="175">
        <v>178</v>
      </c>
      <c r="B197" s="176" t="s">
        <v>832</v>
      </c>
      <c r="C197" s="182" t="s">
        <v>833</v>
      </c>
      <c r="D197" s="177" t="s">
        <v>389</v>
      </c>
      <c r="E197" s="178">
        <v>1</v>
      </c>
      <c r="F197" s="179"/>
      <c r="G197" s="180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7">
        <v>6.8000000000000005E-4</v>
      </c>
      <c r="O197" s="157">
        <f>ROUND(E197*N197,2)</f>
        <v>0</v>
      </c>
      <c r="P197" s="157">
        <v>0</v>
      </c>
      <c r="Q197" s="157">
        <f>ROUND(E197*P197,2)</f>
        <v>0</v>
      </c>
      <c r="R197" s="158"/>
      <c r="S197" s="158" t="s">
        <v>307</v>
      </c>
      <c r="T197" s="158" t="s">
        <v>308</v>
      </c>
      <c r="U197" s="158">
        <v>0</v>
      </c>
      <c r="V197" s="158">
        <f>ROUND(E197*U197,2)</f>
        <v>0</v>
      </c>
      <c r="W197" s="158"/>
      <c r="X197" s="158" t="s">
        <v>309</v>
      </c>
      <c r="Y197" s="158" t="s">
        <v>310</v>
      </c>
      <c r="Z197" s="147"/>
      <c r="AA197" s="147"/>
      <c r="AB197" s="147"/>
      <c r="AC197" s="147"/>
      <c r="AD197" s="147"/>
      <c r="AE197" s="147"/>
      <c r="AF197" s="147"/>
      <c r="AG197" s="147" t="s">
        <v>615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33.75" outlineLevel="1" x14ac:dyDescent="0.2">
      <c r="A198" s="175">
        <v>179</v>
      </c>
      <c r="B198" s="176" t="s">
        <v>834</v>
      </c>
      <c r="C198" s="182" t="s">
        <v>835</v>
      </c>
      <c r="D198" s="177" t="s">
        <v>541</v>
      </c>
      <c r="E198" s="178">
        <v>1</v>
      </c>
      <c r="F198" s="179"/>
      <c r="G198" s="180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7">
        <v>2.5999999999999999E-3</v>
      </c>
      <c r="O198" s="157">
        <f>ROUND(E198*N198,2)</f>
        <v>0</v>
      </c>
      <c r="P198" s="157">
        <v>0</v>
      </c>
      <c r="Q198" s="157">
        <f>ROUND(E198*P198,2)</f>
        <v>0</v>
      </c>
      <c r="R198" s="158"/>
      <c r="S198" s="158" t="s">
        <v>307</v>
      </c>
      <c r="T198" s="158" t="s">
        <v>308</v>
      </c>
      <c r="U198" s="158">
        <v>0</v>
      </c>
      <c r="V198" s="158">
        <f>ROUND(E198*U198,2)</f>
        <v>0</v>
      </c>
      <c r="W198" s="158"/>
      <c r="X198" s="158" t="s">
        <v>523</v>
      </c>
      <c r="Y198" s="158" t="s">
        <v>310</v>
      </c>
      <c r="Z198" s="147"/>
      <c r="AA198" s="147"/>
      <c r="AB198" s="147"/>
      <c r="AC198" s="147"/>
      <c r="AD198" s="147"/>
      <c r="AE198" s="147"/>
      <c r="AF198" s="147"/>
      <c r="AG198" s="147" t="s">
        <v>524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5">
        <v>180</v>
      </c>
      <c r="B199" s="176" t="s">
        <v>836</v>
      </c>
      <c r="C199" s="182" t="s">
        <v>837</v>
      </c>
      <c r="D199" s="177" t="s">
        <v>516</v>
      </c>
      <c r="E199" s="178">
        <v>7.0000000000000001E-3</v>
      </c>
      <c r="F199" s="179"/>
      <c r="G199" s="180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0</v>
      </c>
      <c r="O199" s="157">
        <f>ROUND(E199*N199,2)</f>
        <v>0</v>
      </c>
      <c r="P199" s="157">
        <v>0</v>
      </c>
      <c r="Q199" s="157">
        <f>ROUND(E199*P199,2)</f>
        <v>0</v>
      </c>
      <c r="R199" s="158"/>
      <c r="S199" s="158" t="s">
        <v>307</v>
      </c>
      <c r="T199" s="158" t="s">
        <v>308</v>
      </c>
      <c r="U199" s="158">
        <v>0</v>
      </c>
      <c r="V199" s="158">
        <f>ROUND(E199*U199,2)</f>
        <v>0</v>
      </c>
      <c r="W199" s="158"/>
      <c r="X199" s="158" t="s">
        <v>309</v>
      </c>
      <c r="Y199" s="158" t="s">
        <v>310</v>
      </c>
      <c r="Z199" s="147"/>
      <c r="AA199" s="147"/>
      <c r="AB199" s="147"/>
      <c r="AC199" s="147"/>
      <c r="AD199" s="147"/>
      <c r="AE199" s="147"/>
      <c r="AF199" s="147"/>
      <c r="AG199" s="147" t="s">
        <v>615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x14ac:dyDescent="0.2">
      <c r="A200" s="162" t="s">
        <v>302</v>
      </c>
      <c r="B200" s="163" t="s">
        <v>224</v>
      </c>
      <c r="C200" s="181" t="s">
        <v>226</v>
      </c>
      <c r="D200" s="164"/>
      <c r="E200" s="165"/>
      <c r="F200" s="166"/>
      <c r="G200" s="167">
        <f>SUMIF(AG201:AG202,"&lt;&gt;NOR",G201:G202)</f>
        <v>0</v>
      </c>
      <c r="H200" s="161"/>
      <c r="I200" s="161">
        <f>SUM(I201:I202)</f>
        <v>0</v>
      </c>
      <c r="J200" s="161"/>
      <c r="K200" s="161">
        <f>SUM(K201:K202)</f>
        <v>0</v>
      </c>
      <c r="L200" s="161"/>
      <c r="M200" s="161">
        <f>SUM(M201:M202)</f>
        <v>0</v>
      </c>
      <c r="N200" s="160"/>
      <c r="O200" s="160">
        <f>SUM(O201:O202)</f>
        <v>0</v>
      </c>
      <c r="P200" s="160"/>
      <c r="Q200" s="160">
        <f>SUM(Q201:Q202)</f>
        <v>0</v>
      </c>
      <c r="R200" s="161"/>
      <c r="S200" s="161"/>
      <c r="T200" s="161"/>
      <c r="U200" s="161"/>
      <c r="V200" s="161">
        <f>SUM(V201:V202)</f>
        <v>0</v>
      </c>
      <c r="W200" s="161"/>
      <c r="X200" s="161"/>
      <c r="Y200" s="161"/>
      <c r="AG200" t="s">
        <v>303</v>
      </c>
    </row>
    <row r="201" spans="1:60" ht="22.5" outlineLevel="1" x14ac:dyDescent="0.2">
      <c r="A201" s="175">
        <v>181</v>
      </c>
      <c r="B201" s="176" t="s">
        <v>838</v>
      </c>
      <c r="C201" s="182" t="s">
        <v>839</v>
      </c>
      <c r="D201" s="177" t="s">
        <v>541</v>
      </c>
      <c r="E201" s="178">
        <v>1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5.2999999999999998E-4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307</v>
      </c>
      <c r="T201" s="158" t="s">
        <v>308</v>
      </c>
      <c r="U201" s="158">
        <v>0</v>
      </c>
      <c r="V201" s="158">
        <f>ROUND(E201*U201,2)</f>
        <v>0</v>
      </c>
      <c r="W201" s="158"/>
      <c r="X201" s="158" t="s">
        <v>309</v>
      </c>
      <c r="Y201" s="158" t="s">
        <v>310</v>
      </c>
      <c r="Z201" s="147"/>
      <c r="AA201" s="147"/>
      <c r="AB201" s="147"/>
      <c r="AC201" s="147"/>
      <c r="AD201" s="147"/>
      <c r="AE201" s="147"/>
      <c r="AF201" s="147"/>
      <c r="AG201" s="147" t="s">
        <v>615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ht="22.5" outlineLevel="1" x14ac:dyDescent="0.2">
      <c r="A202" s="169">
        <v>182</v>
      </c>
      <c r="B202" s="170" t="s">
        <v>840</v>
      </c>
      <c r="C202" s="183" t="s">
        <v>841</v>
      </c>
      <c r="D202" s="171" t="s">
        <v>541</v>
      </c>
      <c r="E202" s="172">
        <v>1</v>
      </c>
      <c r="F202" s="173"/>
      <c r="G202" s="17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1.47E-3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307</v>
      </c>
      <c r="T202" s="158" t="s">
        <v>308</v>
      </c>
      <c r="U202" s="158">
        <v>0</v>
      </c>
      <c r="V202" s="158">
        <f>ROUND(E202*U202,2)</f>
        <v>0</v>
      </c>
      <c r="W202" s="158"/>
      <c r="X202" s="158" t="s">
        <v>309</v>
      </c>
      <c r="Y202" s="158" t="s">
        <v>310</v>
      </c>
      <c r="Z202" s="147"/>
      <c r="AA202" s="147"/>
      <c r="AB202" s="147"/>
      <c r="AC202" s="147"/>
      <c r="AD202" s="147"/>
      <c r="AE202" s="147"/>
      <c r="AF202" s="147"/>
      <c r="AG202" s="147" t="s">
        <v>615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x14ac:dyDescent="0.2">
      <c r="A203" s="3"/>
      <c r="B203" s="4"/>
      <c r="C203" s="184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AE203">
        <v>15</v>
      </c>
      <c r="AF203">
        <v>21</v>
      </c>
      <c r="AG203" t="s">
        <v>288</v>
      </c>
    </row>
    <row r="204" spans="1:60" x14ac:dyDescent="0.2">
      <c r="A204" s="150"/>
      <c r="B204" s="151" t="s">
        <v>31</v>
      </c>
      <c r="C204" s="185"/>
      <c r="D204" s="152"/>
      <c r="E204" s="153"/>
      <c r="F204" s="153"/>
      <c r="G204" s="168">
        <f>G8+G25+G27+G32+G61+G63+G72+G74+G85+G124+G158+G195+G200</f>
        <v>0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AE204">
        <f>SUMIF(L7:L202,AE203,G7:G202)</f>
        <v>0</v>
      </c>
      <c r="AF204">
        <f>SUMIF(L7:L202,AF203,G7:G202)</f>
        <v>0</v>
      </c>
      <c r="AG204" t="s">
        <v>353</v>
      </c>
    </row>
    <row r="205" spans="1:60" x14ac:dyDescent="0.2">
      <c r="A205" s="3"/>
      <c r="B205" s="4"/>
      <c r="C205" s="184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60" x14ac:dyDescent="0.2">
      <c r="A206" s="3"/>
      <c r="B206" s="4"/>
      <c r="C206" s="184"/>
      <c r="D206" s="6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60" x14ac:dyDescent="0.2">
      <c r="A207" s="271" t="s">
        <v>354</v>
      </c>
      <c r="B207" s="271"/>
      <c r="C207" s="272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252"/>
      <c r="B208" s="253"/>
      <c r="C208" s="254"/>
      <c r="D208" s="253"/>
      <c r="E208" s="253"/>
      <c r="F208" s="253"/>
      <c r="G208" s="255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AG208" t="s">
        <v>355</v>
      </c>
    </row>
    <row r="209" spans="1:33" x14ac:dyDescent="0.2">
      <c r="A209" s="256"/>
      <c r="B209" s="257"/>
      <c r="C209" s="258"/>
      <c r="D209" s="257"/>
      <c r="E209" s="257"/>
      <c r="F209" s="257"/>
      <c r="G209" s="259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 x14ac:dyDescent="0.2">
      <c r="A210" s="256"/>
      <c r="B210" s="257"/>
      <c r="C210" s="258"/>
      <c r="D210" s="257"/>
      <c r="E210" s="257"/>
      <c r="F210" s="257"/>
      <c r="G210" s="259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33" x14ac:dyDescent="0.2">
      <c r="A211" s="256"/>
      <c r="B211" s="257"/>
      <c r="C211" s="258"/>
      <c r="D211" s="257"/>
      <c r="E211" s="257"/>
      <c r="F211" s="257"/>
      <c r="G211" s="25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60"/>
      <c r="B212" s="261"/>
      <c r="C212" s="262"/>
      <c r="D212" s="261"/>
      <c r="E212" s="261"/>
      <c r="F212" s="261"/>
      <c r="G212" s="26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3"/>
      <c r="B213" s="4"/>
      <c r="C213" s="184"/>
      <c r="D213" s="6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 x14ac:dyDescent="0.2">
      <c r="C214" s="186"/>
      <c r="D214" s="10"/>
      <c r="AG214" t="s">
        <v>356</v>
      </c>
    </row>
    <row r="215" spans="1:33" x14ac:dyDescent="0.2">
      <c r="D215" s="10"/>
    </row>
    <row r="216" spans="1:33" x14ac:dyDescent="0.2">
      <c r="D216" s="10"/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208:G212"/>
    <mergeCell ref="A1:G1"/>
    <mergeCell ref="C2:G2"/>
    <mergeCell ref="C3:G3"/>
    <mergeCell ref="C4:G4"/>
    <mergeCell ref="A207:C20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outlinePr summaryBelow="0"/>
  </sheetPr>
  <dimension ref="A1:BH5000"/>
  <sheetViews>
    <sheetView workbookViewId="0">
      <pane ySplit="7" topLeftCell="A101" activePane="bottomLeft" state="frozen"/>
      <selection pane="bottomLeft" activeCell="C128" sqref="C128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57</v>
      </c>
      <c r="C4" s="268" t="s">
        <v>58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209</v>
      </c>
      <c r="C8" s="181" t="s">
        <v>210</v>
      </c>
      <c r="D8" s="164"/>
      <c r="E8" s="165"/>
      <c r="F8" s="166"/>
      <c r="G8" s="167">
        <f>SUMIF(AG9:AG21,"&lt;&gt;NOR",G9:G21)</f>
        <v>0</v>
      </c>
      <c r="H8" s="161"/>
      <c r="I8" s="161">
        <f>SUM(I9:I21)</f>
        <v>0</v>
      </c>
      <c r="J8" s="161"/>
      <c r="K8" s="161">
        <f>SUM(K9:K21)</f>
        <v>0</v>
      </c>
      <c r="L8" s="161"/>
      <c r="M8" s="161">
        <f>SUM(M9:M21)</f>
        <v>0</v>
      </c>
      <c r="N8" s="160"/>
      <c r="O8" s="160">
        <f>SUM(O9:O21)</f>
        <v>0</v>
      </c>
      <c r="P8" s="160"/>
      <c r="Q8" s="160">
        <f>SUM(Q9:Q21)</f>
        <v>0</v>
      </c>
      <c r="R8" s="161"/>
      <c r="S8" s="161"/>
      <c r="T8" s="161"/>
      <c r="U8" s="161"/>
      <c r="V8" s="161">
        <f>SUM(V9:V21)</f>
        <v>0</v>
      </c>
      <c r="W8" s="161"/>
      <c r="X8" s="161"/>
      <c r="Y8" s="161"/>
      <c r="AG8" t="s">
        <v>303</v>
      </c>
    </row>
    <row r="9" spans="1:60" ht="22.5" outlineLevel="1" x14ac:dyDescent="0.2">
      <c r="A9" s="175">
        <v>1</v>
      </c>
      <c r="B9" s="176" t="s">
        <v>842</v>
      </c>
      <c r="C9" s="182" t="s">
        <v>843</v>
      </c>
      <c r="D9" s="177" t="s">
        <v>844</v>
      </c>
      <c r="E9" s="178">
        <v>51</v>
      </c>
      <c r="F9" s="179"/>
      <c r="G9" s="180">
        <f t="shared" ref="G9:G21" si="0">ROUND(E9*F9,2)</f>
        <v>0</v>
      </c>
      <c r="H9" s="159"/>
      <c r="I9" s="158">
        <f t="shared" ref="I9:I21" si="1">ROUND(E9*H9,2)</f>
        <v>0</v>
      </c>
      <c r="J9" s="159"/>
      <c r="K9" s="158">
        <f t="shared" ref="K9:K21" si="2">ROUND(E9*J9,2)</f>
        <v>0</v>
      </c>
      <c r="L9" s="158">
        <v>21</v>
      </c>
      <c r="M9" s="158">
        <f t="shared" ref="M9:M21" si="3">G9*(1+L9/100)</f>
        <v>0</v>
      </c>
      <c r="N9" s="157">
        <v>0</v>
      </c>
      <c r="O9" s="157">
        <f t="shared" ref="O9:O21" si="4">ROUND(E9*N9,2)</f>
        <v>0</v>
      </c>
      <c r="P9" s="157">
        <v>0</v>
      </c>
      <c r="Q9" s="157">
        <f t="shared" ref="Q9:Q2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1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615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842</v>
      </c>
      <c r="C10" s="182" t="s">
        <v>845</v>
      </c>
      <c r="D10" s="177" t="s">
        <v>844</v>
      </c>
      <c r="E10" s="178">
        <v>54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846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847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5">
        <v>3</v>
      </c>
      <c r="B11" s="176" t="s">
        <v>842</v>
      </c>
      <c r="C11" s="182" t="s">
        <v>848</v>
      </c>
      <c r="D11" s="177" t="s">
        <v>844</v>
      </c>
      <c r="E11" s="178">
        <v>52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846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847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5">
        <v>4</v>
      </c>
      <c r="B12" s="176" t="s">
        <v>842</v>
      </c>
      <c r="C12" s="182" t="s">
        <v>849</v>
      </c>
      <c r="D12" s="177" t="s">
        <v>844</v>
      </c>
      <c r="E12" s="178">
        <v>66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846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847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842</v>
      </c>
      <c r="C13" s="182" t="s">
        <v>850</v>
      </c>
      <c r="D13" s="177" t="s">
        <v>844</v>
      </c>
      <c r="E13" s="178">
        <v>269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523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524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842</v>
      </c>
      <c r="C14" s="182" t="s">
        <v>2444</v>
      </c>
      <c r="D14" s="177" t="s">
        <v>358</v>
      </c>
      <c r="E14" s="178">
        <v>1345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846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847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851</v>
      </c>
      <c r="C15" s="182" t="s">
        <v>852</v>
      </c>
      <c r="D15" s="177" t="s">
        <v>366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523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524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853</v>
      </c>
      <c r="C16" s="182" t="s">
        <v>854</v>
      </c>
      <c r="D16" s="177" t="s">
        <v>541</v>
      </c>
      <c r="E16" s="178">
        <v>1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523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524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855</v>
      </c>
      <c r="C17" s="182" t="s">
        <v>856</v>
      </c>
      <c r="D17" s="177" t="s">
        <v>541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523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524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857</v>
      </c>
      <c r="C18" s="182" t="s">
        <v>858</v>
      </c>
      <c r="D18" s="177" t="s">
        <v>541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523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524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859</v>
      </c>
      <c r="C19" s="182" t="s">
        <v>860</v>
      </c>
      <c r="D19" s="177" t="s">
        <v>541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523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524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1" x14ac:dyDescent="0.2">
      <c r="A20" s="169">
        <v>12</v>
      </c>
      <c r="B20" s="170" t="s">
        <v>861</v>
      </c>
      <c r="C20" s="183" t="s">
        <v>862</v>
      </c>
      <c r="D20" s="171" t="s">
        <v>421</v>
      </c>
      <c r="E20" s="172">
        <v>46</v>
      </c>
      <c r="F20" s="173"/>
      <c r="G20" s="174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523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524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>
        <v>13</v>
      </c>
      <c r="B21" s="155" t="s">
        <v>863</v>
      </c>
      <c r="C21" s="188" t="s">
        <v>864</v>
      </c>
      <c r="D21" s="156" t="s">
        <v>0</v>
      </c>
      <c r="E21" s="187"/>
      <c r="F21" s="159"/>
      <c r="G21" s="158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184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466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x14ac:dyDescent="0.2">
      <c r="A22" s="162" t="s">
        <v>302</v>
      </c>
      <c r="B22" s="163" t="s">
        <v>217</v>
      </c>
      <c r="C22" s="181" t="s">
        <v>218</v>
      </c>
      <c r="D22" s="164"/>
      <c r="E22" s="165"/>
      <c r="F22" s="166"/>
      <c r="G22" s="167">
        <f>SUMIF(AG23:AG36,"&lt;&gt;NOR",G23:G36)</f>
        <v>0</v>
      </c>
      <c r="H22" s="161"/>
      <c r="I22" s="161">
        <f>SUM(I23:I36)</f>
        <v>0</v>
      </c>
      <c r="J22" s="161"/>
      <c r="K22" s="161">
        <f>SUM(K23:K36)</f>
        <v>0</v>
      </c>
      <c r="L22" s="161"/>
      <c r="M22" s="161">
        <f>SUM(M23:M36)</f>
        <v>0</v>
      </c>
      <c r="N22" s="160"/>
      <c r="O22" s="160">
        <f>SUM(O23:O36)</f>
        <v>0</v>
      </c>
      <c r="P22" s="160"/>
      <c r="Q22" s="160">
        <f>SUM(Q23:Q36)</f>
        <v>0</v>
      </c>
      <c r="R22" s="161"/>
      <c r="S22" s="161"/>
      <c r="T22" s="161"/>
      <c r="U22" s="161"/>
      <c r="V22" s="161">
        <f>SUM(V23:V36)</f>
        <v>0</v>
      </c>
      <c r="W22" s="161"/>
      <c r="X22" s="161"/>
      <c r="Y22" s="161"/>
      <c r="AG22" t="s">
        <v>303</v>
      </c>
    </row>
    <row r="23" spans="1:60" outlineLevel="1" x14ac:dyDescent="0.2">
      <c r="A23" s="175">
        <v>14</v>
      </c>
      <c r="B23" s="176" t="s">
        <v>865</v>
      </c>
      <c r="C23" s="182" t="s">
        <v>866</v>
      </c>
      <c r="D23" s="177" t="s">
        <v>389</v>
      </c>
      <c r="E23" s="178">
        <v>1</v>
      </c>
      <c r="F23" s="179"/>
      <c r="G23" s="180">
        <f t="shared" ref="G23:G36" si="7">ROUND(E23*F23,2)</f>
        <v>0</v>
      </c>
      <c r="H23" s="159"/>
      <c r="I23" s="158">
        <f t="shared" ref="I23:I36" si="8">ROUND(E23*H23,2)</f>
        <v>0</v>
      </c>
      <c r="J23" s="159"/>
      <c r="K23" s="158">
        <f t="shared" ref="K23:K36" si="9">ROUND(E23*J23,2)</f>
        <v>0</v>
      </c>
      <c r="L23" s="158">
        <v>21</v>
      </c>
      <c r="M23" s="158">
        <f t="shared" ref="M23:M36" si="10">G23*(1+L23/100)</f>
        <v>0</v>
      </c>
      <c r="N23" s="157">
        <v>0</v>
      </c>
      <c r="O23" s="157">
        <f t="shared" ref="O23:O36" si="11">ROUND(E23*N23,2)</f>
        <v>0</v>
      </c>
      <c r="P23" s="157">
        <v>0</v>
      </c>
      <c r="Q23" s="157">
        <f t="shared" ref="Q23:Q36" si="12"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ref="V23:V36" si="13">ROUND(E23*U23,2)</f>
        <v>0</v>
      </c>
      <c r="W23" s="158"/>
      <c r="X23" s="158" t="s">
        <v>309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615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15</v>
      </c>
      <c r="B24" s="176" t="s">
        <v>867</v>
      </c>
      <c r="C24" s="182" t="s">
        <v>868</v>
      </c>
      <c r="D24" s="177" t="s">
        <v>389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523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524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16</v>
      </c>
      <c r="B25" s="176" t="s">
        <v>869</v>
      </c>
      <c r="C25" s="182" t="s">
        <v>870</v>
      </c>
      <c r="D25" s="177" t="s">
        <v>389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523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524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5">
        <v>17</v>
      </c>
      <c r="B26" s="176" t="s">
        <v>871</v>
      </c>
      <c r="C26" s="182" t="s">
        <v>2445</v>
      </c>
      <c r="D26" s="177" t="s">
        <v>389</v>
      </c>
      <c r="E26" s="178">
        <v>2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523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524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18</v>
      </c>
      <c r="B27" s="176" t="s">
        <v>872</v>
      </c>
      <c r="C27" s="182" t="s">
        <v>2446</v>
      </c>
      <c r="D27" s="177" t="s">
        <v>541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523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524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19</v>
      </c>
      <c r="B28" s="176" t="s">
        <v>873</v>
      </c>
      <c r="C28" s="182" t="s">
        <v>874</v>
      </c>
      <c r="D28" s="177" t="s">
        <v>541</v>
      </c>
      <c r="E28" s="178">
        <v>1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523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524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20</v>
      </c>
      <c r="B29" s="176" t="s">
        <v>875</v>
      </c>
      <c r="C29" s="182" t="s">
        <v>876</v>
      </c>
      <c r="D29" s="177" t="s">
        <v>541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523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524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877</v>
      </c>
      <c r="C30" s="182" t="s">
        <v>878</v>
      </c>
      <c r="D30" s="177" t="s">
        <v>541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523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524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22</v>
      </c>
      <c r="B31" s="176" t="s">
        <v>879</v>
      </c>
      <c r="C31" s="182" t="s">
        <v>2447</v>
      </c>
      <c r="D31" s="177" t="s">
        <v>389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523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524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23</v>
      </c>
      <c r="B32" s="176" t="s">
        <v>880</v>
      </c>
      <c r="C32" s="182" t="s">
        <v>2448</v>
      </c>
      <c r="D32" s="177" t="s">
        <v>541</v>
      </c>
      <c r="E32" s="178">
        <v>2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523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524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24</v>
      </c>
      <c r="B33" s="176" t="s">
        <v>881</v>
      </c>
      <c r="C33" s="182" t="s">
        <v>2449</v>
      </c>
      <c r="D33" s="177" t="s">
        <v>541</v>
      </c>
      <c r="E33" s="178">
        <v>1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523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524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69">
        <v>25</v>
      </c>
      <c r="B34" s="170" t="s">
        <v>882</v>
      </c>
      <c r="C34" s="183" t="s">
        <v>2450</v>
      </c>
      <c r="D34" s="171" t="s">
        <v>541</v>
      </c>
      <c r="E34" s="172">
        <v>1</v>
      </c>
      <c r="F34" s="173"/>
      <c r="G34" s="174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523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524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>
        <v>26</v>
      </c>
      <c r="B35" s="155" t="s">
        <v>883</v>
      </c>
      <c r="C35" s="188" t="s">
        <v>884</v>
      </c>
      <c r="D35" s="156" t="s">
        <v>0</v>
      </c>
      <c r="E35" s="187"/>
      <c r="F35" s="159"/>
      <c r="G35" s="158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184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466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27</v>
      </c>
      <c r="B36" s="176" t="s">
        <v>885</v>
      </c>
      <c r="C36" s="182" t="s">
        <v>886</v>
      </c>
      <c r="D36" s="177" t="s">
        <v>887</v>
      </c>
      <c r="E36" s="178">
        <v>1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615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2" t="s">
        <v>302</v>
      </c>
      <c r="B37" s="163" t="s">
        <v>219</v>
      </c>
      <c r="C37" s="181" t="s">
        <v>220</v>
      </c>
      <c r="D37" s="164"/>
      <c r="E37" s="165"/>
      <c r="F37" s="166"/>
      <c r="G37" s="167">
        <f>SUMIF(AG38:AG54,"&lt;&gt;NOR",G38:G54)</f>
        <v>0</v>
      </c>
      <c r="H37" s="161"/>
      <c r="I37" s="161">
        <f>SUM(I38:I54)</f>
        <v>0</v>
      </c>
      <c r="J37" s="161"/>
      <c r="K37" s="161">
        <f>SUM(K38:K54)</f>
        <v>0</v>
      </c>
      <c r="L37" s="161"/>
      <c r="M37" s="161">
        <f>SUM(M38:M54)</f>
        <v>0</v>
      </c>
      <c r="N37" s="160"/>
      <c r="O37" s="160">
        <f>SUM(O38:O54)</f>
        <v>0</v>
      </c>
      <c r="P37" s="160"/>
      <c r="Q37" s="160">
        <f>SUM(Q38:Q54)</f>
        <v>0</v>
      </c>
      <c r="R37" s="161"/>
      <c r="S37" s="161"/>
      <c r="T37" s="161"/>
      <c r="U37" s="161"/>
      <c r="V37" s="161">
        <f>SUM(V38:V54)</f>
        <v>0</v>
      </c>
      <c r="W37" s="161"/>
      <c r="X37" s="161"/>
      <c r="Y37" s="161"/>
      <c r="AG37" t="s">
        <v>303</v>
      </c>
    </row>
    <row r="38" spans="1:60" ht="22.5" outlineLevel="1" x14ac:dyDescent="0.2">
      <c r="A38" s="175">
        <v>28</v>
      </c>
      <c r="B38" s="176" t="s">
        <v>888</v>
      </c>
      <c r="C38" s="182" t="s">
        <v>889</v>
      </c>
      <c r="D38" s="177" t="s">
        <v>541</v>
      </c>
      <c r="E38" s="178">
        <v>1</v>
      </c>
      <c r="F38" s="179"/>
      <c r="G38" s="180">
        <f t="shared" ref="G38:G54" si="14">ROUND(E38*F38,2)</f>
        <v>0</v>
      </c>
      <c r="H38" s="159"/>
      <c r="I38" s="158">
        <f t="shared" ref="I38:I54" si="15">ROUND(E38*H38,2)</f>
        <v>0</v>
      </c>
      <c r="J38" s="159"/>
      <c r="K38" s="158">
        <f t="shared" ref="K38:K54" si="16">ROUND(E38*J38,2)</f>
        <v>0</v>
      </c>
      <c r="L38" s="158">
        <v>21</v>
      </c>
      <c r="M38" s="158">
        <f t="shared" ref="M38:M54" si="17">G38*(1+L38/100)</f>
        <v>0</v>
      </c>
      <c r="N38" s="157">
        <v>0</v>
      </c>
      <c r="O38" s="157">
        <f t="shared" ref="O38:O54" si="18">ROUND(E38*N38,2)</f>
        <v>0</v>
      </c>
      <c r="P38" s="157">
        <v>0</v>
      </c>
      <c r="Q38" s="157">
        <f t="shared" ref="Q38:Q54" si="19">ROUND(E38*P38,2)</f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ref="V38:V54" si="20">ROUND(E38*U38,2)</f>
        <v>0</v>
      </c>
      <c r="W38" s="158"/>
      <c r="X38" s="158" t="s">
        <v>309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615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890</v>
      </c>
      <c r="C39" s="182" t="s">
        <v>891</v>
      </c>
      <c r="D39" s="177" t="s">
        <v>541</v>
      </c>
      <c r="E39" s="178">
        <v>2</v>
      </c>
      <c r="F39" s="179"/>
      <c r="G39" s="180">
        <f t="shared" si="14"/>
        <v>0</v>
      </c>
      <c r="H39" s="159"/>
      <c r="I39" s="158">
        <f t="shared" si="15"/>
        <v>0</v>
      </c>
      <c r="J39" s="159"/>
      <c r="K39" s="158">
        <f t="shared" si="16"/>
        <v>0</v>
      </c>
      <c r="L39" s="158">
        <v>21</v>
      </c>
      <c r="M39" s="158">
        <f t="shared" si="17"/>
        <v>0</v>
      </c>
      <c r="N39" s="157">
        <v>0</v>
      </c>
      <c r="O39" s="157">
        <f t="shared" si="18"/>
        <v>0</v>
      </c>
      <c r="P39" s="157">
        <v>0</v>
      </c>
      <c r="Q39" s="157">
        <f t="shared" si="19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20"/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615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890</v>
      </c>
      <c r="C40" s="182" t="s">
        <v>892</v>
      </c>
      <c r="D40" s="177" t="s">
        <v>541</v>
      </c>
      <c r="E40" s="178">
        <v>2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846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847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31</v>
      </c>
      <c r="B41" s="176" t="s">
        <v>893</v>
      </c>
      <c r="C41" s="182" t="s">
        <v>894</v>
      </c>
      <c r="D41" s="177" t="s">
        <v>541</v>
      </c>
      <c r="E41" s="178">
        <v>4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615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895</v>
      </c>
      <c r="C42" s="182" t="s">
        <v>896</v>
      </c>
      <c r="D42" s="177" t="s">
        <v>541</v>
      </c>
      <c r="E42" s="178">
        <v>1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615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33</v>
      </c>
      <c r="B43" s="176" t="s">
        <v>897</v>
      </c>
      <c r="C43" s="182" t="s">
        <v>898</v>
      </c>
      <c r="D43" s="177" t="s">
        <v>389</v>
      </c>
      <c r="E43" s="178">
        <v>12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615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34</v>
      </c>
      <c r="B44" s="176" t="s">
        <v>899</v>
      </c>
      <c r="C44" s="182" t="s">
        <v>900</v>
      </c>
      <c r="D44" s="177" t="s">
        <v>389</v>
      </c>
      <c r="E44" s="178">
        <v>2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615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35</v>
      </c>
      <c r="B45" s="176" t="s">
        <v>901</v>
      </c>
      <c r="C45" s="182" t="s">
        <v>902</v>
      </c>
      <c r="D45" s="177" t="s">
        <v>389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47"/>
      <c r="AA45" s="147"/>
      <c r="AB45" s="147"/>
      <c r="AC45" s="147"/>
      <c r="AD45" s="147"/>
      <c r="AE45" s="147"/>
      <c r="AF45" s="147"/>
      <c r="AG45" s="147" t="s">
        <v>615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36</v>
      </c>
      <c r="B46" s="176" t="s">
        <v>903</v>
      </c>
      <c r="C46" s="182" t="s">
        <v>904</v>
      </c>
      <c r="D46" s="177" t="s">
        <v>389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615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37</v>
      </c>
      <c r="B47" s="176" t="s">
        <v>905</v>
      </c>
      <c r="C47" s="182" t="s">
        <v>906</v>
      </c>
      <c r="D47" s="177" t="s">
        <v>389</v>
      </c>
      <c r="E47" s="178">
        <v>1</v>
      </c>
      <c r="F47" s="179"/>
      <c r="G47" s="180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20"/>
        <v>0</v>
      </c>
      <c r="W47" s="158"/>
      <c r="X47" s="158" t="s">
        <v>309</v>
      </c>
      <c r="Y47" s="158" t="s">
        <v>310</v>
      </c>
      <c r="Z47" s="147"/>
      <c r="AA47" s="147"/>
      <c r="AB47" s="147"/>
      <c r="AC47" s="147"/>
      <c r="AD47" s="147"/>
      <c r="AE47" s="147"/>
      <c r="AF47" s="147"/>
      <c r="AG47" s="147" t="s">
        <v>615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38</v>
      </c>
      <c r="B48" s="176" t="s">
        <v>907</v>
      </c>
      <c r="C48" s="182" t="s">
        <v>908</v>
      </c>
      <c r="D48" s="177" t="s">
        <v>389</v>
      </c>
      <c r="E48" s="178">
        <v>1</v>
      </c>
      <c r="F48" s="179"/>
      <c r="G48" s="180">
        <f t="shared" si="14"/>
        <v>0</v>
      </c>
      <c r="H48" s="159"/>
      <c r="I48" s="158">
        <f t="shared" si="15"/>
        <v>0</v>
      </c>
      <c r="J48" s="159"/>
      <c r="K48" s="158">
        <f t="shared" si="16"/>
        <v>0</v>
      </c>
      <c r="L48" s="158">
        <v>21</v>
      </c>
      <c r="M48" s="158">
        <f t="shared" si="17"/>
        <v>0</v>
      </c>
      <c r="N48" s="157">
        <v>0</v>
      </c>
      <c r="O48" s="157">
        <f t="shared" si="18"/>
        <v>0</v>
      </c>
      <c r="P48" s="157">
        <v>0</v>
      </c>
      <c r="Q48" s="157">
        <f t="shared" si="19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20"/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615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5">
        <v>39</v>
      </c>
      <c r="B49" s="176" t="s">
        <v>909</v>
      </c>
      <c r="C49" s="182" t="s">
        <v>2451</v>
      </c>
      <c r="D49" s="177" t="s">
        <v>389</v>
      </c>
      <c r="E49" s="178">
        <v>1</v>
      </c>
      <c r="F49" s="179"/>
      <c r="G49" s="180">
        <f t="shared" si="14"/>
        <v>0</v>
      </c>
      <c r="H49" s="159"/>
      <c r="I49" s="158">
        <f t="shared" si="15"/>
        <v>0</v>
      </c>
      <c r="J49" s="159"/>
      <c r="K49" s="158">
        <f t="shared" si="16"/>
        <v>0</v>
      </c>
      <c r="L49" s="158">
        <v>21</v>
      </c>
      <c r="M49" s="158">
        <f t="shared" si="17"/>
        <v>0</v>
      </c>
      <c r="N49" s="157">
        <v>0</v>
      </c>
      <c r="O49" s="157">
        <f t="shared" si="18"/>
        <v>0</v>
      </c>
      <c r="P49" s="157">
        <v>0</v>
      </c>
      <c r="Q49" s="157">
        <f t="shared" si="19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20"/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615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40</v>
      </c>
      <c r="B50" s="176" t="s">
        <v>910</v>
      </c>
      <c r="C50" s="182" t="s">
        <v>2451</v>
      </c>
      <c r="D50" s="177" t="s">
        <v>389</v>
      </c>
      <c r="E50" s="178">
        <v>1</v>
      </c>
      <c r="F50" s="179"/>
      <c r="G50" s="180">
        <f t="shared" si="14"/>
        <v>0</v>
      </c>
      <c r="H50" s="159"/>
      <c r="I50" s="158">
        <f t="shared" si="15"/>
        <v>0</v>
      </c>
      <c r="J50" s="159"/>
      <c r="K50" s="158">
        <f t="shared" si="16"/>
        <v>0</v>
      </c>
      <c r="L50" s="158">
        <v>21</v>
      </c>
      <c r="M50" s="158">
        <f t="shared" si="17"/>
        <v>0</v>
      </c>
      <c r="N50" s="157">
        <v>0</v>
      </c>
      <c r="O50" s="157">
        <f t="shared" si="18"/>
        <v>0</v>
      </c>
      <c r="P50" s="157">
        <v>0</v>
      </c>
      <c r="Q50" s="157">
        <f t="shared" si="19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20"/>
        <v>0</v>
      </c>
      <c r="W50" s="158"/>
      <c r="X50" s="158" t="s">
        <v>309</v>
      </c>
      <c r="Y50" s="158" t="s">
        <v>310</v>
      </c>
      <c r="Z50" s="147"/>
      <c r="AA50" s="147"/>
      <c r="AB50" s="147"/>
      <c r="AC50" s="147"/>
      <c r="AD50" s="147"/>
      <c r="AE50" s="147"/>
      <c r="AF50" s="147"/>
      <c r="AG50" s="147" t="s">
        <v>615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41</v>
      </c>
      <c r="B51" s="176" t="s">
        <v>911</v>
      </c>
      <c r="C51" s="182" t="s">
        <v>912</v>
      </c>
      <c r="D51" s="177" t="s">
        <v>389</v>
      </c>
      <c r="E51" s="178">
        <v>2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47"/>
      <c r="AA51" s="147"/>
      <c r="AB51" s="147"/>
      <c r="AC51" s="147"/>
      <c r="AD51" s="147"/>
      <c r="AE51" s="147"/>
      <c r="AF51" s="147"/>
      <c r="AG51" s="147" t="s">
        <v>615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5">
        <v>42</v>
      </c>
      <c r="B52" s="176" t="s">
        <v>913</v>
      </c>
      <c r="C52" s="182" t="s">
        <v>914</v>
      </c>
      <c r="D52" s="177" t="s">
        <v>541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523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524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9">
        <v>43</v>
      </c>
      <c r="B53" s="170" t="s">
        <v>915</v>
      </c>
      <c r="C53" s="183" t="s">
        <v>2452</v>
      </c>
      <c r="D53" s="171" t="s">
        <v>541</v>
      </c>
      <c r="E53" s="172">
        <v>1</v>
      </c>
      <c r="F53" s="173"/>
      <c r="G53" s="174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523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524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>
        <v>44</v>
      </c>
      <c r="B54" s="155" t="s">
        <v>916</v>
      </c>
      <c r="C54" s="188" t="s">
        <v>917</v>
      </c>
      <c r="D54" s="156" t="s">
        <v>0</v>
      </c>
      <c r="E54" s="187"/>
      <c r="F54" s="159"/>
      <c r="G54" s="158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184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466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2" t="s">
        <v>302</v>
      </c>
      <c r="B55" s="163" t="s">
        <v>222</v>
      </c>
      <c r="C55" s="181" t="s">
        <v>223</v>
      </c>
      <c r="D55" s="164"/>
      <c r="E55" s="165"/>
      <c r="F55" s="166"/>
      <c r="G55" s="167">
        <f>SUMIF(AG56:AG67,"&lt;&gt;NOR",G56:G67)</f>
        <v>0</v>
      </c>
      <c r="H55" s="161"/>
      <c r="I55" s="161">
        <f>SUM(I56:I67)</f>
        <v>0</v>
      </c>
      <c r="J55" s="161"/>
      <c r="K55" s="161">
        <f>SUM(K56:K67)</f>
        <v>0</v>
      </c>
      <c r="L55" s="161"/>
      <c r="M55" s="161">
        <f>SUM(M56:M67)</f>
        <v>0</v>
      </c>
      <c r="N55" s="160"/>
      <c r="O55" s="160">
        <f>SUM(O56:O67)</f>
        <v>0</v>
      </c>
      <c r="P55" s="160"/>
      <c r="Q55" s="160">
        <f>SUM(Q56:Q67)</f>
        <v>0</v>
      </c>
      <c r="R55" s="161"/>
      <c r="S55" s="161"/>
      <c r="T55" s="161"/>
      <c r="U55" s="161"/>
      <c r="V55" s="161">
        <f>SUM(V56:V67)</f>
        <v>0</v>
      </c>
      <c r="W55" s="161"/>
      <c r="X55" s="161"/>
      <c r="Y55" s="161"/>
      <c r="AG55" t="s">
        <v>303</v>
      </c>
    </row>
    <row r="56" spans="1:60" outlineLevel="1" x14ac:dyDescent="0.2">
      <c r="A56" s="175">
        <v>45</v>
      </c>
      <c r="B56" s="176" t="s">
        <v>918</v>
      </c>
      <c r="C56" s="182" t="s">
        <v>919</v>
      </c>
      <c r="D56" s="177" t="s">
        <v>421</v>
      </c>
      <c r="E56" s="178">
        <v>51</v>
      </c>
      <c r="F56" s="179"/>
      <c r="G56" s="180">
        <f t="shared" ref="G56:G67" si="21">ROUND(E56*F56,2)</f>
        <v>0</v>
      </c>
      <c r="H56" s="159"/>
      <c r="I56" s="158">
        <f t="shared" ref="I56:I67" si="22">ROUND(E56*H56,2)</f>
        <v>0</v>
      </c>
      <c r="J56" s="159"/>
      <c r="K56" s="158">
        <f t="shared" ref="K56:K67" si="23">ROUND(E56*J56,2)</f>
        <v>0</v>
      </c>
      <c r="L56" s="158">
        <v>21</v>
      </c>
      <c r="M56" s="158">
        <f t="shared" ref="M56:M67" si="24">G56*(1+L56/100)</f>
        <v>0</v>
      </c>
      <c r="N56" s="157">
        <v>0</v>
      </c>
      <c r="O56" s="157">
        <f t="shared" ref="O56:O67" si="25">ROUND(E56*N56,2)</f>
        <v>0</v>
      </c>
      <c r="P56" s="157">
        <v>0</v>
      </c>
      <c r="Q56" s="157">
        <f t="shared" ref="Q56:Q67" si="26">ROUND(E56*P56,2)</f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ref="V56:V67" si="27">ROUND(E56*U56,2)</f>
        <v>0</v>
      </c>
      <c r="W56" s="158"/>
      <c r="X56" s="158" t="s">
        <v>309</v>
      </c>
      <c r="Y56" s="158" t="s">
        <v>310</v>
      </c>
      <c r="Z56" s="147"/>
      <c r="AA56" s="147"/>
      <c r="AB56" s="147"/>
      <c r="AC56" s="147"/>
      <c r="AD56" s="147"/>
      <c r="AE56" s="147"/>
      <c r="AF56" s="147"/>
      <c r="AG56" s="147" t="s">
        <v>615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46</v>
      </c>
      <c r="B57" s="176" t="s">
        <v>920</v>
      </c>
      <c r="C57" s="182" t="s">
        <v>921</v>
      </c>
      <c r="D57" s="177" t="s">
        <v>421</v>
      </c>
      <c r="E57" s="178">
        <v>54</v>
      </c>
      <c r="F57" s="179"/>
      <c r="G57" s="180">
        <f t="shared" si="21"/>
        <v>0</v>
      </c>
      <c r="H57" s="159"/>
      <c r="I57" s="158">
        <f t="shared" si="22"/>
        <v>0</v>
      </c>
      <c r="J57" s="159"/>
      <c r="K57" s="158">
        <f t="shared" si="23"/>
        <v>0</v>
      </c>
      <c r="L57" s="158">
        <v>21</v>
      </c>
      <c r="M57" s="158">
        <f t="shared" si="24"/>
        <v>0</v>
      </c>
      <c r="N57" s="157">
        <v>0</v>
      </c>
      <c r="O57" s="157">
        <f t="shared" si="25"/>
        <v>0</v>
      </c>
      <c r="P57" s="157">
        <v>0</v>
      </c>
      <c r="Q57" s="157">
        <f t="shared" si="26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7"/>
        <v>0</v>
      </c>
      <c r="W57" s="158"/>
      <c r="X57" s="158" t="s">
        <v>309</v>
      </c>
      <c r="Y57" s="158" t="s">
        <v>310</v>
      </c>
      <c r="Z57" s="147"/>
      <c r="AA57" s="147"/>
      <c r="AB57" s="147"/>
      <c r="AC57" s="147"/>
      <c r="AD57" s="147"/>
      <c r="AE57" s="147"/>
      <c r="AF57" s="147"/>
      <c r="AG57" s="147" t="s">
        <v>615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47</v>
      </c>
      <c r="B58" s="176" t="s">
        <v>922</v>
      </c>
      <c r="C58" s="182" t="s">
        <v>923</v>
      </c>
      <c r="D58" s="177" t="s">
        <v>421</v>
      </c>
      <c r="E58" s="178">
        <v>52</v>
      </c>
      <c r="F58" s="179"/>
      <c r="G58" s="180">
        <f t="shared" si="21"/>
        <v>0</v>
      </c>
      <c r="H58" s="159"/>
      <c r="I58" s="158">
        <f t="shared" si="22"/>
        <v>0</v>
      </c>
      <c r="J58" s="159"/>
      <c r="K58" s="158">
        <f t="shared" si="23"/>
        <v>0</v>
      </c>
      <c r="L58" s="158">
        <v>21</v>
      </c>
      <c r="M58" s="158">
        <f t="shared" si="24"/>
        <v>0</v>
      </c>
      <c r="N58" s="157">
        <v>0</v>
      </c>
      <c r="O58" s="157">
        <f t="shared" si="25"/>
        <v>0</v>
      </c>
      <c r="P58" s="157">
        <v>0</v>
      </c>
      <c r="Q58" s="157">
        <f t="shared" si="26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7"/>
        <v>0</v>
      </c>
      <c r="W58" s="158"/>
      <c r="X58" s="158" t="s">
        <v>309</v>
      </c>
      <c r="Y58" s="158" t="s">
        <v>310</v>
      </c>
      <c r="Z58" s="147"/>
      <c r="AA58" s="147"/>
      <c r="AB58" s="147"/>
      <c r="AC58" s="147"/>
      <c r="AD58" s="147"/>
      <c r="AE58" s="147"/>
      <c r="AF58" s="147"/>
      <c r="AG58" s="147" t="s">
        <v>615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48</v>
      </c>
      <c r="B59" s="176" t="s">
        <v>924</v>
      </c>
      <c r="C59" s="182" t="s">
        <v>925</v>
      </c>
      <c r="D59" s="177" t="s">
        <v>421</v>
      </c>
      <c r="E59" s="178">
        <v>112</v>
      </c>
      <c r="F59" s="179"/>
      <c r="G59" s="180">
        <f t="shared" si="21"/>
        <v>0</v>
      </c>
      <c r="H59" s="159"/>
      <c r="I59" s="158">
        <f t="shared" si="22"/>
        <v>0</v>
      </c>
      <c r="J59" s="159"/>
      <c r="K59" s="158">
        <f t="shared" si="23"/>
        <v>0</v>
      </c>
      <c r="L59" s="158">
        <v>21</v>
      </c>
      <c r="M59" s="158">
        <f t="shared" si="24"/>
        <v>0</v>
      </c>
      <c r="N59" s="157">
        <v>0</v>
      </c>
      <c r="O59" s="157">
        <f t="shared" si="25"/>
        <v>0</v>
      </c>
      <c r="P59" s="157">
        <v>0</v>
      </c>
      <c r="Q59" s="157">
        <f t="shared" si="26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7"/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615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5">
        <v>49</v>
      </c>
      <c r="B60" s="176" t="s">
        <v>926</v>
      </c>
      <c r="C60" s="182" t="s">
        <v>927</v>
      </c>
      <c r="D60" s="177" t="s">
        <v>421</v>
      </c>
      <c r="E60" s="178">
        <v>51</v>
      </c>
      <c r="F60" s="179"/>
      <c r="G60" s="180">
        <f t="shared" si="21"/>
        <v>0</v>
      </c>
      <c r="H60" s="159"/>
      <c r="I60" s="158">
        <f t="shared" si="22"/>
        <v>0</v>
      </c>
      <c r="J60" s="159"/>
      <c r="K60" s="158">
        <f t="shared" si="23"/>
        <v>0</v>
      </c>
      <c r="L60" s="158">
        <v>21</v>
      </c>
      <c r="M60" s="158">
        <f t="shared" si="24"/>
        <v>0</v>
      </c>
      <c r="N60" s="157">
        <v>0</v>
      </c>
      <c r="O60" s="157">
        <f t="shared" si="25"/>
        <v>0</v>
      </c>
      <c r="P60" s="157">
        <v>0</v>
      </c>
      <c r="Q60" s="157">
        <f t="shared" si="26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7"/>
        <v>0</v>
      </c>
      <c r="W60" s="158"/>
      <c r="X60" s="158" t="s">
        <v>309</v>
      </c>
      <c r="Y60" s="158" t="s">
        <v>310</v>
      </c>
      <c r="Z60" s="147"/>
      <c r="AA60" s="147"/>
      <c r="AB60" s="147"/>
      <c r="AC60" s="147"/>
      <c r="AD60" s="147"/>
      <c r="AE60" s="147"/>
      <c r="AF60" s="147"/>
      <c r="AG60" s="147" t="s">
        <v>615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50</v>
      </c>
      <c r="B61" s="176" t="s">
        <v>928</v>
      </c>
      <c r="C61" s="182" t="s">
        <v>929</v>
      </c>
      <c r="D61" s="177" t="s">
        <v>421</v>
      </c>
      <c r="E61" s="178">
        <v>54</v>
      </c>
      <c r="F61" s="179"/>
      <c r="G61" s="180">
        <f t="shared" si="21"/>
        <v>0</v>
      </c>
      <c r="H61" s="159"/>
      <c r="I61" s="158">
        <f t="shared" si="22"/>
        <v>0</v>
      </c>
      <c r="J61" s="159"/>
      <c r="K61" s="158">
        <f t="shared" si="23"/>
        <v>0</v>
      </c>
      <c r="L61" s="158">
        <v>21</v>
      </c>
      <c r="M61" s="158">
        <f t="shared" si="24"/>
        <v>0</v>
      </c>
      <c r="N61" s="157">
        <v>0</v>
      </c>
      <c r="O61" s="157">
        <f t="shared" si="25"/>
        <v>0</v>
      </c>
      <c r="P61" s="157">
        <v>0</v>
      </c>
      <c r="Q61" s="157">
        <f t="shared" si="26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7"/>
        <v>0</v>
      </c>
      <c r="W61" s="158"/>
      <c r="X61" s="158" t="s">
        <v>309</v>
      </c>
      <c r="Y61" s="158" t="s">
        <v>310</v>
      </c>
      <c r="Z61" s="147"/>
      <c r="AA61" s="147"/>
      <c r="AB61" s="147"/>
      <c r="AC61" s="147"/>
      <c r="AD61" s="147"/>
      <c r="AE61" s="147"/>
      <c r="AF61" s="147"/>
      <c r="AG61" s="147" t="s">
        <v>615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51</v>
      </c>
      <c r="B62" s="176" t="s">
        <v>930</v>
      </c>
      <c r="C62" s="182" t="s">
        <v>931</v>
      </c>
      <c r="D62" s="177" t="s">
        <v>421</v>
      </c>
      <c r="E62" s="178">
        <v>52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47"/>
      <c r="AA62" s="147"/>
      <c r="AB62" s="147"/>
      <c r="AC62" s="147"/>
      <c r="AD62" s="147"/>
      <c r="AE62" s="147"/>
      <c r="AF62" s="147"/>
      <c r="AG62" s="147" t="s">
        <v>615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52</v>
      </c>
      <c r="B63" s="176" t="s">
        <v>932</v>
      </c>
      <c r="C63" s="182" t="s">
        <v>933</v>
      </c>
      <c r="D63" s="177" t="s">
        <v>421</v>
      </c>
      <c r="E63" s="178">
        <v>112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47"/>
      <c r="AA63" s="147"/>
      <c r="AB63" s="147"/>
      <c r="AC63" s="147"/>
      <c r="AD63" s="147"/>
      <c r="AE63" s="147"/>
      <c r="AF63" s="147"/>
      <c r="AG63" s="147" t="s">
        <v>615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53</v>
      </c>
      <c r="B64" s="176" t="s">
        <v>934</v>
      </c>
      <c r="C64" s="182" t="s">
        <v>935</v>
      </c>
      <c r="D64" s="177" t="s">
        <v>421</v>
      </c>
      <c r="E64" s="178">
        <v>157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47"/>
      <c r="AA64" s="147"/>
      <c r="AB64" s="147"/>
      <c r="AC64" s="147"/>
      <c r="AD64" s="147"/>
      <c r="AE64" s="147"/>
      <c r="AF64" s="147"/>
      <c r="AG64" s="147" t="s">
        <v>615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69">
        <v>54</v>
      </c>
      <c r="B65" s="170" t="s">
        <v>936</v>
      </c>
      <c r="C65" s="183" t="s">
        <v>937</v>
      </c>
      <c r="D65" s="171" t="s">
        <v>421</v>
      </c>
      <c r="E65" s="172">
        <v>112</v>
      </c>
      <c r="F65" s="173"/>
      <c r="G65" s="174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47"/>
      <c r="AA65" s="147"/>
      <c r="AB65" s="147"/>
      <c r="AC65" s="147"/>
      <c r="AD65" s="147"/>
      <c r="AE65" s="147"/>
      <c r="AF65" s="147"/>
      <c r="AG65" s="147" t="s">
        <v>615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>
        <v>55</v>
      </c>
      <c r="B66" s="155" t="s">
        <v>938</v>
      </c>
      <c r="C66" s="188" t="s">
        <v>939</v>
      </c>
      <c r="D66" s="156" t="s">
        <v>0</v>
      </c>
      <c r="E66" s="187"/>
      <c r="F66" s="159"/>
      <c r="G66" s="158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184</v>
      </c>
      <c r="Y66" s="158" t="s">
        <v>310</v>
      </c>
      <c r="Z66" s="147"/>
      <c r="AA66" s="147"/>
      <c r="AB66" s="147"/>
      <c r="AC66" s="147"/>
      <c r="AD66" s="147"/>
      <c r="AE66" s="147"/>
      <c r="AF66" s="147"/>
      <c r="AG66" s="147" t="s">
        <v>466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56</v>
      </c>
      <c r="B67" s="176" t="s">
        <v>940</v>
      </c>
      <c r="C67" s="182" t="s">
        <v>941</v>
      </c>
      <c r="D67" s="177" t="s">
        <v>887</v>
      </c>
      <c r="E67" s="178">
        <v>40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47"/>
      <c r="AA67" s="147"/>
      <c r="AB67" s="147"/>
      <c r="AC67" s="147"/>
      <c r="AD67" s="147"/>
      <c r="AE67" s="147"/>
      <c r="AF67" s="147"/>
      <c r="AG67" s="147" t="s">
        <v>615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302</v>
      </c>
      <c r="B68" s="163" t="s">
        <v>224</v>
      </c>
      <c r="C68" s="181" t="s">
        <v>225</v>
      </c>
      <c r="D68" s="164"/>
      <c r="E68" s="165"/>
      <c r="F68" s="166"/>
      <c r="G68" s="167">
        <f>SUMIF(AG69:AG102,"&lt;&gt;NOR",G69:G102)</f>
        <v>0</v>
      </c>
      <c r="H68" s="161"/>
      <c r="I68" s="161">
        <f>SUM(I69:I102)</f>
        <v>0</v>
      </c>
      <c r="J68" s="161"/>
      <c r="K68" s="161">
        <f>SUM(K69:K102)</f>
        <v>0</v>
      </c>
      <c r="L68" s="161"/>
      <c r="M68" s="161">
        <f>SUM(M69:M102)</f>
        <v>0</v>
      </c>
      <c r="N68" s="160"/>
      <c r="O68" s="160">
        <f>SUM(O69:O102)</f>
        <v>0</v>
      </c>
      <c r="P68" s="160"/>
      <c r="Q68" s="160">
        <f>SUM(Q69:Q102)</f>
        <v>0</v>
      </c>
      <c r="R68" s="161"/>
      <c r="S68" s="161"/>
      <c r="T68" s="161"/>
      <c r="U68" s="161"/>
      <c r="V68" s="161">
        <f>SUM(V69:V102)</f>
        <v>0</v>
      </c>
      <c r="W68" s="161"/>
      <c r="X68" s="161"/>
      <c r="Y68" s="161"/>
      <c r="AG68" t="s">
        <v>303</v>
      </c>
    </row>
    <row r="69" spans="1:60" outlineLevel="1" x14ac:dyDescent="0.2">
      <c r="A69" s="175">
        <v>57</v>
      </c>
      <c r="B69" s="176" t="s">
        <v>942</v>
      </c>
      <c r="C69" s="182" t="s">
        <v>943</v>
      </c>
      <c r="D69" s="177" t="s">
        <v>541</v>
      </c>
      <c r="E69" s="178">
        <v>16</v>
      </c>
      <c r="F69" s="179"/>
      <c r="G69" s="180">
        <f t="shared" ref="G69:G102" si="28">ROUND(E69*F69,2)</f>
        <v>0</v>
      </c>
      <c r="H69" s="159"/>
      <c r="I69" s="158">
        <f t="shared" ref="I69:I102" si="29">ROUND(E69*H69,2)</f>
        <v>0</v>
      </c>
      <c r="J69" s="159"/>
      <c r="K69" s="158">
        <f t="shared" ref="K69:K102" si="30">ROUND(E69*J69,2)</f>
        <v>0</v>
      </c>
      <c r="L69" s="158">
        <v>21</v>
      </c>
      <c r="M69" s="158">
        <f t="shared" ref="M69:M102" si="31">G69*(1+L69/100)</f>
        <v>0</v>
      </c>
      <c r="N69" s="157">
        <v>0</v>
      </c>
      <c r="O69" s="157">
        <f t="shared" ref="O69:O102" si="32">ROUND(E69*N69,2)</f>
        <v>0</v>
      </c>
      <c r="P69" s="157">
        <v>0</v>
      </c>
      <c r="Q69" s="157">
        <f t="shared" ref="Q69:Q102" si="33">ROUND(E69*P69,2)</f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ref="V69:V102" si="34">ROUND(E69*U69,2)</f>
        <v>0</v>
      </c>
      <c r="W69" s="158"/>
      <c r="X69" s="158" t="s">
        <v>309</v>
      </c>
      <c r="Y69" s="158" t="s">
        <v>310</v>
      </c>
      <c r="Z69" s="147"/>
      <c r="AA69" s="147"/>
      <c r="AB69" s="147"/>
      <c r="AC69" s="147"/>
      <c r="AD69" s="147"/>
      <c r="AE69" s="147"/>
      <c r="AF69" s="147"/>
      <c r="AG69" s="147" t="s">
        <v>615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58</v>
      </c>
      <c r="B70" s="176" t="s">
        <v>944</v>
      </c>
      <c r="C70" s="182" t="s">
        <v>945</v>
      </c>
      <c r="D70" s="177" t="s">
        <v>541</v>
      </c>
      <c r="E70" s="178">
        <v>2</v>
      </c>
      <c r="F70" s="179"/>
      <c r="G70" s="180">
        <f t="shared" si="28"/>
        <v>0</v>
      </c>
      <c r="H70" s="159"/>
      <c r="I70" s="158">
        <f t="shared" si="29"/>
        <v>0</v>
      </c>
      <c r="J70" s="159"/>
      <c r="K70" s="158">
        <f t="shared" si="30"/>
        <v>0</v>
      </c>
      <c r="L70" s="158">
        <v>21</v>
      </c>
      <c r="M70" s="158">
        <f t="shared" si="31"/>
        <v>0</v>
      </c>
      <c r="N70" s="157">
        <v>0</v>
      </c>
      <c r="O70" s="157">
        <f t="shared" si="32"/>
        <v>0</v>
      </c>
      <c r="P70" s="157">
        <v>0</v>
      </c>
      <c r="Q70" s="157">
        <f t="shared" si="33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34"/>
        <v>0</v>
      </c>
      <c r="W70" s="158"/>
      <c r="X70" s="158" t="s">
        <v>309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615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59</v>
      </c>
      <c r="B71" s="176" t="s">
        <v>946</v>
      </c>
      <c r="C71" s="182" t="s">
        <v>947</v>
      </c>
      <c r="D71" s="177" t="s">
        <v>541</v>
      </c>
      <c r="E71" s="178">
        <v>10</v>
      </c>
      <c r="F71" s="179"/>
      <c r="G71" s="180">
        <f t="shared" si="28"/>
        <v>0</v>
      </c>
      <c r="H71" s="159"/>
      <c r="I71" s="158">
        <f t="shared" si="29"/>
        <v>0</v>
      </c>
      <c r="J71" s="159"/>
      <c r="K71" s="158">
        <f t="shared" si="30"/>
        <v>0</v>
      </c>
      <c r="L71" s="158">
        <v>21</v>
      </c>
      <c r="M71" s="158">
        <f t="shared" si="31"/>
        <v>0</v>
      </c>
      <c r="N71" s="157">
        <v>0</v>
      </c>
      <c r="O71" s="157">
        <f t="shared" si="32"/>
        <v>0</v>
      </c>
      <c r="P71" s="157">
        <v>0</v>
      </c>
      <c r="Q71" s="157">
        <f t="shared" si="33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34"/>
        <v>0</v>
      </c>
      <c r="W71" s="158"/>
      <c r="X71" s="158" t="s">
        <v>309</v>
      </c>
      <c r="Y71" s="158" t="s">
        <v>310</v>
      </c>
      <c r="Z71" s="147"/>
      <c r="AA71" s="147"/>
      <c r="AB71" s="147"/>
      <c r="AC71" s="147"/>
      <c r="AD71" s="147"/>
      <c r="AE71" s="147"/>
      <c r="AF71" s="147"/>
      <c r="AG71" s="147" t="s">
        <v>615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5">
        <v>60</v>
      </c>
      <c r="B72" s="176" t="s">
        <v>948</v>
      </c>
      <c r="C72" s="182" t="s">
        <v>949</v>
      </c>
      <c r="D72" s="177" t="s">
        <v>541</v>
      </c>
      <c r="E72" s="178">
        <v>2</v>
      </c>
      <c r="F72" s="179"/>
      <c r="G72" s="180">
        <f t="shared" si="28"/>
        <v>0</v>
      </c>
      <c r="H72" s="159"/>
      <c r="I72" s="158">
        <f t="shared" si="29"/>
        <v>0</v>
      </c>
      <c r="J72" s="159"/>
      <c r="K72" s="158">
        <f t="shared" si="30"/>
        <v>0</v>
      </c>
      <c r="L72" s="158">
        <v>21</v>
      </c>
      <c r="M72" s="158">
        <f t="shared" si="31"/>
        <v>0</v>
      </c>
      <c r="N72" s="157">
        <v>0</v>
      </c>
      <c r="O72" s="157">
        <f t="shared" si="32"/>
        <v>0</v>
      </c>
      <c r="P72" s="157">
        <v>0</v>
      </c>
      <c r="Q72" s="157">
        <f t="shared" si="33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34"/>
        <v>0</v>
      </c>
      <c r="W72" s="158"/>
      <c r="X72" s="158" t="s">
        <v>309</v>
      </c>
      <c r="Y72" s="158" t="s">
        <v>310</v>
      </c>
      <c r="Z72" s="147"/>
      <c r="AA72" s="147"/>
      <c r="AB72" s="147"/>
      <c r="AC72" s="147"/>
      <c r="AD72" s="147"/>
      <c r="AE72" s="147"/>
      <c r="AF72" s="147"/>
      <c r="AG72" s="147" t="s">
        <v>615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61</v>
      </c>
      <c r="B73" s="176" t="s">
        <v>950</v>
      </c>
      <c r="C73" s="182" t="s">
        <v>951</v>
      </c>
      <c r="D73" s="177" t="s">
        <v>541</v>
      </c>
      <c r="E73" s="178">
        <v>3</v>
      </c>
      <c r="F73" s="179"/>
      <c r="G73" s="180">
        <f t="shared" si="28"/>
        <v>0</v>
      </c>
      <c r="H73" s="159"/>
      <c r="I73" s="158">
        <f t="shared" si="29"/>
        <v>0</v>
      </c>
      <c r="J73" s="159"/>
      <c r="K73" s="158">
        <f t="shared" si="30"/>
        <v>0</v>
      </c>
      <c r="L73" s="158">
        <v>21</v>
      </c>
      <c r="M73" s="158">
        <f t="shared" si="31"/>
        <v>0</v>
      </c>
      <c r="N73" s="157">
        <v>0</v>
      </c>
      <c r="O73" s="157">
        <f t="shared" si="32"/>
        <v>0</v>
      </c>
      <c r="P73" s="157">
        <v>0</v>
      </c>
      <c r="Q73" s="157">
        <f t="shared" si="33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34"/>
        <v>0</v>
      </c>
      <c r="W73" s="158"/>
      <c r="X73" s="158" t="s">
        <v>309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615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62</v>
      </c>
      <c r="B74" s="176" t="s">
        <v>952</v>
      </c>
      <c r="C74" s="182" t="s">
        <v>953</v>
      </c>
      <c r="D74" s="177" t="s">
        <v>541</v>
      </c>
      <c r="E74" s="178">
        <v>16</v>
      </c>
      <c r="F74" s="179"/>
      <c r="G74" s="180">
        <f t="shared" si="28"/>
        <v>0</v>
      </c>
      <c r="H74" s="159"/>
      <c r="I74" s="158">
        <f t="shared" si="29"/>
        <v>0</v>
      </c>
      <c r="J74" s="159"/>
      <c r="K74" s="158">
        <f t="shared" si="30"/>
        <v>0</v>
      </c>
      <c r="L74" s="158">
        <v>21</v>
      </c>
      <c r="M74" s="158">
        <f t="shared" si="31"/>
        <v>0</v>
      </c>
      <c r="N74" s="157">
        <v>0</v>
      </c>
      <c r="O74" s="157">
        <f t="shared" si="32"/>
        <v>0</v>
      </c>
      <c r="P74" s="157">
        <v>0</v>
      </c>
      <c r="Q74" s="157">
        <f t="shared" si="33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34"/>
        <v>0</v>
      </c>
      <c r="W74" s="158"/>
      <c r="X74" s="158" t="s">
        <v>309</v>
      </c>
      <c r="Y74" s="158" t="s">
        <v>310</v>
      </c>
      <c r="Z74" s="147"/>
      <c r="AA74" s="147"/>
      <c r="AB74" s="147"/>
      <c r="AC74" s="147"/>
      <c r="AD74" s="147"/>
      <c r="AE74" s="147"/>
      <c r="AF74" s="147"/>
      <c r="AG74" s="147" t="s">
        <v>615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63</v>
      </c>
      <c r="B75" s="176" t="s">
        <v>954</v>
      </c>
      <c r="C75" s="182" t="s">
        <v>955</v>
      </c>
      <c r="D75" s="177" t="s">
        <v>541</v>
      </c>
      <c r="E75" s="178">
        <v>1</v>
      </c>
      <c r="F75" s="179"/>
      <c r="G75" s="180">
        <f t="shared" si="28"/>
        <v>0</v>
      </c>
      <c r="H75" s="159"/>
      <c r="I75" s="158">
        <f t="shared" si="29"/>
        <v>0</v>
      </c>
      <c r="J75" s="159"/>
      <c r="K75" s="158">
        <f t="shared" si="30"/>
        <v>0</v>
      </c>
      <c r="L75" s="158">
        <v>21</v>
      </c>
      <c r="M75" s="158">
        <f t="shared" si="31"/>
        <v>0</v>
      </c>
      <c r="N75" s="157">
        <v>0</v>
      </c>
      <c r="O75" s="157">
        <f t="shared" si="32"/>
        <v>0</v>
      </c>
      <c r="P75" s="157">
        <v>0</v>
      </c>
      <c r="Q75" s="157">
        <f t="shared" si="33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34"/>
        <v>0</v>
      </c>
      <c r="W75" s="158"/>
      <c r="X75" s="158" t="s">
        <v>309</v>
      </c>
      <c r="Y75" s="158" t="s">
        <v>310</v>
      </c>
      <c r="Z75" s="147"/>
      <c r="AA75" s="147"/>
      <c r="AB75" s="147"/>
      <c r="AC75" s="147"/>
      <c r="AD75" s="147"/>
      <c r="AE75" s="147"/>
      <c r="AF75" s="147"/>
      <c r="AG75" s="147" t="s">
        <v>615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5">
        <v>64</v>
      </c>
      <c r="B76" s="176" t="s">
        <v>956</v>
      </c>
      <c r="C76" s="182" t="s">
        <v>957</v>
      </c>
      <c r="D76" s="177" t="s">
        <v>541</v>
      </c>
      <c r="E76" s="178">
        <v>21</v>
      </c>
      <c r="F76" s="179"/>
      <c r="G76" s="180">
        <f t="shared" si="28"/>
        <v>0</v>
      </c>
      <c r="H76" s="159"/>
      <c r="I76" s="158">
        <f t="shared" si="29"/>
        <v>0</v>
      </c>
      <c r="J76" s="159"/>
      <c r="K76" s="158">
        <f t="shared" si="30"/>
        <v>0</v>
      </c>
      <c r="L76" s="158">
        <v>21</v>
      </c>
      <c r="M76" s="158">
        <f t="shared" si="31"/>
        <v>0</v>
      </c>
      <c r="N76" s="157">
        <v>0</v>
      </c>
      <c r="O76" s="157">
        <f t="shared" si="32"/>
        <v>0</v>
      </c>
      <c r="P76" s="157">
        <v>0</v>
      </c>
      <c r="Q76" s="157">
        <f t="shared" si="33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34"/>
        <v>0</v>
      </c>
      <c r="W76" s="158"/>
      <c r="X76" s="158" t="s">
        <v>309</v>
      </c>
      <c r="Y76" s="158" t="s">
        <v>310</v>
      </c>
      <c r="Z76" s="147"/>
      <c r="AA76" s="147"/>
      <c r="AB76" s="147"/>
      <c r="AC76" s="147"/>
      <c r="AD76" s="147"/>
      <c r="AE76" s="147"/>
      <c r="AF76" s="147"/>
      <c r="AG76" s="147" t="s">
        <v>615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65</v>
      </c>
      <c r="B77" s="176" t="s">
        <v>958</v>
      </c>
      <c r="C77" s="182" t="s">
        <v>959</v>
      </c>
      <c r="D77" s="177" t="s">
        <v>541</v>
      </c>
      <c r="E77" s="178">
        <v>1</v>
      </c>
      <c r="F77" s="179"/>
      <c r="G77" s="180">
        <f t="shared" si="28"/>
        <v>0</v>
      </c>
      <c r="H77" s="159"/>
      <c r="I77" s="158">
        <f t="shared" si="29"/>
        <v>0</v>
      </c>
      <c r="J77" s="159"/>
      <c r="K77" s="158">
        <f t="shared" si="30"/>
        <v>0</v>
      </c>
      <c r="L77" s="158">
        <v>21</v>
      </c>
      <c r="M77" s="158">
        <f t="shared" si="31"/>
        <v>0</v>
      </c>
      <c r="N77" s="157">
        <v>0</v>
      </c>
      <c r="O77" s="157">
        <f t="shared" si="32"/>
        <v>0</v>
      </c>
      <c r="P77" s="157">
        <v>0</v>
      </c>
      <c r="Q77" s="157">
        <f t="shared" si="33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34"/>
        <v>0</v>
      </c>
      <c r="W77" s="158"/>
      <c r="X77" s="158" t="s">
        <v>309</v>
      </c>
      <c r="Y77" s="158" t="s">
        <v>310</v>
      </c>
      <c r="Z77" s="147"/>
      <c r="AA77" s="147"/>
      <c r="AB77" s="147"/>
      <c r="AC77" s="147"/>
      <c r="AD77" s="147"/>
      <c r="AE77" s="147"/>
      <c r="AF77" s="147"/>
      <c r="AG77" s="147" t="s">
        <v>615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66</v>
      </c>
      <c r="B78" s="176" t="s">
        <v>960</v>
      </c>
      <c r="C78" s="182" t="s">
        <v>961</v>
      </c>
      <c r="D78" s="177" t="s">
        <v>541</v>
      </c>
      <c r="E78" s="178">
        <v>1</v>
      </c>
      <c r="F78" s="179"/>
      <c r="G78" s="180">
        <f t="shared" si="28"/>
        <v>0</v>
      </c>
      <c r="H78" s="159"/>
      <c r="I78" s="158">
        <f t="shared" si="29"/>
        <v>0</v>
      </c>
      <c r="J78" s="159"/>
      <c r="K78" s="158">
        <f t="shared" si="30"/>
        <v>0</v>
      </c>
      <c r="L78" s="158">
        <v>21</v>
      </c>
      <c r="M78" s="158">
        <f t="shared" si="31"/>
        <v>0</v>
      </c>
      <c r="N78" s="157">
        <v>0</v>
      </c>
      <c r="O78" s="157">
        <f t="shared" si="32"/>
        <v>0</v>
      </c>
      <c r="P78" s="157">
        <v>0</v>
      </c>
      <c r="Q78" s="157">
        <f t="shared" si="33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34"/>
        <v>0</v>
      </c>
      <c r="W78" s="158"/>
      <c r="X78" s="158" t="s">
        <v>309</v>
      </c>
      <c r="Y78" s="158" t="s">
        <v>310</v>
      </c>
      <c r="Z78" s="147"/>
      <c r="AA78" s="147"/>
      <c r="AB78" s="147"/>
      <c r="AC78" s="147"/>
      <c r="AD78" s="147"/>
      <c r="AE78" s="147"/>
      <c r="AF78" s="147"/>
      <c r="AG78" s="147" t="s">
        <v>615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5">
        <v>67</v>
      </c>
      <c r="B79" s="176" t="s">
        <v>962</v>
      </c>
      <c r="C79" s="182" t="s">
        <v>963</v>
      </c>
      <c r="D79" s="177" t="s">
        <v>541</v>
      </c>
      <c r="E79" s="178">
        <v>5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309</v>
      </c>
      <c r="Y79" s="158" t="s">
        <v>310</v>
      </c>
      <c r="Z79" s="147"/>
      <c r="AA79" s="147"/>
      <c r="AB79" s="147"/>
      <c r="AC79" s="147"/>
      <c r="AD79" s="147"/>
      <c r="AE79" s="147"/>
      <c r="AF79" s="147"/>
      <c r="AG79" s="147" t="s">
        <v>615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68</v>
      </c>
      <c r="B80" s="176" t="s">
        <v>964</v>
      </c>
      <c r="C80" s="182" t="s">
        <v>965</v>
      </c>
      <c r="D80" s="177" t="s">
        <v>541</v>
      </c>
      <c r="E80" s="178">
        <v>14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309</v>
      </c>
      <c r="Y80" s="158" t="s">
        <v>310</v>
      </c>
      <c r="Z80" s="147"/>
      <c r="AA80" s="147"/>
      <c r="AB80" s="147"/>
      <c r="AC80" s="147"/>
      <c r="AD80" s="147"/>
      <c r="AE80" s="147"/>
      <c r="AF80" s="147"/>
      <c r="AG80" s="147" t="s">
        <v>615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69</v>
      </c>
      <c r="B81" s="176" t="s">
        <v>966</v>
      </c>
      <c r="C81" s="182" t="s">
        <v>967</v>
      </c>
      <c r="D81" s="177" t="s">
        <v>541</v>
      </c>
      <c r="E81" s="178">
        <v>1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47"/>
      <c r="AA81" s="147"/>
      <c r="AB81" s="147"/>
      <c r="AC81" s="147"/>
      <c r="AD81" s="147"/>
      <c r="AE81" s="147"/>
      <c r="AF81" s="147"/>
      <c r="AG81" s="147" t="s">
        <v>615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70</v>
      </c>
      <c r="B82" s="176" t="s">
        <v>968</v>
      </c>
      <c r="C82" s="182" t="s">
        <v>969</v>
      </c>
      <c r="D82" s="177" t="s">
        <v>541</v>
      </c>
      <c r="E82" s="178">
        <v>3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47"/>
      <c r="AA82" s="147"/>
      <c r="AB82" s="147"/>
      <c r="AC82" s="147"/>
      <c r="AD82" s="147"/>
      <c r="AE82" s="147"/>
      <c r="AF82" s="147"/>
      <c r="AG82" s="147" t="s">
        <v>615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5">
        <v>71</v>
      </c>
      <c r="B83" s="176" t="s">
        <v>970</v>
      </c>
      <c r="C83" s="182" t="s">
        <v>971</v>
      </c>
      <c r="D83" s="177" t="s">
        <v>541</v>
      </c>
      <c r="E83" s="178">
        <v>2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47"/>
      <c r="AA83" s="147"/>
      <c r="AB83" s="147"/>
      <c r="AC83" s="147"/>
      <c r="AD83" s="147"/>
      <c r="AE83" s="147"/>
      <c r="AF83" s="147"/>
      <c r="AG83" s="147" t="s">
        <v>615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72</v>
      </c>
      <c r="B84" s="176" t="s">
        <v>972</v>
      </c>
      <c r="C84" s="182" t="s">
        <v>973</v>
      </c>
      <c r="D84" s="177" t="s">
        <v>541</v>
      </c>
      <c r="E84" s="178">
        <v>10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47"/>
      <c r="AA84" s="147"/>
      <c r="AB84" s="147"/>
      <c r="AC84" s="147"/>
      <c r="AD84" s="147"/>
      <c r="AE84" s="147"/>
      <c r="AF84" s="147"/>
      <c r="AG84" s="147" t="s">
        <v>615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73</v>
      </c>
      <c r="B85" s="176" t="s">
        <v>974</v>
      </c>
      <c r="C85" s="182" t="s">
        <v>975</v>
      </c>
      <c r="D85" s="177" t="s">
        <v>541</v>
      </c>
      <c r="E85" s="178">
        <v>2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47"/>
      <c r="AA85" s="147"/>
      <c r="AB85" s="147"/>
      <c r="AC85" s="147"/>
      <c r="AD85" s="147"/>
      <c r="AE85" s="147"/>
      <c r="AF85" s="147"/>
      <c r="AG85" s="147" t="s">
        <v>615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74</v>
      </c>
      <c r="B86" s="176" t="s">
        <v>976</v>
      </c>
      <c r="C86" s="182" t="s">
        <v>977</v>
      </c>
      <c r="D86" s="177" t="s">
        <v>541</v>
      </c>
      <c r="E86" s="178">
        <v>3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47"/>
      <c r="AA86" s="147"/>
      <c r="AB86" s="147"/>
      <c r="AC86" s="147"/>
      <c r="AD86" s="147"/>
      <c r="AE86" s="147"/>
      <c r="AF86" s="147"/>
      <c r="AG86" s="147" t="s">
        <v>615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75</v>
      </c>
      <c r="B87" s="176" t="s">
        <v>978</v>
      </c>
      <c r="C87" s="182" t="s">
        <v>979</v>
      </c>
      <c r="D87" s="177" t="s">
        <v>541</v>
      </c>
      <c r="E87" s="178">
        <v>4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47"/>
      <c r="AA87" s="147"/>
      <c r="AB87" s="147"/>
      <c r="AC87" s="147"/>
      <c r="AD87" s="147"/>
      <c r="AE87" s="147"/>
      <c r="AF87" s="147"/>
      <c r="AG87" s="147" t="s">
        <v>615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76</v>
      </c>
      <c r="B88" s="176" t="s">
        <v>980</v>
      </c>
      <c r="C88" s="182" t="s">
        <v>981</v>
      </c>
      <c r="D88" s="177" t="s">
        <v>541</v>
      </c>
      <c r="E88" s="178">
        <v>4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47"/>
      <c r="AA88" s="147"/>
      <c r="AB88" s="147"/>
      <c r="AC88" s="147"/>
      <c r="AD88" s="147"/>
      <c r="AE88" s="147"/>
      <c r="AF88" s="147"/>
      <c r="AG88" s="147" t="s">
        <v>615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77</v>
      </c>
      <c r="B89" s="176" t="s">
        <v>982</v>
      </c>
      <c r="C89" s="182" t="s">
        <v>983</v>
      </c>
      <c r="D89" s="177" t="s">
        <v>541</v>
      </c>
      <c r="E89" s="178">
        <v>2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47"/>
      <c r="AA89" s="147"/>
      <c r="AB89" s="147"/>
      <c r="AC89" s="147"/>
      <c r="AD89" s="147"/>
      <c r="AE89" s="147"/>
      <c r="AF89" s="147"/>
      <c r="AG89" s="147" t="s">
        <v>615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78</v>
      </c>
      <c r="B90" s="176" t="s">
        <v>984</v>
      </c>
      <c r="C90" s="182" t="s">
        <v>985</v>
      </c>
      <c r="D90" s="177" t="s">
        <v>541</v>
      </c>
      <c r="E90" s="178">
        <v>2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47"/>
      <c r="AA90" s="147"/>
      <c r="AB90" s="147"/>
      <c r="AC90" s="147"/>
      <c r="AD90" s="147"/>
      <c r="AE90" s="147"/>
      <c r="AF90" s="147"/>
      <c r="AG90" s="147" t="s">
        <v>615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79</v>
      </c>
      <c r="B91" s="176" t="s">
        <v>986</v>
      </c>
      <c r="C91" s="182" t="s">
        <v>987</v>
      </c>
      <c r="D91" s="177" t="s">
        <v>541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47"/>
      <c r="AA91" s="147"/>
      <c r="AB91" s="147"/>
      <c r="AC91" s="147"/>
      <c r="AD91" s="147"/>
      <c r="AE91" s="147"/>
      <c r="AF91" s="147"/>
      <c r="AG91" s="147" t="s">
        <v>615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80</v>
      </c>
      <c r="B92" s="176" t="s">
        <v>988</v>
      </c>
      <c r="C92" s="182" t="s">
        <v>989</v>
      </c>
      <c r="D92" s="177" t="s">
        <v>541</v>
      </c>
      <c r="E92" s="178">
        <v>1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523</v>
      </c>
      <c r="Y92" s="158" t="s">
        <v>310</v>
      </c>
      <c r="Z92" s="147"/>
      <c r="AA92" s="147"/>
      <c r="AB92" s="147"/>
      <c r="AC92" s="147"/>
      <c r="AD92" s="147"/>
      <c r="AE92" s="147"/>
      <c r="AF92" s="147"/>
      <c r="AG92" s="147" t="s">
        <v>524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81</v>
      </c>
      <c r="B93" s="176" t="s">
        <v>990</v>
      </c>
      <c r="C93" s="182" t="s">
        <v>991</v>
      </c>
      <c r="D93" s="177" t="s">
        <v>541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47"/>
      <c r="AA93" s="147"/>
      <c r="AB93" s="147"/>
      <c r="AC93" s="147"/>
      <c r="AD93" s="147"/>
      <c r="AE93" s="147"/>
      <c r="AF93" s="147"/>
      <c r="AG93" s="147" t="s">
        <v>615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992</v>
      </c>
      <c r="C94" s="182" t="s">
        <v>993</v>
      </c>
      <c r="D94" s="177" t="s">
        <v>541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47"/>
      <c r="AA94" s="147"/>
      <c r="AB94" s="147"/>
      <c r="AC94" s="147"/>
      <c r="AD94" s="147"/>
      <c r="AE94" s="147"/>
      <c r="AF94" s="147"/>
      <c r="AG94" s="147" t="s">
        <v>615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994</v>
      </c>
      <c r="C95" s="182" t="s">
        <v>995</v>
      </c>
      <c r="D95" s="177" t="s">
        <v>541</v>
      </c>
      <c r="E95" s="178">
        <v>3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523</v>
      </c>
      <c r="Y95" s="158" t="s">
        <v>310</v>
      </c>
      <c r="Z95" s="147"/>
      <c r="AA95" s="147"/>
      <c r="AB95" s="147"/>
      <c r="AC95" s="147"/>
      <c r="AD95" s="147"/>
      <c r="AE95" s="147"/>
      <c r="AF95" s="147"/>
      <c r="AG95" s="147" t="s">
        <v>524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996</v>
      </c>
      <c r="C96" s="182" t="s">
        <v>997</v>
      </c>
      <c r="D96" s="177" t="s">
        <v>541</v>
      </c>
      <c r="E96" s="178">
        <v>3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523</v>
      </c>
      <c r="Y96" s="158" t="s">
        <v>310</v>
      </c>
      <c r="Z96" s="147"/>
      <c r="AA96" s="147"/>
      <c r="AB96" s="147"/>
      <c r="AC96" s="147"/>
      <c r="AD96" s="147"/>
      <c r="AE96" s="147"/>
      <c r="AF96" s="147"/>
      <c r="AG96" s="147" t="s">
        <v>524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85</v>
      </c>
      <c r="B97" s="176" t="s">
        <v>998</v>
      </c>
      <c r="C97" s="182" t="s">
        <v>999</v>
      </c>
      <c r="D97" s="177" t="s">
        <v>541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523</v>
      </c>
      <c r="Y97" s="158" t="s">
        <v>310</v>
      </c>
      <c r="Z97" s="147"/>
      <c r="AA97" s="147"/>
      <c r="AB97" s="147"/>
      <c r="AC97" s="147"/>
      <c r="AD97" s="147"/>
      <c r="AE97" s="147"/>
      <c r="AF97" s="147"/>
      <c r="AG97" s="147" t="s">
        <v>524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86</v>
      </c>
      <c r="B98" s="176" t="s">
        <v>1000</v>
      </c>
      <c r="C98" s="182" t="s">
        <v>1001</v>
      </c>
      <c r="D98" s="177" t="s">
        <v>541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523</v>
      </c>
      <c r="Y98" s="158" t="s">
        <v>310</v>
      </c>
      <c r="Z98" s="147"/>
      <c r="AA98" s="147"/>
      <c r="AB98" s="147"/>
      <c r="AC98" s="147"/>
      <c r="AD98" s="147"/>
      <c r="AE98" s="147"/>
      <c r="AF98" s="147"/>
      <c r="AG98" s="147" t="s">
        <v>524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87</v>
      </c>
      <c r="B99" s="176" t="s">
        <v>1002</v>
      </c>
      <c r="C99" s="182" t="s">
        <v>1003</v>
      </c>
      <c r="D99" s="177" t="s">
        <v>541</v>
      </c>
      <c r="E99" s="178">
        <v>2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523</v>
      </c>
      <c r="Y99" s="158" t="s">
        <v>310</v>
      </c>
      <c r="Z99" s="147"/>
      <c r="AA99" s="147"/>
      <c r="AB99" s="147"/>
      <c r="AC99" s="147"/>
      <c r="AD99" s="147"/>
      <c r="AE99" s="147"/>
      <c r="AF99" s="147"/>
      <c r="AG99" s="147" t="s">
        <v>524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88</v>
      </c>
      <c r="B100" s="176" t="s">
        <v>1004</v>
      </c>
      <c r="C100" s="182" t="s">
        <v>1005</v>
      </c>
      <c r="D100" s="177" t="s">
        <v>541</v>
      </c>
      <c r="E100" s="178">
        <v>2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523</v>
      </c>
      <c r="Y100" s="158" t="s">
        <v>310</v>
      </c>
      <c r="Z100" s="147"/>
      <c r="AA100" s="147"/>
      <c r="AB100" s="147"/>
      <c r="AC100" s="147"/>
      <c r="AD100" s="147"/>
      <c r="AE100" s="147"/>
      <c r="AF100" s="147"/>
      <c r="AG100" s="147" t="s">
        <v>524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69">
        <v>89</v>
      </c>
      <c r="B101" s="170" t="s">
        <v>1006</v>
      </c>
      <c r="C101" s="183" t="s">
        <v>1007</v>
      </c>
      <c r="D101" s="171" t="s">
        <v>541</v>
      </c>
      <c r="E101" s="172">
        <v>1</v>
      </c>
      <c r="F101" s="173"/>
      <c r="G101" s="174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523</v>
      </c>
      <c r="Y101" s="158" t="s">
        <v>310</v>
      </c>
      <c r="Z101" s="147"/>
      <c r="AA101" s="147"/>
      <c r="AB101" s="147"/>
      <c r="AC101" s="147"/>
      <c r="AD101" s="147"/>
      <c r="AE101" s="147"/>
      <c r="AF101" s="147"/>
      <c r="AG101" s="147" t="s">
        <v>524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>
        <v>90</v>
      </c>
      <c r="B102" s="155" t="s">
        <v>1008</v>
      </c>
      <c r="C102" s="188" t="s">
        <v>1009</v>
      </c>
      <c r="D102" s="156" t="s">
        <v>0</v>
      </c>
      <c r="E102" s="187"/>
      <c r="F102" s="159"/>
      <c r="G102" s="158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184</v>
      </c>
      <c r="Y102" s="158" t="s">
        <v>310</v>
      </c>
      <c r="Z102" s="147"/>
      <c r="AA102" s="147"/>
      <c r="AB102" s="147"/>
      <c r="AC102" s="147"/>
      <c r="AD102" s="147"/>
      <c r="AE102" s="147"/>
      <c r="AF102" s="147"/>
      <c r="AG102" s="147" t="s">
        <v>466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302</v>
      </c>
      <c r="B103" s="163" t="s">
        <v>227</v>
      </c>
      <c r="C103" s="181" t="s">
        <v>228</v>
      </c>
      <c r="D103" s="164"/>
      <c r="E103" s="165"/>
      <c r="F103" s="166"/>
      <c r="G103" s="167">
        <f>SUMIF(AG104:AG121,"&lt;&gt;NOR",G104:G121)</f>
        <v>0</v>
      </c>
      <c r="H103" s="161"/>
      <c r="I103" s="161">
        <f>SUM(I104:I121)</f>
        <v>0</v>
      </c>
      <c r="J103" s="161"/>
      <c r="K103" s="161">
        <f>SUM(K104:K121)</f>
        <v>0</v>
      </c>
      <c r="L103" s="161"/>
      <c r="M103" s="161">
        <f>SUM(M104:M121)</f>
        <v>0</v>
      </c>
      <c r="N103" s="160"/>
      <c r="O103" s="160">
        <f>SUM(O104:O121)</f>
        <v>0</v>
      </c>
      <c r="P103" s="160"/>
      <c r="Q103" s="160">
        <f>SUM(Q104:Q121)</f>
        <v>0</v>
      </c>
      <c r="R103" s="161"/>
      <c r="S103" s="161"/>
      <c r="T103" s="161"/>
      <c r="U103" s="161"/>
      <c r="V103" s="161">
        <f>SUM(V104:V121)</f>
        <v>0</v>
      </c>
      <c r="W103" s="161"/>
      <c r="X103" s="161"/>
      <c r="Y103" s="161"/>
      <c r="AG103" t="s">
        <v>303</v>
      </c>
    </row>
    <row r="104" spans="1:60" outlineLevel="1" x14ac:dyDescent="0.2">
      <c r="A104" s="175">
        <v>91</v>
      </c>
      <c r="B104" s="176" t="s">
        <v>1010</v>
      </c>
      <c r="C104" s="182" t="s">
        <v>1011</v>
      </c>
      <c r="D104" s="177" t="s">
        <v>421</v>
      </c>
      <c r="E104" s="178">
        <v>3500</v>
      </c>
      <c r="F104" s="179"/>
      <c r="G104" s="180">
        <f t="shared" ref="G104:G121" si="35">ROUND(E104*F104,2)</f>
        <v>0</v>
      </c>
      <c r="H104" s="159"/>
      <c r="I104" s="158">
        <f t="shared" ref="I104:I121" si="36">ROUND(E104*H104,2)</f>
        <v>0</v>
      </c>
      <c r="J104" s="159"/>
      <c r="K104" s="158">
        <f t="shared" ref="K104:K121" si="37">ROUND(E104*J104,2)</f>
        <v>0</v>
      </c>
      <c r="L104" s="158">
        <v>21</v>
      </c>
      <c r="M104" s="158">
        <f t="shared" ref="M104:M121" si="38">G104*(1+L104/100)</f>
        <v>0</v>
      </c>
      <c r="N104" s="157">
        <v>0</v>
      </c>
      <c r="O104" s="157">
        <f t="shared" ref="O104:O121" si="39">ROUND(E104*N104,2)</f>
        <v>0</v>
      </c>
      <c r="P104" s="157">
        <v>0</v>
      </c>
      <c r="Q104" s="157">
        <f t="shared" ref="Q104:Q12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21" si="41">ROUND(E104*U104,2)</f>
        <v>0</v>
      </c>
      <c r="W104" s="158"/>
      <c r="X104" s="158" t="s">
        <v>309</v>
      </c>
      <c r="Y104" s="158" t="s">
        <v>310</v>
      </c>
      <c r="Z104" s="147"/>
      <c r="AA104" s="147"/>
      <c r="AB104" s="147"/>
      <c r="AC104" s="147"/>
      <c r="AD104" s="147"/>
      <c r="AE104" s="147"/>
      <c r="AF104" s="147"/>
      <c r="AG104" s="147" t="s">
        <v>615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92</v>
      </c>
      <c r="B105" s="176" t="s">
        <v>1012</v>
      </c>
      <c r="C105" s="182" t="s">
        <v>1013</v>
      </c>
      <c r="D105" s="177" t="s">
        <v>541</v>
      </c>
      <c r="E105" s="178">
        <v>9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309</v>
      </c>
      <c r="Y105" s="158" t="s">
        <v>310</v>
      </c>
      <c r="Z105" s="147"/>
      <c r="AA105" s="147"/>
      <c r="AB105" s="147"/>
      <c r="AC105" s="147"/>
      <c r="AD105" s="147"/>
      <c r="AE105" s="147"/>
      <c r="AF105" s="147"/>
      <c r="AG105" s="147" t="s">
        <v>615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93</v>
      </c>
      <c r="B106" s="176" t="s">
        <v>1014</v>
      </c>
      <c r="C106" s="182" t="s">
        <v>1015</v>
      </c>
      <c r="D106" s="177" t="s">
        <v>366</v>
      </c>
      <c r="E106" s="178">
        <v>640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523</v>
      </c>
      <c r="Y106" s="158" t="s">
        <v>310</v>
      </c>
      <c r="Z106" s="147"/>
      <c r="AA106" s="147"/>
      <c r="AB106" s="147"/>
      <c r="AC106" s="147"/>
      <c r="AD106" s="147"/>
      <c r="AE106" s="147"/>
      <c r="AF106" s="147"/>
      <c r="AG106" s="147" t="s">
        <v>524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94</v>
      </c>
      <c r="B107" s="176" t="s">
        <v>1016</v>
      </c>
      <c r="C107" s="182" t="s">
        <v>1017</v>
      </c>
      <c r="D107" s="177" t="s">
        <v>541</v>
      </c>
      <c r="E107" s="178">
        <v>2816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523</v>
      </c>
      <c r="Y107" s="158" t="s">
        <v>310</v>
      </c>
      <c r="Z107" s="147"/>
      <c r="AA107" s="147"/>
      <c r="AB107" s="147"/>
      <c r="AC107" s="147"/>
      <c r="AD107" s="147"/>
      <c r="AE107" s="147"/>
      <c r="AF107" s="147"/>
      <c r="AG107" s="147" t="s">
        <v>524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95</v>
      </c>
      <c r="B108" s="176" t="s">
        <v>1018</v>
      </c>
      <c r="C108" s="182" t="s">
        <v>2453</v>
      </c>
      <c r="D108" s="177" t="s">
        <v>541</v>
      </c>
      <c r="E108" s="178">
        <v>90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523</v>
      </c>
      <c r="Y108" s="158" t="s">
        <v>310</v>
      </c>
      <c r="Z108" s="147"/>
      <c r="AA108" s="147"/>
      <c r="AB108" s="147"/>
      <c r="AC108" s="147"/>
      <c r="AD108" s="147"/>
      <c r="AE108" s="147"/>
      <c r="AF108" s="147"/>
      <c r="AG108" s="147" t="s">
        <v>524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96</v>
      </c>
      <c r="B109" s="176" t="s">
        <v>1019</v>
      </c>
      <c r="C109" s="182" t="s">
        <v>2454</v>
      </c>
      <c r="D109" s="177" t="s">
        <v>421</v>
      </c>
      <c r="E109" s="178">
        <v>3500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523</v>
      </c>
      <c r="Y109" s="158" t="s">
        <v>310</v>
      </c>
      <c r="Z109" s="147"/>
      <c r="AA109" s="147"/>
      <c r="AB109" s="147"/>
      <c r="AC109" s="147"/>
      <c r="AD109" s="147"/>
      <c r="AE109" s="147"/>
      <c r="AF109" s="147"/>
      <c r="AG109" s="147" t="s">
        <v>524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97</v>
      </c>
      <c r="B110" s="176" t="s">
        <v>1020</v>
      </c>
      <c r="C110" s="182" t="s">
        <v>1021</v>
      </c>
      <c r="D110" s="177" t="s">
        <v>421</v>
      </c>
      <c r="E110" s="178">
        <v>350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47"/>
      <c r="AA110" s="147"/>
      <c r="AB110" s="147"/>
      <c r="AC110" s="147"/>
      <c r="AD110" s="147"/>
      <c r="AE110" s="147"/>
      <c r="AF110" s="147"/>
      <c r="AG110" s="147" t="s">
        <v>615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98</v>
      </c>
      <c r="B111" s="176" t="s">
        <v>1022</v>
      </c>
      <c r="C111" s="182" t="s">
        <v>1023</v>
      </c>
      <c r="D111" s="177" t="s">
        <v>421</v>
      </c>
      <c r="E111" s="178">
        <v>640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523</v>
      </c>
      <c r="Y111" s="158" t="s">
        <v>310</v>
      </c>
      <c r="Z111" s="147"/>
      <c r="AA111" s="147"/>
      <c r="AB111" s="147"/>
      <c r="AC111" s="147"/>
      <c r="AD111" s="147"/>
      <c r="AE111" s="147"/>
      <c r="AF111" s="147"/>
      <c r="AG111" s="147" t="s">
        <v>524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5">
        <v>99</v>
      </c>
      <c r="B112" s="176" t="s">
        <v>1024</v>
      </c>
      <c r="C112" s="182" t="s">
        <v>1025</v>
      </c>
      <c r="D112" s="177" t="s">
        <v>389</v>
      </c>
      <c r="E112" s="178">
        <v>2</v>
      </c>
      <c r="F112" s="179"/>
      <c r="G112" s="180">
        <f t="shared" si="35"/>
        <v>0</v>
      </c>
      <c r="H112" s="159"/>
      <c r="I112" s="158">
        <f t="shared" si="36"/>
        <v>0</v>
      </c>
      <c r="J112" s="159"/>
      <c r="K112" s="158">
        <f t="shared" si="37"/>
        <v>0</v>
      </c>
      <c r="L112" s="158">
        <v>21</v>
      </c>
      <c r="M112" s="158">
        <f t="shared" si="38"/>
        <v>0</v>
      </c>
      <c r="N112" s="157">
        <v>0</v>
      </c>
      <c r="O112" s="157">
        <f t="shared" si="39"/>
        <v>0</v>
      </c>
      <c r="P112" s="157">
        <v>0</v>
      </c>
      <c r="Q112" s="157">
        <f t="shared" si="40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1"/>
        <v>0</v>
      </c>
      <c r="W112" s="158"/>
      <c r="X112" s="158" t="s">
        <v>523</v>
      </c>
      <c r="Y112" s="158" t="s">
        <v>310</v>
      </c>
      <c r="Z112" s="147"/>
      <c r="AA112" s="147"/>
      <c r="AB112" s="147"/>
      <c r="AC112" s="147"/>
      <c r="AD112" s="147"/>
      <c r="AE112" s="147"/>
      <c r="AF112" s="147"/>
      <c r="AG112" s="147" t="s">
        <v>524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5">
        <v>100</v>
      </c>
      <c r="B113" s="176" t="s">
        <v>1026</v>
      </c>
      <c r="C113" s="182" t="s">
        <v>1027</v>
      </c>
      <c r="D113" s="177" t="s">
        <v>389</v>
      </c>
      <c r="E113" s="178">
        <v>1</v>
      </c>
      <c r="F113" s="179"/>
      <c r="G113" s="180">
        <f t="shared" si="35"/>
        <v>0</v>
      </c>
      <c r="H113" s="159"/>
      <c r="I113" s="158">
        <f t="shared" si="36"/>
        <v>0</v>
      </c>
      <c r="J113" s="159"/>
      <c r="K113" s="158">
        <f t="shared" si="37"/>
        <v>0</v>
      </c>
      <c r="L113" s="158">
        <v>21</v>
      </c>
      <c r="M113" s="158">
        <f t="shared" si="38"/>
        <v>0</v>
      </c>
      <c r="N113" s="157">
        <v>0</v>
      </c>
      <c r="O113" s="157">
        <f t="shared" si="39"/>
        <v>0</v>
      </c>
      <c r="P113" s="157">
        <v>0</v>
      </c>
      <c r="Q113" s="157">
        <f t="shared" si="40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1"/>
        <v>0</v>
      </c>
      <c r="W113" s="158"/>
      <c r="X113" s="158" t="s">
        <v>523</v>
      </c>
      <c r="Y113" s="158" t="s">
        <v>310</v>
      </c>
      <c r="Z113" s="147"/>
      <c r="AA113" s="147"/>
      <c r="AB113" s="147"/>
      <c r="AC113" s="147"/>
      <c r="AD113" s="147"/>
      <c r="AE113" s="147"/>
      <c r="AF113" s="147"/>
      <c r="AG113" s="147" t="s">
        <v>524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101</v>
      </c>
      <c r="B114" s="176" t="s">
        <v>1028</v>
      </c>
      <c r="C114" s="182" t="s">
        <v>1029</v>
      </c>
      <c r="D114" s="177" t="s">
        <v>389</v>
      </c>
      <c r="E114" s="178">
        <v>3</v>
      </c>
      <c r="F114" s="179"/>
      <c r="G114" s="180">
        <f t="shared" si="35"/>
        <v>0</v>
      </c>
      <c r="H114" s="159"/>
      <c r="I114" s="158">
        <f t="shared" si="36"/>
        <v>0</v>
      </c>
      <c r="J114" s="159"/>
      <c r="K114" s="158">
        <f t="shared" si="37"/>
        <v>0</v>
      </c>
      <c r="L114" s="158">
        <v>21</v>
      </c>
      <c r="M114" s="158">
        <f t="shared" si="38"/>
        <v>0</v>
      </c>
      <c r="N114" s="157">
        <v>0</v>
      </c>
      <c r="O114" s="157">
        <f t="shared" si="39"/>
        <v>0</v>
      </c>
      <c r="P114" s="157">
        <v>0</v>
      </c>
      <c r="Q114" s="157">
        <f t="shared" si="40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1"/>
        <v>0</v>
      </c>
      <c r="W114" s="158"/>
      <c r="X114" s="158" t="s">
        <v>523</v>
      </c>
      <c r="Y114" s="158" t="s">
        <v>310</v>
      </c>
      <c r="Z114" s="147"/>
      <c r="AA114" s="147"/>
      <c r="AB114" s="147"/>
      <c r="AC114" s="147"/>
      <c r="AD114" s="147"/>
      <c r="AE114" s="147"/>
      <c r="AF114" s="147"/>
      <c r="AG114" s="147" t="s">
        <v>524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5">
        <v>102</v>
      </c>
      <c r="B115" s="176" t="s">
        <v>1030</v>
      </c>
      <c r="C115" s="182" t="s">
        <v>1031</v>
      </c>
      <c r="D115" s="177" t="s">
        <v>389</v>
      </c>
      <c r="E115" s="178">
        <v>2</v>
      </c>
      <c r="F115" s="179"/>
      <c r="G115" s="180">
        <f t="shared" si="35"/>
        <v>0</v>
      </c>
      <c r="H115" s="159"/>
      <c r="I115" s="158">
        <f t="shared" si="36"/>
        <v>0</v>
      </c>
      <c r="J115" s="159"/>
      <c r="K115" s="158">
        <f t="shared" si="37"/>
        <v>0</v>
      </c>
      <c r="L115" s="158">
        <v>21</v>
      </c>
      <c r="M115" s="158">
        <f t="shared" si="38"/>
        <v>0</v>
      </c>
      <c r="N115" s="157">
        <v>0</v>
      </c>
      <c r="O115" s="157">
        <f t="shared" si="39"/>
        <v>0</v>
      </c>
      <c r="P115" s="157">
        <v>0</v>
      </c>
      <c r="Q115" s="157">
        <f t="shared" si="40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1"/>
        <v>0</v>
      </c>
      <c r="W115" s="158"/>
      <c r="X115" s="158" t="s">
        <v>523</v>
      </c>
      <c r="Y115" s="158" t="s">
        <v>310</v>
      </c>
      <c r="Z115" s="147"/>
      <c r="AA115" s="147"/>
      <c r="AB115" s="147"/>
      <c r="AC115" s="147"/>
      <c r="AD115" s="147"/>
      <c r="AE115" s="147"/>
      <c r="AF115" s="147"/>
      <c r="AG115" s="147" t="s">
        <v>524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103</v>
      </c>
      <c r="B116" s="176" t="s">
        <v>1032</v>
      </c>
      <c r="C116" s="182" t="s">
        <v>1033</v>
      </c>
      <c r="D116" s="177" t="s">
        <v>389</v>
      </c>
      <c r="E116" s="178">
        <v>1</v>
      </c>
      <c r="F116" s="179"/>
      <c r="G116" s="180">
        <f t="shared" si="35"/>
        <v>0</v>
      </c>
      <c r="H116" s="159"/>
      <c r="I116" s="158">
        <f t="shared" si="36"/>
        <v>0</v>
      </c>
      <c r="J116" s="159"/>
      <c r="K116" s="158">
        <f t="shared" si="37"/>
        <v>0</v>
      </c>
      <c r="L116" s="158">
        <v>21</v>
      </c>
      <c r="M116" s="158">
        <f t="shared" si="38"/>
        <v>0</v>
      </c>
      <c r="N116" s="157">
        <v>0</v>
      </c>
      <c r="O116" s="157">
        <f t="shared" si="39"/>
        <v>0</v>
      </c>
      <c r="P116" s="157">
        <v>0</v>
      </c>
      <c r="Q116" s="157">
        <f t="shared" si="40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1"/>
        <v>0</v>
      </c>
      <c r="W116" s="158"/>
      <c r="X116" s="158" t="s">
        <v>523</v>
      </c>
      <c r="Y116" s="158" t="s">
        <v>310</v>
      </c>
      <c r="Z116" s="147"/>
      <c r="AA116" s="147"/>
      <c r="AB116" s="147"/>
      <c r="AC116" s="147"/>
      <c r="AD116" s="147"/>
      <c r="AE116" s="147"/>
      <c r="AF116" s="147"/>
      <c r="AG116" s="147" t="s">
        <v>524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104</v>
      </c>
      <c r="B117" s="176" t="s">
        <v>1034</v>
      </c>
      <c r="C117" s="182" t="s">
        <v>2455</v>
      </c>
      <c r="D117" s="177" t="s">
        <v>541</v>
      </c>
      <c r="E117" s="178">
        <v>7</v>
      </c>
      <c r="F117" s="179"/>
      <c r="G117" s="180">
        <f t="shared" si="35"/>
        <v>0</v>
      </c>
      <c r="H117" s="159"/>
      <c r="I117" s="158">
        <f t="shared" si="36"/>
        <v>0</v>
      </c>
      <c r="J117" s="159"/>
      <c r="K117" s="158">
        <f t="shared" si="37"/>
        <v>0</v>
      </c>
      <c r="L117" s="158">
        <v>21</v>
      </c>
      <c r="M117" s="158">
        <f t="shared" si="38"/>
        <v>0</v>
      </c>
      <c r="N117" s="157">
        <v>0</v>
      </c>
      <c r="O117" s="157">
        <f t="shared" si="39"/>
        <v>0</v>
      </c>
      <c r="P117" s="157">
        <v>0</v>
      </c>
      <c r="Q117" s="157">
        <f t="shared" si="40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1"/>
        <v>0</v>
      </c>
      <c r="W117" s="158"/>
      <c r="X117" s="158" t="s">
        <v>523</v>
      </c>
      <c r="Y117" s="158" t="s">
        <v>310</v>
      </c>
      <c r="Z117" s="147"/>
      <c r="AA117" s="147"/>
      <c r="AB117" s="147"/>
      <c r="AC117" s="147"/>
      <c r="AD117" s="147"/>
      <c r="AE117" s="147"/>
      <c r="AF117" s="147"/>
      <c r="AG117" s="147" t="s">
        <v>524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105</v>
      </c>
      <c r="B118" s="176" t="s">
        <v>1035</v>
      </c>
      <c r="C118" s="182" t="s">
        <v>1036</v>
      </c>
      <c r="D118" s="177" t="s">
        <v>541</v>
      </c>
      <c r="E118" s="178">
        <v>14</v>
      </c>
      <c r="F118" s="179"/>
      <c r="G118" s="180">
        <f t="shared" si="35"/>
        <v>0</v>
      </c>
      <c r="H118" s="159"/>
      <c r="I118" s="158">
        <f t="shared" si="36"/>
        <v>0</v>
      </c>
      <c r="J118" s="159"/>
      <c r="K118" s="158">
        <f t="shared" si="37"/>
        <v>0</v>
      </c>
      <c r="L118" s="158">
        <v>21</v>
      </c>
      <c r="M118" s="158">
        <f t="shared" si="38"/>
        <v>0</v>
      </c>
      <c r="N118" s="157">
        <v>0</v>
      </c>
      <c r="O118" s="157">
        <f t="shared" si="39"/>
        <v>0</v>
      </c>
      <c r="P118" s="157">
        <v>0</v>
      </c>
      <c r="Q118" s="157">
        <f t="shared" si="40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1"/>
        <v>0</v>
      </c>
      <c r="W118" s="158"/>
      <c r="X118" s="158" t="s">
        <v>523</v>
      </c>
      <c r="Y118" s="158" t="s">
        <v>310</v>
      </c>
      <c r="Z118" s="147"/>
      <c r="AA118" s="147"/>
      <c r="AB118" s="147"/>
      <c r="AC118" s="147"/>
      <c r="AD118" s="147"/>
      <c r="AE118" s="147"/>
      <c r="AF118" s="147"/>
      <c r="AG118" s="147" t="s">
        <v>524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9">
        <v>106</v>
      </c>
      <c r="B119" s="170" t="s">
        <v>1037</v>
      </c>
      <c r="C119" s="183" t="s">
        <v>1038</v>
      </c>
      <c r="D119" s="171" t="s">
        <v>541</v>
      </c>
      <c r="E119" s="172">
        <v>31</v>
      </c>
      <c r="F119" s="173"/>
      <c r="G119" s="174">
        <f t="shared" si="35"/>
        <v>0</v>
      </c>
      <c r="H119" s="159"/>
      <c r="I119" s="158">
        <f t="shared" si="36"/>
        <v>0</v>
      </c>
      <c r="J119" s="159"/>
      <c r="K119" s="158">
        <f t="shared" si="37"/>
        <v>0</v>
      </c>
      <c r="L119" s="158">
        <v>21</v>
      </c>
      <c r="M119" s="158">
        <f t="shared" si="38"/>
        <v>0</v>
      </c>
      <c r="N119" s="157">
        <v>0</v>
      </c>
      <c r="O119" s="157">
        <f t="shared" si="39"/>
        <v>0</v>
      </c>
      <c r="P119" s="157">
        <v>0</v>
      </c>
      <c r="Q119" s="157">
        <f t="shared" si="40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1"/>
        <v>0</v>
      </c>
      <c r="W119" s="158"/>
      <c r="X119" s="158" t="s">
        <v>523</v>
      </c>
      <c r="Y119" s="158" t="s">
        <v>310</v>
      </c>
      <c r="Z119" s="147"/>
      <c r="AA119" s="147"/>
      <c r="AB119" s="147"/>
      <c r="AC119" s="147"/>
      <c r="AD119" s="147"/>
      <c r="AE119" s="147"/>
      <c r="AF119" s="147"/>
      <c r="AG119" s="147" t="s">
        <v>524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>
        <v>107</v>
      </c>
      <c r="B120" s="155" t="s">
        <v>1039</v>
      </c>
      <c r="C120" s="188" t="s">
        <v>1040</v>
      </c>
      <c r="D120" s="156" t="s">
        <v>0</v>
      </c>
      <c r="E120" s="187"/>
      <c r="F120" s="159"/>
      <c r="G120" s="158">
        <f t="shared" si="35"/>
        <v>0</v>
      </c>
      <c r="H120" s="159"/>
      <c r="I120" s="158">
        <f t="shared" si="36"/>
        <v>0</v>
      </c>
      <c r="J120" s="159"/>
      <c r="K120" s="158">
        <f t="shared" si="37"/>
        <v>0</v>
      </c>
      <c r="L120" s="158">
        <v>21</v>
      </c>
      <c r="M120" s="158">
        <f t="shared" si="38"/>
        <v>0</v>
      </c>
      <c r="N120" s="157">
        <v>0</v>
      </c>
      <c r="O120" s="157">
        <f t="shared" si="39"/>
        <v>0</v>
      </c>
      <c r="P120" s="157">
        <v>0</v>
      </c>
      <c r="Q120" s="157">
        <f t="shared" si="40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1"/>
        <v>0</v>
      </c>
      <c r="W120" s="158"/>
      <c r="X120" s="158" t="s">
        <v>184</v>
      </c>
      <c r="Y120" s="158" t="s">
        <v>310</v>
      </c>
      <c r="Z120" s="147"/>
      <c r="AA120" s="147"/>
      <c r="AB120" s="147"/>
      <c r="AC120" s="147"/>
      <c r="AD120" s="147"/>
      <c r="AE120" s="147"/>
      <c r="AF120" s="147"/>
      <c r="AG120" s="147" t="s">
        <v>466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108</v>
      </c>
      <c r="B121" s="176" t="s">
        <v>1041</v>
      </c>
      <c r="C121" s="182" t="s">
        <v>1042</v>
      </c>
      <c r="D121" s="177" t="s">
        <v>887</v>
      </c>
      <c r="E121" s="178">
        <v>72</v>
      </c>
      <c r="F121" s="179"/>
      <c r="G121" s="180">
        <f t="shared" si="35"/>
        <v>0</v>
      </c>
      <c r="H121" s="159"/>
      <c r="I121" s="158">
        <f t="shared" si="36"/>
        <v>0</v>
      </c>
      <c r="J121" s="159"/>
      <c r="K121" s="158">
        <f t="shared" si="37"/>
        <v>0</v>
      </c>
      <c r="L121" s="158">
        <v>21</v>
      </c>
      <c r="M121" s="158">
        <f t="shared" si="38"/>
        <v>0</v>
      </c>
      <c r="N121" s="157">
        <v>0</v>
      </c>
      <c r="O121" s="157">
        <f t="shared" si="39"/>
        <v>0</v>
      </c>
      <c r="P121" s="157">
        <v>0</v>
      </c>
      <c r="Q121" s="157">
        <f t="shared" si="40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1"/>
        <v>0</v>
      </c>
      <c r="W121" s="158"/>
      <c r="X121" s="158" t="s">
        <v>309</v>
      </c>
      <c r="Y121" s="158" t="s">
        <v>310</v>
      </c>
      <c r="Z121" s="147"/>
      <c r="AA121" s="147"/>
      <c r="AB121" s="147"/>
      <c r="AC121" s="147"/>
      <c r="AD121" s="147"/>
      <c r="AE121" s="147"/>
      <c r="AF121" s="147"/>
      <c r="AG121" s="147" t="s">
        <v>615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2" t="s">
        <v>302</v>
      </c>
      <c r="B122" s="163" t="s">
        <v>251</v>
      </c>
      <c r="C122" s="181" t="s">
        <v>252</v>
      </c>
      <c r="D122" s="164"/>
      <c r="E122" s="165"/>
      <c r="F122" s="166"/>
      <c r="G122" s="167">
        <f>SUMIF(AG123:AG125,"&lt;&gt;NOR",G123:G125)</f>
        <v>0</v>
      </c>
      <c r="H122" s="161"/>
      <c r="I122" s="161">
        <f>SUM(I123:I125)</f>
        <v>0</v>
      </c>
      <c r="J122" s="161"/>
      <c r="K122" s="161">
        <f>SUM(K123:K125)</f>
        <v>0</v>
      </c>
      <c r="L122" s="161"/>
      <c r="M122" s="161">
        <f>SUM(M123:M125)</f>
        <v>0</v>
      </c>
      <c r="N122" s="160"/>
      <c r="O122" s="160">
        <f>SUM(O123:O125)</f>
        <v>0</v>
      </c>
      <c r="P122" s="160"/>
      <c r="Q122" s="160">
        <f>SUM(Q123:Q125)</f>
        <v>0</v>
      </c>
      <c r="R122" s="161"/>
      <c r="S122" s="161"/>
      <c r="T122" s="161"/>
      <c r="U122" s="161"/>
      <c r="V122" s="161">
        <f>SUM(V123:V125)</f>
        <v>0</v>
      </c>
      <c r="W122" s="161"/>
      <c r="X122" s="161"/>
      <c r="Y122" s="161"/>
      <c r="AG122" t="s">
        <v>303</v>
      </c>
    </row>
    <row r="123" spans="1:60" outlineLevel="1" x14ac:dyDescent="0.2">
      <c r="A123" s="175">
        <v>109</v>
      </c>
      <c r="B123" s="176" t="s">
        <v>1043</v>
      </c>
      <c r="C123" s="182" t="s">
        <v>1044</v>
      </c>
      <c r="D123" s="177" t="s">
        <v>453</v>
      </c>
      <c r="E123" s="178">
        <v>269</v>
      </c>
      <c r="F123" s="179"/>
      <c r="G123" s="180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0</v>
      </c>
      <c r="O123" s="157">
        <f>ROUND(E123*N123,2)</f>
        <v>0</v>
      </c>
      <c r="P123" s="157">
        <v>0</v>
      </c>
      <c r="Q123" s="157">
        <f>ROUND(E123*P123,2)</f>
        <v>0</v>
      </c>
      <c r="R123" s="158"/>
      <c r="S123" s="158" t="s">
        <v>307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147"/>
      <c r="AA123" s="147"/>
      <c r="AB123" s="147"/>
      <c r="AC123" s="147"/>
      <c r="AD123" s="147"/>
      <c r="AE123" s="147"/>
      <c r="AF123" s="147"/>
      <c r="AG123" s="147" t="s">
        <v>615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69">
        <v>110</v>
      </c>
      <c r="B124" s="170" t="s">
        <v>1045</v>
      </c>
      <c r="C124" s="183" t="s">
        <v>1046</v>
      </c>
      <c r="D124" s="171" t="s">
        <v>453</v>
      </c>
      <c r="E124" s="172">
        <v>269</v>
      </c>
      <c r="F124" s="173"/>
      <c r="G124" s="174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7">
        <v>0</v>
      </c>
      <c r="O124" s="157">
        <f>ROUND(E124*N124,2)</f>
        <v>0</v>
      </c>
      <c r="P124" s="157">
        <v>0</v>
      </c>
      <c r="Q124" s="157">
        <f>ROUND(E124*P124,2)</f>
        <v>0</v>
      </c>
      <c r="R124" s="158"/>
      <c r="S124" s="158" t="s">
        <v>307</v>
      </c>
      <c r="T124" s="158" t="s">
        <v>308</v>
      </c>
      <c r="U124" s="158">
        <v>0</v>
      </c>
      <c r="V124" s="158">
        <f>ROUND(E124*U124,2)</f>
        <v>0</v>
      </c>
      <c r="W124" s="158"/>
      <c r="X124" s="158" t="s">
        <v>523</v>
      </c>
      <c r="Y124" s="158" t="s">
        <v>310</v>
      </c>
      <c r="Z124" s="147"/>
      <c r="AA124" s="147"/>
      <c r="AB124" s="147"/>
      <c r="AC124" s="147"/>
      <c r="AD124" s="147"/>
      <c r="AE124" s="147"/>
      <c r="AF124" s="147"/>
      <c r="AG124" s="147" t="s">
        <v>524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>
        <v>111</v>
      </c>
      <c r="B125" s="155" t="s">
        <v>464</v>
      </c>
      <c r="C125" s="188" t="s">
        <v>465</v>
      </c>
      <c r="D125" s="156" t="s">
        <v>0</v>
      </c>
      <c r="E125" s="187"/>
      <c r="F125" s="159"/>
      <c r="G125" s="158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0</v>
      </c>
      <c r="O125" s="157">
        <f>ROUND(E125*N125,2)</f>
        <v>0</v>
      </c>
      <c r="P125" s="157">
        <v>0</v>
      </c>
      <c r="Q125" s="157">
        <f>ROUND(E125*P125,2)</f>
        <v>0</v>
      </c>
      <c r="R125" s="158"/>
      <c r="S125" s="158" t="s">
        <v>307</v>
      </c>
      <c r="T125" s="158" t="s">
        <v>308</v>
      </c>
      <c r="U125" s="158">
        <v>0</v>
      </c>
      <c r="V125" s="158">
        <f>ROUND(E125*U125,2)</f>
        <v>0</v>
      </c>
      <c r="W125" s="158"/>
      <c r="X125" s="158" t="s">
        <v>184</v>
      </c>
      <c r="Y125" s="158" t="s">
        <v>310</v>
      </c>
      <c r="Z125" s="147"/>
      <c r="AA125" s="147"/>
      <c r="AB125" s="147"/>
      <c r="AC125" s="147"/>
      <c r="AD125" s="147"/>
      <c r="AE125" s="147"/>
      <c r="AF125" s="147"/>
      <c r="AG125" s="147" t="s">
        <v>466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2" t="s">
        <v>302</v>
      </c>
      <c r="B126" s="163" t="s">
        <v>253</v>
      </c>
      <c r="C126" s="181" t="s">
        <v>254</v>
      </c>
      <c r="D126" s="164"/>
      <c r="E126" s="165"/>
      <c r="F126" s="166"/>
      <c r="G126" s="167">
        <f>SUMIF(AG127:AG127,"&lt;&gt;NOR",G127:G127)</f>
        <v>0</v>
      </c>
      <c r="H126" s="161"/>
      <c r="I126" s="161">
        <f>SUM(I127:I127)</f>
        <v>0</v>
      </c>
      <c r="J126" s="161"/>
      <c r="K126" s="161">
        <f>SUM(K127:K127)</f>
        <v>0</v>
      </c>
      <c r="L126" s="161"/>
      <c r="M126" s="161">
        <f>SUM(M127:M127)</f>
        <v>0</v>
      </c>
      <c r="N126" s="160"/>
      <c r="O126" s="160">
        <f>SUM(O127:O127)</f>
        <v>0</v>
      </c>
      <c r="P126" s="160"/>
      <c r="Q126" s="160">
        <f>SUM(Q127:Q127)</f>
        <v>0</v>
      </c>
      <c r="R126" s="161"/>
      <c r="S126" s="161"/>
      <c r="T126" s="161"/>
      <c r="U126" s="161"/>
      <c r="V126" s="161">
        <f>SUM(V127:V127)</f>
        <v>0</v>
      </c>
      <c r="W126" s="161"/>
      <c r="X126" s="161"/>
      <c r="Y126" s="161"/>
      <c r="AG126" t="s">
        <v>303</v>
      </c>
    </row>
    <row r="127" spans="1:60" outlineLevel="1" x14ac:dyDescent="0.2">
      <c r="A127" s="169">
        <v>112</v>
      </c>
      <c r="B127" s="170" t="s">
        <v>1047</v>
      </c>
      <c r="C127" s="183" t="s">
        <v>1048</v>
      </c>
      <c r="D127" s="171" t="s">
        <v>366</v>
      </c>
      <c r="E127" s="172">
        <v>26.9</v>
      </c>
      <c r="F127" s="173"/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7">
        <v>0</v>
      </c>
      <c r="O127" s="157">
        <f>ROUND(E127*N127,2)</f>
        <v>0</v>
      </c>
      <c r="P127" s="157">
        <v>0</v>
      </c>
      <c r="Q127" s="157">
        <f>ROUND(E127*P127,2)</f>
        <v>0</v>
      </c>
      <c r="R127" s="158"/>
      <c r="S127" s="158" t="s">
        <v>307</v>
      </c>
      <c r="T127" s="158" t="s">
        <v>308</v>
      </c>
      <c r="U127" s="158">
        <v>0</v>
      </c>
      <c r="V127" s="158">
        <f>ROUND(E127*U127,2)</f>
        <v>0</v>
      </c>
      <c r="W127" s="158"/>
      <c r="X127" s="158" t="s">
        <v>309</v>
      </c>
      <c r="Y127" s="158" t="s">
        <v>310</v>
      </c>
      <c r="Z127" s="147"/>
      <c r="AA127" s="147"/>
      <c r="AB127" s="147"/>
      <c r="AC127" s="147"/>
      <c r="AD127" s="147"/>
      <c r="AE127" s="147"/>
      <c r="AF127" s="147"/>
      <c r="AG127" s="147" t="s">
        <v>615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3"/>
      <c r="B128" s="4"/>
      <c r="C128" s="184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AE128">
        <v>15</v>
      </c>
      <c r="AF128">
        <v>21</v>
      </c>
      <c r="AG128" t="s">
        <v>288</v>
      </c>
    </row>
    <row r="129" spans="1:33" x14ac:dyDescent="0.2">
      <c r="A129" s="150"/>
      <c r="B129" s="151" t="s">
        <v>31</v>
      </c>
      <c r="C129" s="185"/>
      <c r="D129" s="152"/>
      <c r="E129" s="153"/>
      <c r="F129" s="153"/>
      <c r="G129" s="168">
        <f>G8+G22+G37+G55+G68+G103+G122+G126</f>
        <v>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E129">
        <f>SUMIF(L7:L127,AE128,G7:G127)</f>
        <v>0</v>
      </c>
      <c r="AF129">
        <f>SUMIF(L7:L127,AF128,G7:G127)</f>
        <v>0</v>
      </c>
      <c r="AG129" t="s">
        <v>353</v>
      </c>
    </row>
    <row r="130" spans="1:33" x14ac:dyDescent="0.2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84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A132" s="271" t="s">
        <v>354</v>
      </c>
      <c r="B132" s="271"/>
      <c r="C132" s="272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52"/>
      <c r="B133" s="253"/>
      <c r="C133" s="254"/>
      <c r="D133" s="253"/>
      <c r="E133" s="253"/>
      <c r="F133" s="253"/>
      <c r="G133" s="255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G133" t="s">
        <v>355</v>
      </c>
    </row>
    <row r="134" spans="1:33" x14ac:dyDescent="0.2">
      <c r="A134" s="256"/>
      <c r="B134" s="257"/>
      <c r="C134" s="258"/>
      <c r="D134" s="257"/>
      <c r="E134" s="257"/>
      <c r="F134" s="257"/>
      <c r="G134" s="259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56"/>
      <c r="B135" s="257"/>
      <c r="C135" s="258"/>
      <c r="D135" s="257"/>
      <c r="E135" s="257"/>
      <c r="F135" s="257"/>
      <c r="G135" s="259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256"/>
      <c r="B136" s="257"/>
      <c r="C136" s="258"/>
      <c r="D136" s="257"/>
      <c r="E136" s="257"/>
      <c r="F136" s="257"/>
      <c r="G136" s="259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A137" s="260"/>
      <c r="B137" s="261"/>
      <c r="C137" s="262"/>
      <c r="D137" s="261"/>
      <c r="E137" s="261"/>
      <c r="F137" s="261"/>
      <c r="G137" s="26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33" x14ac:dyDescent="0.2">
      <c r="A138" s="3"/>
      <c r="B138" s="4"/>
      <c r="C138" s="184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33" x14ac:dyDescent="0.2">
      <c r="C139" s="186"/>
      <c r="D139" s="10"/>
      <c r="AG139" t="s">
        <v>356</v>
      </c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33:G137"/>
    <mergeCell ref="A1:G1"/>
    <mergeCell ref="C2:G2"/>
    <mergeCell ref="C3:G3"/>
    <mergeCell ref="C4:G4"/>
    <mergeCell ref="A132:C13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outlinePr summaryBelow="0"/>
  </sheetPr>
  <dimension ref="A1:BH5000"/>
  <sheetViews>
    <sheetView workbookViewId="0">
      <pane ySplit="7" topLeftCell="A182" activePane="bottomLeft" state="frozen"/>
      <selection pane="bottomLeft" activeCell="C193" sqref="C193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59</v>
      </c>
      <c r="C4" s="268" t="s">
        <v>60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134</v>
      </c>
      <c r="C8" s="181" t="s">
        <v>135</v>
      </c>
      <c r="D8" s="164"/>
      <c r="E8" s="165"/>
      <c r="F8" s="166"/>
      <c r="G8" s="167">
        <f>SUMIF(AG9:AG50,"&lt;&gt;NOR",G9:G50)</f>
        <v>0</v>
      </c>
      <c r="H8" s="161"/>
      <c r="I8" s="161">
        <f>SUM(I9:I50)</f>
        <v>0</v>
      </c>
      <c r="J8" s="161"/>
      <c r="K8" s="161">
        <f>SUM(K9:K50)</f>
        <v>0</v>
      </c>
      <c r="L8" s="161"/>
      <c r="M8" s="161">
        <f>SUM(M9:M50)</f>
        <v>0</v>
      </c>
      <c r="N8" s="160"/>
      <c r="O8" s="160">
        <f>SUM(O9:O50)</f>
        <v>0</v>
      </c>
      <c r="P8" s="160"/>
      <c r="Q8" s="160">
        <f>SUM(Q9:Q50)</f>
        <v>0</v>
      </c>
      <c r="R8" s="161"/>
      <c r="S8" s="161"/>
      <c r="T8" s="161"/>
      <c r="U8" s="161"/>
      <c r="V8" s="161">
        <f>SUM(V9:V50)</f>
        <v>0</v>
      </c>
      <c r="W8" s="161"/>
      <c r="X8" s="161"/>
      <c r="Y8" s="161"/>
      <c r="AG8" t="s">
        <v>303</v>
      </c>
    </row>
    <row r="9" spans="1:60" ht="56.25" outlineLevel="1" x14ac:dyDescent="0.2">
      <c r="A9" s="175">
        <v>1</v>
      </c>
      <c r="B9" s="176" t="s">
        <v>1049</v>
      </c>
      <c r="C9" s="182" t="s">
        <v>1050</v>
      </c>
      <c r="D9" s="177" t="s">
        <v>541</v>
      </c>
      <c r="E9" s="178">
        <v>1</v>
      </c>
      <c r="F9" s="179"/>
      <c r="G9" s="180">
        <f t="shared" ref="G9:G50" si="0">ROUND(E9*F9,2)</f>
        <v>0</v>
      </c>
      <c r="H9" s="159"/>
      <c r="I9" s="158">
        <f t="shared" ref="I9:I50" si="1">ROUND(E9*H9,2)</f>
        <v>0</v>
      </c>
      <c r="J9" s="159"/>
      <c r="K9" s="158">
        <f t="shared" ref="K9:K50" si="2">ROUND(E9*J9,2)</f>
        <v>0</v>
      </c>
      <c r="L9" s="158">
        <v>21</v>
      </c>
      <c r="M9" s="158">
        <f t="shared" ref="M9:M50" si="3">G9*(1+L9/100)</f>
        <v>0</v>
      </c>
      <c r="N9" s="157">
        <v>0</v>
      </c>
      <c r="O9" s="157">
        <f t="shared" ref="O9:O50" si="4">ROUND(E9*N9,2)</f>
        <v>0</v>
      </c>
      <c r="P9" s="157">
        <v>0</v>
      </c>
      <c r="Q9" s="157">
        <f t="shared" ref="Q9:Q50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50" si="6">ROUND(E9*U9,2)</f>
        <v>0</v>
      </c>
      <c r="W9" s="158"/>
      <c r="X9" s="158" t="s">
        <v>523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524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75">
        <v>2</v>
      </c>
      <c r="B10" s="176" t="s">
        <v>1051</v>
      </c>
      <c r="C10" s="182" t="s">
        <v>1052</v>
      </c>
      <c r="D10" s="177" t="s">
        <v>541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523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524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5">
        <v>3</v>
      </c>
      <c r="B11" s="176" t="s">
        <v>1053</v>
      </c>
      <c r="C11" s="182" t="s">
        <v>1054</v>
      </c>
      <c r="D11" s="177" t="s">
        <v>541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523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524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33.75" outlineLevel="1" x14ac:dyDescent="0.2">
      <c r="A12" s="175">
        <v>4</v>
      </c>
      <c r="B12" s="176" t="s">
        <v>1055</v>
      </c>
      <c r="C12" s="182" t="s">
        <v>1056</v>
      </c>
      <c r="D12" s="177" t="s">
        <v>541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523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524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5">
        <v>5</v>
      </c>
      <c r="B13" s="176" t="s">
        <v>1057</v>
      </c>
      <c r="C13" s="182" t="s">
        <v>1058</v>
      </c>
      <c r="D13" s="177" t="s">
        <v>541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523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524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45" outlineLevel="1" x14ac:dyDescent="0.2">
      <c r="A14" s="175">
        <v>6</v>
      </c>
      <c r="B14" s="176" t="s">
        <v>1059</v>
      </c>
      <c r="C14" s="182" t="s">
        <v>1060</v>
      </c>
      <c r="D14" s="177" t="s">
        <v>541</v>
      </c>
      <c r="E14" s="178">
        <v>2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523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524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75">
        <v>7</v>
      </c>
      <c r="B15" s="176" t="s">
        <v>1061</v>
      </c>
      <c r="C15" s="182" t="s">
        <v>1062</v>
      </c>
      <c r="D15" s="177" t="s">
        <v>541</v>
      </c>
      <c r="E15" s="178">
        <v>2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523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524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5" outlineLevel="1" x14ac:dyDescent="0.2">
      <c r="A16" s="175">
        <v>8</v>
      </c>
      <c r="B16" s="176" t="s">
        <v>1063</v>
      </c>
      <c r="C16" s="182" t="s">
        <v>1060</v>
      </c>
      <c r="D16" s="177" t="s">
        <v>541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523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524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1" x14ac:dyDescent="0.2">
      <c r="A17" s="175">
        <v>9</v>
      </c>
      <c r="B17" s="176" t="s">
        <v>1064</v>
      </c>
      <c r="C17" s="182" t="s">
        <v>1062</v>
      </c>
      <c r="D17" s="177" t="s">
        <v>541</v>
      </c>
      <c r="E17" s="178">
        <v>2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523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524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45" outlineLevel="1" x14ac:dyDescent="0.2">
      <c r="A18" s="175">
        <v>10</v>
      </c>
      <c r="B18" s="176" t="s">
        <v>1065</v>
      </c>
      <c r="C18" s="182" t="s">
        <v>1060</v>
      </c>
      <c r="D18" s="177" t="s">
        <v>541</v>
      </c>
      <c r="E18" s="178">
        <v>2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523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524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33.75" outlineLevel="1" x14ac:dyDescent="0.2">
      <c r="A19" s="175">
        <v>11</v>
      </c>
      <c r="B19" s="176" t="s">
        <v>1066</v>
      </c>
      <c r="C19" s="182" t="s">
        <v>1062</v>
      </c>
      <c r="D19" s="177" t="s">
        <v>541</v>
      </c>
      <c r="E19" s="178">
        <v>2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523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524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45" outlineLevel="1" x14ac:dyDescent="0.2">
      <c r="A20" s="175">
        <v>12</v>
      </c>
      <c r="B20" s="176" t="s">
        <v>1067</v>
      </c>
      <c r="C20" s="182" t="s">
        <v>1060</v>
      </c>
      <c r="D20" s="177" t="s">
        <v>541</v>
      </c>
      <c r="E20" s="178">
        <v>2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523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524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33.75" outlineLevel="1" x14ac:dyDescent="0.2">
      <c r="A21" s="175">
        <v>13</v>
      </c>
      <c r="B21" s="176" t="s">
        <v>1068</v>
      </c>
      <c r="C21" s="182" t="s">
        <v>1062</v>
      </c>
      <c r="D21" s="177" t="s">
        <v>541</v>
      </c>
      <c r="E21" s="178">
        <v>2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523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524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1" x14ac:dyDescent="0.2">
      <c r="A22" s="175">
        <v>14</v>
      </c>
      <c r="B22" s="176" t="s">
        <v>1069</v>
      </c>
      <c r="C22" s="182" t="s">
        <v>1060</v>
      </c>
      <c r="D22" s="177" t="s">
        <v>541</v>
      </c>
      <c r="E22" s="178">
        <v>2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523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524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1" x14ac:dyDescent="0.2">
      <c r="A23" s="175">
        <v>15</v>
      </c>
      <c r="B23" s="176" t="s">
        <v>1070</v>
      </c>
      <c r="C23" s="182" t="s">
        <v>1062</v>
      </c>
      <c r="D23" s="177" t="s">
        <v>541</v>
      </c>
      <c r="E23" s="178">
        <v>2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523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524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45" outlineLevel="1" x14ac:dyDescent="0.2">
      <c r="A24" s="175">
        <v>16</v>
      </c>
      <c r="B24" s="176" t="s">
        <v>1071</v>
      </c>
      <c r="C24" s="182" t="s">
        <v>1060</v>
      </c>
      <c r="D24" s="177" t="s">
        <v>541</v>
      </c>
      <c r="E24" s="178">
        <v>2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523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524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5">
        <v>17</v>
      </c>
      <c r="B25" s="176" t="s">
        <v>1072</v>
      </c>
      <c r="C25" s="182" t="s">
        <v>1062</v>
      </c>
      <c r="D25" s="177" t="s">
        <v>541</v>
      </c>
      <c r="E25" s="178">
        <v>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523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524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45" outlineLevel="1" x14ac:dyDescent="0.2">
      <c r="A26" s="175">
        <v>18</v>
      </c>
      <c r="B26" s="176" t="s">
        <v>1073</v>
      </c>
      <c r="C26" s="182" t="s">
        <v>1060</v>
      </c>
      <c r="D26" s="177" t="s">
        <v>541</v>
      </c>
      <c r="E26" s="178">
        <v>2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523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524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5">
        <v>19</v>
      </c>
      <c r="B27" s="176" t="s">
        <v>1074</v>
      </c>
      <c r="C27" s="182" t="s">
        <v>1062</v>
      </c>
      <c r="D27" s="177" t="s">
        <v>541</v>
      </c>
      <c r="E27" s="178">
        <v>2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523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524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45" outlineLevel="1" x14ac:dyDescent="0.2">
      <c r="A28" s="175">
        <v>20</v>
      </c>
      <c r="B28" s="176" t="s">
        <v>1075</v>
      </c>
      <c r="C28" s="182" t="s">
        <v>1060</v>
      </c>
      <c r="D28" s="177" t="s">
        <v>541</v>
      </c>
      <c r="E28" s="178">
        <v>2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523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524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1" x14ac:dyDescent="0.2">
      <c r="A29" s="175">
        <v>21</v>
      </c>
      <c r="B29" s="176" t="s">
        <v>1076</v>
      </c>
      <c r="C29" s="182" t="s">
        <v>1062</v>
      </c>
      <c r="D29" s="177" t="s">
        <v>541</v>
      </c>
      <c r="E29" s="178">
        <v>2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523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524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45" outlineLevel="1" x14ac:dyDescent="0.2">
      <c r="A30" s="175">
        <v>22</v>
      </c>
      <c r="B30" s="176" t="s">
        <v>1077</v>
      </c>
      <c r="C30" s="182" t="s">
        <v>1078</v>
      </c>
      <c r="D30" s="177" t="s">
        <v>541</v>
      </c>
      <c r="E30" s="178">
        <v>4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523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524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45" outlineLevel="1" x14ac:dyDescent="0.2">
      <c r="A31" s="175">
        <v>23</v>
      </c>
      <c r="B31" s="176" t="s">
        <v>1079</v>
      </c>
      <c r="C31" s="182" t="s">
        <v>1080</v>
      </c>
      <c r="D31" s="177" t="s">
        <v>541</v>
      </c>
      <c r="E31" s="178">
        <v>2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523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524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1" x14ac:dyDescent="0.2">
      <c r="A32" s="175">
        <v>24</v>
      </c>
      <c r="B32" s="176" t="s">
        <v>1081</v>
      </c>
      <c r="C32" s="182" t="s">
        <v>1082</v>
      </c>
      <c r="D32" s="177" t="s">
        <v>541</v>
      </c>
      <c r="E32" s="178">
        <v>2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523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524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75">
        <v>25</v>
      </c>
      <c r="B33" s="176" t="s">
        <v>1083</v>
      </c>
      <c r="C33" s="182" t="s">
        <v>1084</v>
      </c>
      <c r="D33" s="177" t="s">
        <v>541</v>
      </c>
      <c r="E33" s="178">
        <v>24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523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524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5">
        <v>26</v>
      </c>
      <c r="B34" s="176" t="s">
        <v>1085</v>
      </c>
      <c r="C34" s="182" t="s">
        <v>1086</v>
      </c>
      <c r="D34" s="177" t="s">
        <v>541</v>
      </c>
      <c r="E34" s="178">
        <v>4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523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524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27</v>
      </c>
      <c r="B35" s="176" t="s">
        <v>1087</v>
      </c>
      <c r="C35" s="182" t="s">
        <v>1088</v>
      </c>
      <c r="D35" s="177" t="s">
        <v>541</v>
      </c>
      <c r="E35" s="178">
        <v>4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523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524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5">
        <v>28</v>
      </c>
      <c r="B36" s="176" t="s">
        <v>1089</v>
      </c>
      <c r="C36" s="182" t="s">
        <v>1090</v>
      </c>
      <c r="D36" s="177" t="s">
        <v>541</v>
      </c>
      <c r="E36" s="178">
        <v>4</v>
      </c>
      <c r="F36" s="179"/>
      <c r="G36" s="180">
        <f t="shared" si="0"/>
        <v>0</v>
      </c>
      <c r="H36" s="159"/>
      <c r="I36" s="158">
        <f t="shared" si="1"/>
        <v>0</v>
      </c>
      <c r="J36" s="159"/>
      <c r="K36" s="158">
        <f t="shared" si="2"/>
        <v>0</v>
      </c>
      <c r="L36" s="158">
        <v>21</v>
      </c>
      <c r="M36" s="158">
        <f t="shared" si="3"/>
        <v>0</v>
      </c>
      <c r="N36" s="157">
        <v>0</v>
      </c>
      <c r="O36" s="157">
        <f t="shared" si="4"/>
        <v>0</v>
      </c>
      <c r="P36" s="157">
        <v>0</v>
      </c>
      <c r="Q36" s="157">
        <f t="shared" si="5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6"/>
        <v>0</v>
      </c>
      <c r="W36" s="158"/>
      <c r="X36" s="158" t="s">
        <v>523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524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1" x14ac:dyDescent="0.2">
      <c r="A37" s="175">
        <v>29</v>
      </c>
      <c r="B37" s="176" t="s">
        <v>1091</v>
      </c>
      <c r="C37" s="182" t="s">
        <v>1092</v>
      </c>
      <c r="D37" s="177" t="s">
        <v>541</v>
      </c>
      <c r="E37" s="178">
        <v>8</v>
      </c>
      <c r="F37" s="179"/>
      <c r="G37" s="180">
        <f t="shared" si="0"/>
        <v>0</v>
      </c>
      <c r="H37" s="159"/>
      <c r="I37" s="158">
        <f t="shared" si="1"/>
        <v>0</v>
      </c>
      <c r="J37" s="159"/>
      <c r="K37" s="158">
        <f t="shared" si="2"/>
        <v>0</v>
      </c>
      <c r="L37" s="158">
        <v>21</v>
      </c>
      <c r="M37" s="158">
        <f t="shared" si="3"/>
        <v>0</v>
      </c>
      <c r="N37" s="157">
        <v>0</v>
      </c>
      <c r="O37" s="157">
        <f t="shared" si="4"/>
        <v>0</v>
      </c>
      <c r="P37" s="157">
        <v>0</v>
      </c>
      <c r="Q37" s="157">
        <f t="shared" si="5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6"/>
        <v>0</v>
      </c>
      <c r="W37" s="158"/>
      <c r="X37" s="158" t="s">
        <v>523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524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30</v>
      </c>
      <c r="B38" s="176" t="s">
        <v>1093</v>
      </c>
      <c r="C38" s="182" t="s">
        <v>1094</v>
      </c>
      <c r="D38" s="177" t="s">
        <v>541</v>
      </c>
      <c r="E38" s="178">
        <v>1</v>
      </c>
      <c r="F38" s="179"/>
      <c r="G38" s="180">
        <f t="shared" si="0"/>
        <v>0</v>
      </c>
      <c r="H38" s="159"/>
      <c r="I38" s="158">
        <f t="shared" si="1"/>
        <v>0</v>
      </c>
      <c r="J38" s="159"/>
      <c r="K38" s="158">
        <f t="shared" si="2"/>
        <v>0</v>
      </c>
      <c r="L38" s="158">
        <v>21</v>
      </c>
      <c r="M38" s="158">
        <f t="shared" si="3"/>
        <v>0</v>
      </c>
      <c r="N38" s="157">
        <v>0</v>
      </c>
      <c r="O38" s="157">
        <f t="shared" si="4"/>
        <v>0</v>
      </c>
      <c r="P38" s="157">
        <v>0</v>
      </c>
      <c r="Q38" s="157">
        <f t="shared" si="5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6"/>
        <v>0</v>
      </c>
      <c r="W38" s="158"/>
      <c r="X38" s="158" t="s">
        <v>523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524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31</v>
      </c>
      <c r="B39" s="176" t="s">
        <v>1095</v>
      </c>
      <c r="C39" s="182" t="s">
        <v>1096</v>
      </c>
      <c r="D39" s="177" t="s">
        <v>541</v>
      </c>
      <c r="E39" s="178">
        <v>1</v>
      </c>
      <c r="F39" s="179"/>
      <c r="G39" s="180">
        <f t="shared" si="0"/>
        <v>0</v>
      </c>
      <c r="H39" s="159"/>
      <c r="I39" s="158">
        <f t="shared" si="1"/>
        <v>0</v>
      </c>
      <c r="J39" s="159"/>
      <c r="K39" s="158">
        <f t="shared" si="2"/>
        <v>0</v>
      </c>
      <c r="L39" s="158">
        <v>21</v>
      </c>
      <c r="M39" s="158">
        <f t="shared" si="3"/>
        <v>0</v>
      </c>
      <c r="N39" s="157">
        <v>0</v>
      </c>
      <c r="O39" s="157">
        <f t="shared" si="4"/>
        <v>0</v>
      </c>
      <c r="P39" s="157">
        <v>0</v>
      </c>
      <c r="Q39" s="157">
        <f t="shared" si="5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6"/>
        <v>0</v>
      </c>
      <c r="W39" s="158"/>
      <c r="X39" s="158" t="s">
        <v>523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524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32</v>
      </c>
      <c r="B40" s="176" t="s">
        <v>1097</v>
      </c>
      <c r="C40" s="182" t="s">
        <v>1098</v>
      </c>
      <c r="D40" s="177" t="s">
        <v>421</v>
      </c>
      <c r="E40" s="178">
        <v>36</v>
      </c>
      <c r="F40" s="179"/>
      <c r="G40" s="180">
        <f t="shared" si="0"/>
        <v>0</v>
      </c>
      <c r="H40" s="159"/>
      <c r="I40" s="158">
        <f t="shared" si="1"/>
        <v>0</v>
      </c>
      <c r="J40" s="159"/>
      <c r="K40" s="158">
        <f t="shared" si="2"/>
        <v>0</v>
      </c>
      <c r="L40" s="158">
        <v>21</v>
      </c>
      <c r="M40" s="158">
        <f t="shared" si="3"/>
        <v>0</v>
      </c>
      <c r="N40" s="157">
        <v>0</v>
      </c>
      <c r="O40" s="157">
        <f t="shared" si="4"/>
        <v>0</v>
      </c>
      <c r="P40" s="157">
        <v>0</v>
      </c>
      <c r="Q40" s="157">
        <f t="shared" si="5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6"/>
        <v>0</v>
      </c>
      <c r="W40" s="158"/>
      <c r="X40" s="158" t="s">
        <v>523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524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33.75" outlineLevel="1" x14ac:dyDescent="0.2">
      <c r="A41" s="175">
        <v>33</v>
      </c>
      <c r="B41" s="176" t="s">
        <v>1099</v>
      </c>
      <c r="C41" s="182" t="s">
        <v>1100</v>
      </c>
      <c r="D41" s="177" t="s">
        <v>421</v>
      </c>
      <c r="E41" s="178">
        <v>124</v>
      </c>
      <c r="F41" s="179"/>
      <c r="G41" s="180">
        <f t="shared" si="0"/>
        <v>0</v>
      </c>
      <c r="H41" s="159"/>
      <c r="I41" s="158">
        <f t="shared" si="1"/>
        <v>0</v>
      </c>
      <c r="J41" s="159"/>
      <c r="K41" s="158">
        <f t="shared" si="2"/>
        <v>0</v>
      </c>
      <c r="L41" s="158">
        <v>21</v>
      </c>
      <c r="M41" s="158">
        <f t="shared" si="3"/>
        <v>0</v>
      </c>
      <c r="N41" s="157">
        <v>0</v>
      </c>
      <c r="O41" s="157">
        <f t="shared" si="4"/>
        <v>0</v>
      </c>
      <c r="P41" s="157">
        <v>0</v>
      </c>
      <c r="Q41" s="157">
        <f t="shared" si="5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6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1" x14ac:dyDescent="0.2">
      <c r="A42" s="175">
        <v>34</v>
      </c>
      <c r="B42" s="176" t="s">
        <v>1101</v>
      </c>
      <c r="C42" s="182" t="s">
        <v>1102</v>
      </c>
      <c r="D42" s="177" t="s">
        <v>421</v>
      </c>
      <c r="E42" s="178">
        <v>16</v>
      </c>
      <c r="F42" s="179"/>
      <c r="G42" s="180">
        <f t="shared" si="0"/>
        <v>0</v>
      </c>
      <c r="H42" s="159"/>
      <c r="I42" s="158">
        <f t="shared" si="1"/>
        <v>0</v>
      </c>
      <c r="J42" s="159"/>
      <c r="K42" s="158">
        <f t="shared" si="2"/>
        <v>0</v>
      </c>
      <c r="L42" s="158">
        <v>21</v>
      </c>
      <c r="M42" s="158">
        <f t="shared" si="3"/>
        <v>0</v>
      </c>
      <c r="N42" s="157">
        <v>0</v>
      </c>
      <c r="O42" s="157">
        <f t="shared" si="4"/>
        <v>0</v>
      </c>
      <c r="P42" s="157">
        <v>0</v>
      </c>
      <c r="Q42" s="157">
        <f t="shared" si="5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6"/>
        <v>0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5">
        <v>35</v>
      </c>
      <c r="B43" s="176" t="s">
        <v>1103</v>
      </c>
      <c r="C43" s="182" t="s">
        <v>1104</v>
      </c>
      <c r="D43" s="177" t="s">
        <v>366</v>
      </c>
      <c r="E43" s="178">
        <v>101</v>
      </c>
      <c r="F43" s="179"/>
      <c r="G43" s="180">
        <f t="shared" si="0"/>
        <v>0</v>
      </c>
      <c r="H43" s="159"/>
      <c r="I43" s="158">
        <f t="shared" si="1"/>
        <v>0</v>
      </c>
      <c r="J43" s="159"/>
      <c r="K43" s="158">
        <f t="shared" si="2"/>
        <v>0</v>
      </c>
      <c r="L43" s="158">
        <v>21</v>
      </c>
      <c r="M43" s="158">
        <f t="shared" si="3"/>
        <v>0</v>
      </c>
      <c r="N43" s="157">
        <v>0</v>
      </c>
      <c r="O43" s="157">
        <f t="shared" si="4"/>
        <v>0</v>
      </c>
      <c r="P43" s="157">
        <v>0</v>
      </c>
      <c r="Q43" s="157">
        <f t="shared" si="5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6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1" x14ac:dyDescent="0.2">
      <c r="A44" s="175">
        <v>36</v>
      </c>
      <c r="B44" s="176" t="s">
        <v>1105</v>
      </c>
      <c r="C44" s="182" t="s">
        <v>1106</v>
      </c>
      <c r="D44" s="177" t="s">
        <v>366</v>
      </c>
      <c r="E44" s="178">
        <v>31</v>
      </c>
      <c r="F44" s="179"/>
      <c r="G44" s="180">
        <f t="shared" si="0"/>
        <v>0</v>
      </c>
      <c r="H44" s="159"/>
      <c r="I44" s="158">
        <f t="shared" si="1"/>
        <v>0</v>
      </c>
      <c r="J44" s="159"/>
      <c r="K44" s="158">
        <f t="shared" si="2"/>
        <v>0</v>
      </c>
      <c r="L44" s="158">
        <v>21</v>
      </c>
      <c r="M44" s="158">
        <f t="shared" si="3"/>
        <v>0</v>
      </c>
      <c r="N44" s="157">
        <v>0</v>
      </c>
      <c r="O44" s="157">
        <f t="shared" si="4"/>
        <v>0</v>
      </c>
      <c r="P44" s="157">
        <v>0</v>
      </c>
      <c r="Q44" s="157">
        <f t="shared" si="5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6"/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5">
        <v>37</v>
      </c>
      <c r="B45" s="176" t="s">
        <v>1107</v>
      </c>
      <c r="C45" s="182" t="s">
        <v>1108</v>
      </c>
      <c r="D45" s="177" t="s">
        <v>366</v>
      </c>
      <c r="E45" s="178">
        <v>41</v>
      </c>
      <c r="F45" s="179"/>
      <c r="G45" s="180">
        <f t="shared" si="0"/>
        <v>0</v>
      </c>
      <c r="H45" s="159"/>
      <c r="I45" s="158">
        <f t="shared" si="1"/>
        <v>0</v>
      </c>
      <c r="J45" s="159"/>
      <c r="K45" s="158">
        <f t="shared" si="2"/>
        <v>0</v>
      </c>
      <c r="L45" s="158">
        <v>21</v>
      </c>
      <c r="M45" s="158">
        <f t="shared" si="3"/>
        <v>0</v>
      </c>
      <c r="N45" s="157">
        <v>0</v>
      </c>
      <c r="O45" s="157">
        <f t="shared" si="4"/>
        <v>0</v>
      </c>
      <c r="P45" s="157">
        <v>0</v>
      </c>
      <c r="Q45" s="157">
        <f t="shared" si="5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6"/>
        <v>0</v>
      </c>
      <c r="W45" s="158"/>
      <c r="X45" s="158" t="s">
        <v>523</v>
      </c>
      <c r="Y45" s="158" t="s">
        <v>310</v>
      </c>
      <c r="Z45" s="147"/>
      <c r="AA45" s="147"/>
      <c r="AB45" s="147"/>
      <c r="AC45" s="147"/>
      <c r="AD45" s="147"/>
      <c r="AE45" s="147"/>
      <c r="AF45" s="147"/>
      <c r="AG45" s="147" t="s">
        <v>524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5">
        <v>38</v>
      </c>
      <c r="B46" s="176" t="s">
        <v>1109</v>
      </c>
      <c r="C46" s="182" t="s">
        <v>1110</v>
      </c>
      <c r="D46" s="177" t="s">
        <v>366</v>
      </c>
      <c r="E46" s="178">
        <v>64</v>
      </c>
      <c r="F46" s="179"/>
      <c r="G46" s="180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21</v>
      </c>
      <c r="M46" s="158">
        <f t="shared" si="3"/>
        <v>0</v>
      </c>
      <c r="N46" s="157">
        <v>0</v>
      </c>
      <c r="O46" s="157">
        <f t="shared" si="4"/>
        <v>0</v>
      </c>
      <c r="P46" s="157">
        <v>0</v>
      </c>
      <c r="Q46" s="157">
        <f t="shared" si="5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6"/>
        <v>0</v>
      </c>
      <c r="W46" s="158"/>
      <c r="X46" s="158" t="s">
        <v>523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524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5">
        <v>39</v>
      </c>
      <c r="B47" s="176" t="s">
        <v>1111</v>
      </c>
      <c r="C47" s="182" t="s">
        <v>1112</v>
      </c>
      <c r="D47" s="177" t="s">
        <v>366</v>
      </c>
      <c r="E47" s="178">
        <v>2</v>
      </c>
      <c r="F47" s="179"/>
      <c r="G47" s="180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21</v>
      </c>
      <c r="M47" s="158">
        <f t="shared" si="3"/>
        <v>0</v>
      </c>
      <c r="N47" s="157">
        <v>0</v>
      </c>
      <c r="O47" s="157">
        <f t="shared" si="4"/>
        <v>0</v>
      </c>
      <c r="P47" s="157">
        <v>0</v>
      </c>
      <c r="Q47" s="157">
        <f t="shared" si="5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6"/>
        <v>0</v>
      </c>
      <c r="W47" s="158"/>
      <c r="X47" s="158" t="s">
        <v>309</v>
      </c>
      <c r="Y47" s="158" t="s">
        <v>310</v>
      </c>
      <c r="Z47" s="147"/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5">
        <v>40</v>
      </c>
      <c r="B48" s="176" t="s">
        <v>1113</v>
      </c>
      <c r="C48" s="182" t="s">
        <v>1114</v>
      </c>
      <c r="D48" s="177" t="s">
        <v>389</v>
      </c>
      <c r="E48" s="178">
        <v>1</v>
      </c>
      <c r="F48" s="179"/>
      <c r="G48" s="180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21</v>
      </c>
      <c r="M48" s="158">
        <f t="shared" si="3"/>
        <v>0</v>
      </c>
      <c r="N48" s="157">
        <v>0</v>
      </c>
      <c r="O48" s="157">
        <f t="shared" si="4"/>
        <v>0</v>
      </c>
      <c r="P48" s="157">
        <v>0</v>
      </c>
      <c r="Q48" s="157">
        <f t="shared" si="5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6"/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5" outlineLevel="1" x14ac:dyDescent="0.2">
      <c r="A49" s="175">
        <v>41</v>
      </c>
      <c r="B49" s="176" t="s">
        <v>1115</v>
      </c>
      <c r="C49" s="182" t="s">
        <v>1116</v>
      </c>
      <c r="D49" s="177" t="s">
        <v>887</v>
      </c>
      <c r="E49" s="178">
        <v>12</v>
      </c>
      <c r="F49" s="179"/>
      <c r="G49" s="180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21</v>
      </c>
      <c r="M49" s="158">
        <f t="shared" si="3"/>
        <v>0</v>
      </c>
      <c r="N49" s="157">
        <v>0</v>
      </c>
      <c r="O49" s="157">
        <f t="shared" si="4"/>
        <v>0</v>
      </c>
      <c r="P49" s="157">
        <v>0</v>
      </c>
      <c r="Q49" s="157">
        <f t="shared" si="5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6"/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42</v>
      </c>
      <c r="B50" s="176" t="s">
        <v>1117</v>
      </c>
      <c r="C50" s="182" t="s">
        <v>1118</v>
      </c>
      <c r="D50" s="177" t="s">
        <v>516</v>
      </c>
      <c r="E50" s="178">
        <v>2.1</v>
      </c>
      <c r="F50" s="179"/>
      <c r="G50" s="180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si="6"/>
        <v>0</v>
      </c>
      <c r="W50" s="158"/>
      <c r="X50" s="158" t="s">
        <v>309</v>
      </c>
      <c r="Y50" s="158" t="s">
        <v>310</v>
      </c>
      <c r="Z50" s="147"/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5.5" x14ac:dyDescent="0.2">
      <c r="A51" s="162" t="s">
        <v>302</v>
      </c>
      <c r="B51" s="163" t="s">
        <v>150</v>
      </c>
      <c r="C51" s="181" t="s">
        <v>151</v>
      </c>
      <c r="D51" s="164"/>
      <c r="E51" s="165"/>
      <c r="F51" s="166"/>
      <c r="G51" s="167">
        <f>SUMIF(AG52:AG61,"&lt;&gt;NOR",G52:G61)</f>
        <v>0</v>
      </c>
      <c r="H51" s="161"/>
      <c r="I51" s="161">
        <f>SUM(I52:I61)</f>
        <v>0</v>
      </c>
      <c r="J51" s="161"/>
      <c r="K51" s="161">
        <f>SUM(K52:K61)</f>
        <v>0</v>
      </c>
      <c r="L51" s="161"/>
      <c r="M51" s="161">
        <f>SUM(M52:M61)</f>
        <v>0</v>
      </c>
      <c r="N51" s="160"/>
      <c r="O51" s="160">
        <f>SUM(O52:O61)</f>
        <v>0</v>
      </c>
      <c r="P51" s="160"/>
      <c r="Q51" s="160">
        <f>SUM(Q52:Q61)</f>
        <v>0</v>
      </c>
      <c r="R51" s="161"/>
      <c r="S51" s="161"/>
      <c r="T51" s="161"/>
      <c r="U51" s="161"/>
      <c r="V51" s="161">
        <f>SUM(V52:V61)</f>
        <v>0</v>
      </c>
      <c r="W51" s="161"/>
      <c r="X51" s="161"/>
      <c r="Y51" s="161"/>
      <c r="AG51" t="s">
        <v>303</v>
      </c>
    </row>
    <row r="52" spans="1:60" ht="45" outlineLevel="1" x14ac:dyDescent="0.2">
      <c r="A52" s="175">
        <v>43</v>
      </c>
      <c r="B52" s="176" t="s">
        <v>1119</v>
      </c>
      <c r="C52" s="182" t="s">
        <v>1120</v>
      </c>
      <c r="D52" s="177" t="s">
        <v>541</v>
      </c>
      <c r="E52" s="178">
        <v>2</v>
      </c>
      <c r="F52" s="179"/>
      <c r="G52" s="180">
        <f t="shared" ref="G52:G61" si="7">ROUND(E52*F52,2)</f>
        <v>0</v>
      </c>
      <c r="H52" s="159"/>
      <c r="I52" s="158">
        <f t="shared" ref="I52:I61" si="8">ROUND(E52*H52,2)</f>
        <v>0</v>
      </c>
      <c r="J52" s="159"/>
      <c r="K52" s="158">
        <f t="shared" ref="K52:K61" si="9">ROUND(E52*J52,2)</f>
        <v>0</v>
      </c>
      <c r="L52" s="158">
        <v>21</v>
      </c>
      <c r="M52" s="158">
        <f t="shared" ref="M52:M61" si="10">G52*(1+L52/100)</f>
        <v>0</v>
      </c>
      <c r="N52" s="157">
        <v>0</v>
      </c>
      <c r="O52" s="157">
        <f t="shared" ref="O52:O61" si="11">ROUND(E52*N52,2)</f>
        <v>0</v>
      </c>
      <c r="P52" s="157">
        <v>0</v>
      </c>
      <c r="Q52" s="157">
        <f t="shared" ref="Q52:Q61" si="12"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ref="V52:V61" si="13">ROUND(E52*U52,2)</f>
        <v>0</v>
      </c>
      <c r="W52" s="158"/>
      <c r="X52" s="158" t="s">
        <v>523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524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5">
        <v>44</v>
      </c>
      <c r="B53" s="176" t="s">
        <v>1121</v>
      </c>
      <c r="C53" s="182" t="s">
        <v>1122</v>
      </c>
      <c r="D53" s="177" t="s">
        <v>541</v>
      </c>
      <c r="E53" s="178">
        <v>2</v>
      </c>
      <c r="F53" s="179"/>
      <c r="G53" s="180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21</v>
      </c>
      <c r="M53" s="158">
        <f t="shared" si="10"/>
        <v>0</v>
      </c>
      <c r="N53" s="157">
        <v>0</v>
      </c>
      <c r="O53" s="157">
        <f t="shared" si="11"/>
        <v>0</v>
      </c>
      <c r="P53" s="157">
        <v>0</v>
      </c>
      <c r="Q53" s="157">
        <f t="shared" si="12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13"/>
        <v>0</v>
      </c>
      <c r="W53" s="158"/>
      <c r="X53" s="158" t="s">
        <v>523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524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45</v>
      </c>
      <c r="B54" s="176" t="s">
        <v>1123</v>
      </c>
      <c r="C54" s="182" t="s">
        <v>1124</v>
      </c>
      <c r="D54" s="177" t="s">
        <v>541</v>
      </c>
      <c r="E54" s="178">
        <v>2</v>
      </c>
      <c r="F54" s="179"/>
      <c r="G54" s="180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21</v>
      </c>
      <c r="M54" s="158">
        <f t="shared" si="10"/>
        <v>0</v>
      </c>
      <c r="N54" s="157">
        <v>0</v>
      </c>
      <c r="O54" s="157">
        <f t="shared" si="11"/>
        <v>0</v>
      </c>
      <c r="P54" s="157">
        <v>0</v>
      </c>
      <c r="Q54" s="157">
        <f t="shared" si="12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13"/>
        <v>0</v>
      </c>
      <c r="W54" s="158"/>
      <c r="X54" s="158" t="s">
        <v>309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2.5" outlineLevel="1" x14ac:dyDescent="0.2">
      <c r="A55" s="175">
        <v>46</v>
      </c>
      <c r="B55" s="176" t="s">
        <v>1125</v>
      </c>
      <c r="C55" s="182" t="s">
        <v>1126</v>
      </c>
      <c r="D55" s="177" t="s">
        <v>421</v>
      </c>
      <c r="E55" s="178">
        <v>9</v>
      </c>
      <c r="F55" s="179"/>
      <c r="G55" s="180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21</v>
      </c>
      <c r="M55" s="158">
        <f t="shared" si="10"/>
        <v>0</v>
      </c>
      <c r="N55" s="157">
        <v>0</v>
      </c>
      <c r="O55" s="157">
        <f t="shared" si="11"/>
        <v>0</v>
      </c>
      <c r="P55" s="157">
        <v>0</v>
      </c>
      <c r="Q55" s="157">
        <f t="shared" si="12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13"/>
        <v>0</v>
      </c>
      <c r="W55" s="158"/>
      <c r="X55" s="158" t="s">
        <v>523</v>
      </c>
      <c r="Y55" s="158" t="s">
        <v>310</v>
      </c>
      <c r="Z55" s="147"/>
      <c r="AA55" s="147"/>
      <c r="AB55" s="147"/>
      <c r="AC55" s="147"/>
      <c r="AD55" s="147"/>
      <c r="AE55" s="147"/>
      <c r="AF55" s="147"/>
      <c r="AG55" s="147" t="s">
        <v>524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5">
        <v>47</v>
      </c>
      <c r="B56" s="176" t="s">
        <v>1127</v>
      </c>
      <c r="C56" s="182" t="s">
        <v>1128</v>
      </c>
      <c r="D56" s="177" t="s">
        <v>421</v>
      </c>
      <c r="E56" s="178">
        <v>12</v>
      </c>
      <c r="F56" s="179"/>
      <c r="G56" s="180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21</v>
      </c>
      <c r="M56" s="158">
        <f t="shared" si="10"/>
        <v>0</v>
      </c>
      <c r="N56" s="157">
        <v>0</v>
      </c>
      <c r="O56" s="157">
        <f t="shared" si="11"/>
        <v>0</v>
      </c>
      <c r="P56" s="157">
        <v>0</v>
      </c>
      <c r="Q56" s="157">
        <f t="shared" si="12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13"/>
        <v>0</v>
      </c>
      <c r="W56" s="158"/>
      <c r="X56" s="158" t="s">
        <v>523</v>
      </c>
      <c r="Y56" s="158" t="s">
        <v>310</v>
      </c>
      <c r="Z56" s="147"/>
      <c r="AA56" s="147"/>
      <c r="AB56" s="147"/>
      <c r="AC56" s="147"/>
      <c r="AD56" s="147"/>
      <c r="AE56" s="147"/>
      <c r="AF56" s="147"/>
      <c r="AG56" s="147" t="s">
        <v>524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48</v>
      </c>
      <c r="B57" s="176" t="s">
        <v>1129</v>
      </c>
      <c r="C57" s="182" t="s">
        <v>1130</v>
      </c>
      <c r="D57" s="177" t="s">
        <v>421</v>
      </c>
      <c r="E57" s="178">
        <v>12</v>
      </c>
      <c r="F57" s="179"/>
      <c r="G57" s="180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21</v>
      </c>
      <c r="M57" s="158">
        <f t="shared" si="10"/>
        <v>0</v>
      </c>
      <c r="N57" s="157">
        <v>0</v>
      </c>
      <c r="O57" s="157">
        <f t="shared" si="11"/>
        <v>0</v>
      </c>
      <c r="P57" s="157">
        <v>0</v>
      </c>
      <c r="Q57" s="157">
        <f t="shared" si="12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13"/>
        <v>0</v>
      </c>
      <c r="W57" s="158"/>
      <c r="X57" s="158" t="s">
        <v>523</v>
      </c>
      <c r="Y57" s="158" t="s">
        <v>310</v>
      </c>
      <c r="Z57" s="147"/>
      <c r="AA57" s="147"/>
      <c r="AB57" s="147"/>
      <c r="AC57" s="147"/>
      <c r="AD57" s="147"/>
      <c r="AE57" s="147"/>
      <c r="AF57" s="147"/>
      <c r="AG57" s="147" t="s">
        <v>524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5">
        <v>49</v>
      </c>
      <c r="B58" s="176" t="s">
        <v>1131</v>
      </c>
      <c r="C58" s="182" t="s">
        <v>1132</v>
      </c>
      <c r="D58" s="177" t="s">
        <v>421</v>
      </c>
      <c r="E58" s="178">
        <v>12</v>
      </c>
      <c r="F58" s="179"/>
      <c r="G58" s="180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21</v>
      </c>
      <c r="M58" s="158">
        <f t="shared" si="10"/>
        <v>0</v>
      </c>
      <c r="N58" s="157">
        <v>0</v>
      </c>
      <c r="O58" s="157">
        <f t="shared" si="11"/>
        <v>0</v>
      </c>
      <c r="P58" s="157">
        <v>0</v>
      </c>
      <c r="Q58" s="157">
        <f t="shared" si="12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13"/>
        <v>0</v>
      </c>
      <c r="W58" s="158"/>
      <c r="X58" s="158" t="s">
        <v>523</v>
      </c>
      <c r="Y58" s="158" t="s">
        <v>310</v>
      </c>
      <c r="Z58" s="147"/>
      <c r="AA58" s="147"/>
      <c r="AB58" s="147"/>
      <c r="AC58" s="147"/>
      <c r="AD58" s="147"/>
      <c r="AE58" s="147"/>
      <c r="AF58" s="147"/>
      <c r="AG58" s="147" t="s">
        <v>524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50</v>
      </c>
      <c r="B59" s="176" t="s">
        <v>1133</v>
      </c>
      <c r="C59" s="182" t="s">
        <v>1134</v>
      </c>
      <c r="D59" s="177" t="s">
        <v>389</v>
      </c>
      <c r="E59" s="178">
        <v>1</v>
      </c>
      <c r="F59" s="179"/>
      <c r="G59" s="180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21</v>
      </c>
      <c r="M59" s="158">
        <f t="shared" si="10"/>
        <v>0</v>
      </c>
      <c r="N59" s="157">
        <v>0</v>
      </c>
      <c r="O59" s="157">
        <f t="shared" si="11"/>
        <v>0</v>
      </c>
      <c r="P59" s="157">
        <v>0</v>
      </c>
      <c r="Q59" s="157">
        <f t="shared" si="12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13"/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45" outlineLevel="1" x14ac:dyDescent="0.2">
      <c r="A60" s="175">
        <v>51</v>
      </c>
      <c r="B60" s="176" t="s">
        <v>1135</v>
      </c>
      <c r="C60" s="182" t="s">
        <v>1136</v>
      </c>
      <c r="D60" s="177" t="s">
        <v>887</v>
      </c>
      <c r="E60" s="178">
        <v>2</v>
      </c>
      <c r="F60" s="179"/>
      <c r="G60" s="180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21</v>
      </c>
      <c r="M60" s="158">
        <f t="shared" si="10"/>
        <v>0</v>
      </c>
      <c r="N60" s="157">
        <v>0</v>
      </c>
      <c r="O60" s="157">
        <f t="shared" si="11"/>
        <v>0</v>
      </c>
      <c r="P60" s="157">
        <v>0</v>
      </c>
      <c r="Q60" s="157">
        <f t="shared" si="12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13"/>
        <v>0</v>
      </c>
      <c r="W60" s="158"/>
      <c r="X60" s="158" t="s">
        <v>309</v>
      </c>
      <c r="Y60" s="158" t="s">
        <v>310</v>
      </c>
      <c r="Z60" s="147"/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52</v>
      </c>
      <c r="B61" s="176" t="s">
        <v>1117</v>
      </c>
      <c r="C61" s="182" t="s">
        <v>1118</v>
      </c>
      <c r="D61" s="177" t="s">
        <v>516</v>
      </c>
      <c r="E61" s="178">
        <v>0.3</v>
      </c>
      <c r="F61" s="179"/>
      <c r="G61" s="180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21</v>
      </c>
      <c r="M61" s="158">
        <f t="shared" si="10"/>
        <v>0</v>
      </c>
      <c r="N61" s="157">
        <v>0</v>
      </c>
      <c r="O61" s="157">
        <f t="shared" si="11"/>
        <v>0</v>
      </c>
      <c r="P61" s="157">
        <v>0</v>
      </c>
      <c r="Q61" s="157">
        <f t="shared" si="12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13"/>
        <v>0</v>
      </c>
      <c r="W61" s="158"/>
      <c r="X61" s="158" t="s">
        <v>309</v>
      </c>
      <c r="Y61" s="158" t="s">
        <v>310</v>
      </c>
      <c r="Z61" s="147"/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x14ac:dyDescent="0.2">
      <c r="A62" s="162" t="s">
        <v>302</v>
      </c>
      <c r="B62" s="163" t="s">
        <v>154</v>
      </c>
      <c r="C62" s="181" t="s">
        <v>2456</v>
      </c>
      <c r="D62" s="164"/>
      <c r="E62" s="165"/>
      <c r="F62" s="166"/>
      <c r="G62" s="167">
        <f>SUMIF(AG63:AG80,"&lt;&gt;NOR",G63:G80)</f>
        <v>0</v>
      </c>
      <c r="H62" s="161"/>
      <c r="I62" s="161">
        <f>SUM(I63:I80)</f>
        <v>0</v>
      </c>
      <c r="J62" s="161"/>
      <c r="K62" s="161">
        <f>SUM(K63:K80)</f>
        <v>0</v>
      </c>
      <c r="L62" s="161"/>
      <c r="M62" s="161">
        <f>SUM(M63:M80)</f>
        <v>0</v>
      </c>
      <c r="N62" s="160"/>
      <c r="O62" s="160">
        <f>SUM(O63:O80)</f>
        <v>0</v>
      </c>
      <c r="P62" s="160"/>
      <c r="Q62" s="160">
        <f>SUM(Q63:Q80)</f>
        <v>0</v>
      </c>
      <c r="R62" s="161"/>
      <c r="S62" s="161"/>
      <c r="T62" s="161"/>
      <c r="U62" s="161"/>
      <c r="V62" s="161">
        <f>SUM(V63:V80)</f>
        <v>0</v>
      </c>
      <c r="W62" s="161"/>
      <c r="X62" s="161"/>
      <c r="Y62" s="161"/>
      <c r="AG62" t="s">
        <v>303</v>
      </c>
    </row>
    <row r="63" spans="1:60" ht="45" outlineLevel="1" x14ac:dyDescent="0.2">
      <c r="A63" s="175">
        <v>53</v>
      </c>
      <c r="B63" s="176" t="s">
        <v>1137</v>
      </c>
      <c r="C63" s="182" t="s">
        <v>1138</v>
      </c>
      <c r="D63" s="177" t="s">
        <v>541</v>
      </c>
      <c r="E63" s="178">
        <v>1</v>
      </c>
      <c r="F63" s="179"/>
      <c r="G63" s="180">
        <f t="shared" ref="G63:G80" si="14">ROUND(E63*F63,2)</f>
        <v>0</v>
      </c>
      <c r="H63" s="159"/>
      <c r="I63" s="158">
        <f t="shared" ref="I63:I80" si="15">ROUND(E63*H63,2)</f>
        <v>0</v>
      </c>
      <c r="J63" s="159"/>
      <c r="K63" s="158">
        <f t="shared" ref="K63:K80" si="16">ROUND(E63*J63,2)</f>
        <v>0</v>
      </c>
      <c r="L63" s="158">
        <v>21</v>
      </c>
      <c r="M63" s="158">
        <f t="shared" ref="M63:M80" si="17">G63*(1+L63/100)</f>
        <v>0</v>
      </c>
      <c r="N63" s="157">
        <v>0</v>
      </c>
      <c r="O63" s="157">
        <f t="shared" ref="O63:O80" si="18">ROUND(E63*N63,2)</f>
        <v>0</v>
      </c>
      <c r="P63" s="157">
        <v>0</v>
      </c>
      <c r="Q63" s="157">
        <f t="shared" ref="Q63:Q80" si="19">ROUND(E63*P63,2)</f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ref="V63:V80" si="20">ROUND(E63*U63,2)</f>
        <v>0</v>
      </c>
      <c r="W63" s="158"/>
      <c r="X63" s="158" t="s">
        <v>523</v>
      </c>
      <c r="Y63" s="158" t="s">
        <v>310</v>
      </c>
      <c r="Z63" s="147"/>
      <c r="AA63" s="147"/>
      <c r="AB63" s="147"/>
      <c r="AC63" s="147"/>
      <c r="AD63" s="147"/>
      <c r="AE63" s="147"/>
      <c r="AF63" s="147"/>
      <c r="AG63" s="147" t="s">
        <v>524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54</v>
      </c>
      <c r="B64" s="176" t="s">
        <v>1139</v>
      </c>
      <c r="C64" s="182" t="s">
        <v>1140</v>
      </c>
      <c r="D64" s="177" t="s">
        <v>541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523</v>
      </c>
      <c r="Y64" s="158" t="s">
        <v>310</v>
      </c>
      <c r="Z64" s="147"/>
      <c r="AA64" s="147"/>
      <c r="AB64" s="147"/>
      <c r="AC64" s="147"/>
      <c r="AD64" s="147"/>
      <c r="AE64" s="147"/>
      <c r="AF64" s="147"/>
      <c r="AG64" s="147" t="s">
        <v>524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55</v>
      </c>
      <c r="B65" s="176" t="s">
        <v>1141</v>
      </c>
      <c r="C65" s="182" t="s">
        <v>1142</v>
      </c>
      <c r="D65" s="177" t="s">
        <v>541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523</v>
      </c>
      <c r="Y65" s="158" t="s">
        <v>310</v>
      </c>
      <c r="Z65" s="147"/>
      <c r="AA65" s="147"/>
      <c r="AB65" s="147"/>
      <c r="AC65" s="147"/>
      <c r="AD65" s="147"/>
      <c r="AE65" s="147"/>
      <c r="AF65" s="147"/>
      <c r="AG65" s="147" t="s">
        <v>524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5" outlineLevel="1" x14ac:dyDescent="0.2">
      <c r="A66" s="175">
        <v>56</v>
      </c>
      <c r="B66" s="176" t="s">
        <v>1143</v>
      </c>
      <c r="C66" s="182" t="s">
        <v>1144</v>
      </c>
      <c r="D66" s="177" t="s">
        <v>541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523</v>
      </c>
      <c r="Y66" s="158" t="s">
        <v>310</v>
      </c>
      <c r="Z66" s="147"/>
      <c r="AA66" s="147"/>
      <c r="AB66" s="147"/>
      <c r="AC66" s="147"/>
      <c r="AD66" s="147"/>
      <c r="AE66" s="147"/>
      <c r="AF66" s="147"/>
      <c r="AG66" s="147" t="s">
        <v>524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33.75" outlineLevel="1" x14ac:dyDescent="0.2">
      <c r="A67" s="175">
        <v>57</v>
      </c>
      <c r="B67" s="176" t="s">
        <v>1145</v>
      </c>
      <c r="C67" s="182" t="s">
        <v>1146</v>
      </c>
      <c r="D67" s="177" t="s">
        <v>541</v>
      </c>
      <c r="E67" s="178">
        <v>1</v>
      </c>
      <c r="F67" s="179"/>
      <c r="G67" s="180">
        <f t="shared" si="14"/>
        <v>0</v>
      </c>
      <c r="H67" s="159"/>
      <c r="I67" s="158">
        <f t="shared" si="15"/>
        <v>0</v>
      </c>
      <c r="J67" s="159"/>
      <c r="K67" s="158">
        <f t="shared" si="16"/>
        <v>0</v>
      </c>
      <c r="L67" s="158">
        <v>21</v>
      </c>
      <c r="M67" s="158">
        <f t="shared" si="17"/>
        <v>0</v>
      </c>
      <c r="N67" s="157">
        <v>0</v>
      </c>
      <c r="O67" s="157">
        <f t="shared" si="18"/>
        <v>0</v>
      </c>
      <c r="P67" s="157">
        <v>0</v>
      </c>
      <c r="Q67" s="157">
        <f t="shared" si="19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0"/>
        <v>0</v>
      </c>
      <c r="W67" s="158"/>
      <c r="X67" s="158" t="s">
        <v>523</v>
      </c>
      <c r="Y67" s="158" t="s">
        <v>310</v>
      </c>
      <c r="Z67" s="147"/>
      <c r="AA67" s="147"/>
      <c r="AB67" s="147"/>
      <c r="AC67" s="147"/>
      <c r="AD67" s="147"/>
      <c r="AE67" s="147"/>
      <c r="AF67" s="147"/>
      <c r="AG67" s="147" t="s">
        <v>524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5">
        <v>58</v>
      </c>
      <c r="B68" s="176" t="s">
        <v>1147</v>
      </c>
      <c r="C68" s="182" t="s">
        <v>1148</v>
      </c>
      <c r="D68" s="177" t="s">
        <v>541</v>
      </c>
      <c r="E68" s="178">
        <v>1</v>
      </c>
      <c r="F68" s="179"/>
      <c r="G68" s="180">
        <f t="shared" si="14"/>
        <v>0</v>
      </c>
      <c r="H68" s="159"/>
      <c r="I68" s="158">
        <f t="shared" si="15"/>
        <v>0</v>
      </c>
      <c r="J68" s="159"/>
      <c r="K68" s="158">
        <f t="shared" si="16"/>
        <v>0</v>
      </c>
      <c r="L68" s="158">
        <v>21</v>
      </c>
      <c r="M68" s="158">
        <f t="shared" si="17"/>
        <v>0</v>
      </c>
      <c r="N68" s="157">
        <v>0</v>
      </c>
      <c r="O68" s="157">
        <f t="shared" si="18"/>
        <v>0</v>
      </c>
      <c r="P68" s="157">
        <v>0</v>
      </c>
      <c r="Q68" s="157">
        <f t="shared" si="19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0"/>
        <v>0</v>
      </c>
      <c r="W68" s="158"/>
      <c r="X68" s="158" t="s">
        <v>523</v>
      </c>
      <c r="Y68" s="158" t="s">
        <v>310</v>
      </c>
      <c r="Z68" s="147"/>
      <c r="AA68" s="147"/>
      <c r="AB68" s="147"/>
      <c r="AC68" s="147"/>
      <c r="AD68" s="147"/>
      <c r="AE68" s="147"/>
      <c r="AF68" s="147"/>
      <c r="AG68" s="147" t="s">
        <v>524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33.75" outlineLevel="1" x14ac:dyDescent="0.2">
      <c r="A69" s="175">
        <v>59</v>
      </c>
      <c r="B69" s="176" t="s">
        <v>1149</v>
      </c>
      <c r="C69" s="182" t="s">
        <v>1150</v>
      </c>
      <c r="D69" s="177" t="s">
        <v>421</v>
      </c>
      <c r="E69" s="178">
        <v>0.5</v>
      </c>
      <c r="F69" s="179"/>
      <c r="G69" s="180">
        <f t="shared" si="14"/>
        <v>0</v>
      </c>
      <c r="H69" s="159"/>
      <c r="I69" s="158">
        <f t="shared" si="15"/>
        <v>0</v>
      </c>
      <c r="J69" s="159"/>
      <c r="K69" s="158">
        <f t="shared" si="16"/>
        <v>0</v>
      </c>
      <c r="L69" s="158">
        <v>21</v>
      </c>
      <c r="M69" s="158">
        <f t="shared" si="17"/>
        <v>0</v>
      </c>
      <c r="N69" s="157">
        <v>0</v>
      </c>
      <c r="O69" s="157">
        <f t="shared" si="18"/>
        <v>0</v>
      </c>
      <c r="P69" s="157">
        <v>0</v>
      </c>
      <c r="Q69" s="157">
        <f t="shared" si="19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0"/>
        <v>0</v>
      </c>
      <c r="W69" s="158"/>
      <c r="X69" s="158" t="s">
        <v>309</v>
      </c>
      <c r="Y69" s="158" t="s">
        <v>310</v>
      </c>
      <c r="Z69" s="147"/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33.75" outlineLevel="1" x14ac:dyDescent="0.2">
      <c r="A70" s="175">
        <v>60</v>
      </c>
      <c r="B70" s="176" t="s">
        <v>1151</v>
      </c>
      <c r="C70" s="182" t="s">
        <v>1152</v>
      </c>
      <c r="D70" s="177" t="s">
        <v>421</v>
      </c>
      <c r="E70" s="178">
        <v>2</v>
      </c>
      <c r="F70" s="179"/>
      <c r="G70" s="180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21</v>
      </c>
      <c r="M70" s="158">
        <f t="shared" si="17"/>
        <v>0</v>
      </c>
      <c r="N70" s="157">
        <v>0</v>
      </c>
      <c r="O70" s="157">
        <f t="shared" si="18"/>
        <v>0</v>
      </c>
      <c r="P70" s="157">
        <v>0</v>
      </c>
      <c r="Q70" s="157">
        <f t="shared" si="19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0"/>
        <v>0</v>
      </c>
      <c r="W70" s="158"/>
      <c r="X70" s="158" t="s">
        <v>309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33.75" outlineLevel="1" x14ac:dyDescent="0.2">
      <c r="A71" s="175">
        <v>61</v>
      </c>
      <c r="B71" s="176" t="s">
        <v>1153</v>
      </c>
      <c r="C71" s="182" t="s">
        <v>1154</v>
      </c>
      <c r="D71" s="177" t="s">
        <v>421</v>
      </c>
      <c r="E71" s="178">
        <v>1</v>
      </c>
      <c r="F71" s="179"/>
      <c r="G71" s="180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21</v>
      </c>
      <c r="M71" s="158">
        <f t="shared" si="17"/>
        <v>0</v>
      </c>
      <c r="N71" s="157">
        <v>0</v>
      </c>
      <c r="O71" s="157">
        <f t="shared" si="18"/>
        <v>0</v>
      </c>
      <c r="P71" s="157">
        <v>0</v>
      </c>
      <c r="Q71" s="157">
        <f t="shared" si="19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0"/>
        <v>0</v>
      </c>
      <c r="W71" s="158"/>
      <c r="X71" s="158" t="s">
        <v>309</v>
      </c>
      <c r="Y71" s="158" t="s">
        <v>310</v>
      </c>
      <c r="Z71" s="147"/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62</v>
      </c>
      <c r="B72" s="176" t="s">
        <v>1155</v>
      </c>
      <c r="C72" s="182" t="s">
        <v>1104</v>
      </c>
      <c r="D72" s="177" t="s">
        <v>366</v>
      </c>
      <c r="E72" s="178">
        <v>11</v>
      </c>
      <c r="F72" s="179"/>
      <c r="G72" s="180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21</v>
      </c>
      <c r="M72" s="158">
        <f t="shared" si="17"/>
        <v>0</v>
      </c>
      <c r="N72" s="157">
        <v>0</v>
      </c>
      <c r="O72" s="157">
        <f t="shared" si="18"/>
        <v>0</v>
      </c>
      <c r="P72" s="157">
        <v>0</v>
      </c>
      <c r="Q72" s="157">
        <f t="shared" si="19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0"/>
        <v>0</v>
      </c>
      <c r="W72" s="158"/>
      <c r="X72" s="158" t="s">
        <v>309</v>
      </c>
      <c r="Y72" s="158" t="s">
        <v>310</v>
      </c>
      <c r="Z72" s="147"/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5">
        <v>63</v>
      </c>
      <c r="B73" s="176" t="s">
        <v>1156</v>
      </c>
      <c r="C73" s="182" t="s">
        <v>1106</v>
      </c>
      <c r="D73" s="177" t="s">
        <v>366</v>
      </c>
      <c r="E73" s="178">
        <v>3</v>
      </c>
      <c r="F73" s="179"/>
      <c r="G73" s="180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21</v>
      </c>
      <c r="M73" s="158">
        <f t="shared" si="17"/>
        <v>0</v>
      </c>
      <c r="N73" s="157">
        <v>0</v>
      </c>
      <c r="O73" s="157">
        <f t="shared" si="18"/>
        <v>0</v>
      </c>
      <c r="P73" s="157">
        <v>0</v>
      </c>
      <c r="Q73" s="157">
        <f t="shared" si="19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0"/>
        <v>0</v>
      </c>
      <c r="W73" s="158"/>
      <c r="X73" s="158" t="s">
        <v>309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64</v>
      </c>
      <c r="B74" s="176" t="s">
        <v>1157</v>
      </c>
      <c r="C74" s="182" t="s">
        <v>1158</v>
      </c>
      <c r="D74" s="177" t="s">
        <v>366</v>
      </c>
      <c r="E74" s="178">
        <v>5</v>
      </c>
      <c r="F74" s="179"/>
      <c r="G74" s="180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21</v>
      </c>
      <c r="M74" s="158">
        <f t="shared" si="17"/>
        <v>0</v>
      </c>
      <c r="N74" s="157">
        <v>0</v>
      </c>
      <c r="O74" s="157">
        <f t="shared" si="18"/>
        <v>0</v>
      </c>
      <c r="P74" s="157">
        <v>0</v>
      </c>
      <c r="Q74" s="157">
        <f t="shared" si="19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0"/>
        <v>0</v>
      </c>
      <c r="W74" s="158"/>
      <c r="X74" s="158" t="s">
        <v>523</v>
      </c>
      <c r="Y74" s="158" t="s">
        <v>310</v>
      </c>
      <c r="Z74" s="147"/>
      <c r="AA74" s="147"/>
      <c r="AB74" s="147"/>
      <c r="AC74" s="147"/>
      <c r="AD74" s="147"/>
      <c r="AE74" s="147"/>
      <c r="AF74" s="147"/>
      <c r="AG74" s="147" t="s">
        <v>524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65</v>
      </c>
      <c r="B75" s="176" t="s">
        <v>1159</v>
      </c>
      <c r="C75" s="182" t="s">
        <v>1160</v>
      </c>
      <c r="D75" s="177" t="s">
        <v>366</v>
      </c>
      <c r="E75" s="178">
        <v>5</v>
      </c>
      <c r="F75" s="179"/>
      <c r="G75" s="180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21</v>
      </c>
      <c r="M75" s="158">
        <f t="shared" si="17"/>
        <v>0</v>
      </c>
      <c r="N75" s="157">
        <v>0</v>
      </c>
      <c r="O75" s="157">
        <f t="shared" si="18"/>
        <v>0</v>
      </c>
      <c r="P75" s="157">
        <v>0</v>
      </c>
      <c r="Q75" s="157">
        <f t="shared" si="19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0"/>
        <v>0</v>
      </c>
      <c r="W75" s="158"/>
      <c r="X75" s="158" t="s">
        <v>523</v>
      </c>
      <c r="Y75" s="158" t="s">
        <v>310</v>
      </c>
      <c r="Z75" s="147"/>
      <c r="AA75" s="147"/>
      <c r="AB75" s="147"/>
      <c r="AC75" s="147"/>
      <c r="AD75" s="147"/>
      <c r="AE75" s="147"/>
      <c r="AF75" s="147"/>
      <c r="AG75" s="147" t="s">
        <v>524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5">
        <v>66</v>
      </c>
      <c r="B76" s="176" t="s">
        <v>1161</v>
      </c>
      <c r="C76" s="182" t="s">
        <v>1110</v>
      </c>
      <c r="D76" s="177" t="s">
        <v>366</v>
      </c>
      <c r="E76" s="178">
        <v>2</v>
      </c>
      <c r="F76" s="179"/>
      <c r="G76" s="180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21</v>
      </c>
      <c r="M76" s="158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0"/>
        <v>0</v>
      </c>
      <c r="W76" s="158"/>
      <c r="X76" s="158" t="s">
        <v>523</v>
      </c>
      <c r="Y76" s="158" t="s">
        <v>310</v>
      </c>
      <c r="Z76" s="147"/>
      <c r="AA76" s="147"/>
      <c r="AB76" s="147"/>
      <c r="AC76" s="147"/>
      <c r="AD76" s="147"/>
      <c r="AE76" s="147"/>
      <c r="AF76" s="147"/>
      <c r="AG76" s="147" t="s">
        <v>524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75">
        <v>67</v>
      </c>
      <c r="B77" s="176" t="s">
        <v>1162</v>
      </c>
      <c r="C77" s="182" t="s">
        <v>1112</v>
      </c>
      <c r="D77" s="177" t="s">
        <v>366</v>
      </c>
      <c r="E77" s="178">
        <v>2</v>
      </c>
      <c r="F77" s="179"/>
      <c r="G77" s="180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21</v>
      </c>
      <c r="M77" s="158">
        <f t="shared" si="17"/>
        <v>0</v>
      </c>
      <c r="N77" s="157">
        <v>0</v>
      </c>
      <c r="O77" s="157">
        <f t="shared" si="18"/>
        <v>0</v>
      </c>
      <c r="P77" s="157">
        <v>0</v>
      </c>
      <c r="Q77" s="157">
        <f t="shared" si="19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0"/>
        <v>0</v>
      </c>
      <c r="W77" s="158"/>
      <c r="X77" s="158" t="s">
        <v>309</v>
      </c>
      <c r="Y77" s="158" t="s">
        <v>310</v>
      </c>
      <c r="Z77" s="147"/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68</v>
      </c>
      <c r="B78" s="176" t="s">
        <v>1163</v>
      </c>
      <c r="C78" s="182" t="s">
        <v>2458</v>
      </c>
      <c r="D78" s="177" t="s">
        <v>389</v>
      </c>
      <c r="E78" s="178">
        <v>1</v>
      </c>
      <c r="F78" s="179"/>
      <c r="G78" s="180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21</v>
      </c>
      <c r="M78" s="158">
        <f t="shared" si="17"/>
        <v>0</v>
      </c>
      <c r="N78" s="157">
        <v>0</v>
      </c>
      <c r="O78" s="157">
        <f t="shared" si="18"/>
        <v>0</v>
      </c>
      <c r="P78" s="157">
        <v>0</v>
      </c>
      <c r="Q78" s="157">
        <f t="shared" si="19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0"/>
        <v>0</v>
      </c>
      <c r="W78" s="158"/>
      <c r="X78" s="158" t="s">
        <v>309</v>
      </c>
      <c r="Y78" s="158" t="s">
        <v>310</v>
      </c>
      <c r="Z78" s="147"/>
      <c r="AA78" s="147"/>
      <c r="AB78" s="147"/>
      <c r="AC78" s="147"/>
      <c r="AD78" s="147"/>
      <c r="AE78" s="147"/>
      <c r="AF78" s="147"/>
      <c r="AG78" s="147" t="s">
        <v>311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45" outlineLevel="1" x14ac:dyDescent="0.2">
      <c r="A79" s="175">
        <v>69</v>
      </c>
      <c r="B79" s="176" t="s">
        <v>1164</v>
      </c>
      <c r="C79" s="182" t="s">
        <v>2457</v>
      </c>
      <c r="D79" s="177" t="s">
        <v>887</v>
      </c>
      <c r="E79" s="178">
        <v>4</v>
      </c>
      <c r="F79" s="179"/>
      <c r="G79" s="180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21</v>
      </c>
      <c r="M79" s="158">
        <f t="shared" si="17"/>
        <v>0</v>
      </c>
      <c r="N79" s="157">
        <v>0</v>
      </c>
      <c r="O79" s="157">
        <f t="shared" si="18"/>
        <v>0</v>
      </c>
      <c r="P79" s="157">
        <v>0</v>
      </c>
      <c r="Q79" s="157">
        <f t="shared" si="19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20"/>
        <v>0</v>
      </c>
      <c r="W79" s="158"/>
      <c r="X79" s="158" t="s">
        <v>309</v>
      </c>
      <c r="Y79" s="158" t="s">
        <v>310</v>
      </c>
      <c r="Z79" s="147"/>
      <c r="AA79" s="147"/>
      <c r="AB79" s="147"/>
      <c r="AC79" s="147"/>
      <c r="AD79" s="147"/>
      <c r="AE79" s="147"/>
      <c r="AF79" s="147"/>
      <c r="AG79" s="147" t="s">
        <v>311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5">
        <v>70</v>
      </c>
      <c r="B80" s="176" t="s">
        <v>1117</v>
      </c>
      <c r="C80" s="182" t="s">
        <v>1118</v>
      </c>
      <c r="D80" s="177" t="s">
        <v>516</v>
      </c>
      <c r="E80" s="178">
        <v>0.9</v>
      </c>
      <c r="F80" s="179"/>
      <c r="G80" s="180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21</v>
      </c>
      <c r="M80" s="158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20"/>
        <v>0</v>
      </c>
      <c r="W80" s="158"/>
      <c r="X80" s="158" t="s">
        <v>309</v>
      </c>
      <c r="Y80" s="158" t="s">
        <v>310</v>
      </c>
      <c r="Z80" s="147"/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62" t="s">
        <v>302</v>
      </c>
      <c r="B81" s="163" t="s">
        <v>187</v>
      </c>
      <c r="C81" s="181" t="s">
        <v>188</v>
      </c>
      <c r="D81" s="164"/>
      <c r="E81" s="165"/>
      <c r="F81" s="166"/>
      <c r="G81" s="167">
        <f>SUMIF(AG82:AG90,"&lt;&gt;NOR",G82:G90)</f>
        <v>0</v>
      </c>
      <c r="H81" s="161"/>
      <c r="I81" s="161">
        <f>SUM(I82:I90)</f>
        <v>0</v>
      </c>
      <c r="J81" s="161"/>
      <c r="K81" s="161">
        <f>SUM(K82:K90)</f>
        <v>0</v>
      </c>
      <c r="L81" s="161"/>
      <c r="M81" s="161">
        <f>SUM(M82:M90)</f>
        <v>0</v>
      </c>
      <c r="N81" s="160"/>
      <c r="O81" s="160">
        <f>SUM(O82:O90)</f>
        <v>0</v>
      </c>
      <c r="P81" s="160"/>
      <c r="Q81" s="160">
        <f>SUM(Q82:Q90)</f>
        <v>0</v>
      </c>
      <c r="R81" s="161"/>
      <c r="S81" s="161"/>
      <c r="T81" s="161"/>
      <c r="U81" s="161"/>
      <c r="V81" s="161">
        <f>SUM(V82:V90)</f>
        <v>0</v>
      </c>
      <c r="W81" s="161"/>
      <c r="X81" s="161"/>
      <c r="Y81" s="161"/>
      <c r="AG81" t="s">
        <v>303</v>
      </c>
    </row>
    <row r="82" spans="1:60" ht="22.5" outlineLevel="1" x14ac:dyDescent="0.2">
      <c r="A82" s="175">
        <v>71</v>
      </c>
      <c r="B82" s="176" t="s">
        <v>1165</v>
      </c>
      <c r="C82" s="182" t="s">
        <v>1166</v>
      </c>
      <c r="D82" s="177" t="s">
        <v>541</v>
      </c>
      <c r="E82" s="178">
        <v>2</v>
      </c>
      <c r="F82" s="179"/>
      <c r="G82" s="180">
        <f t="shared" ref="G82:G90" si="21">ROUND(E82*F82,2)</f>
        <v>0</v>
      </c>
      <c r="H82" s="159"/>
      <c r="I82" s="158">
        <f t="shared" ref="I82:I90" si="22">ROUND(E82*H82,2)</f>
        <v>0</v>
      </c>
      <c r="J82" s="159"/>
      <c r="K82" s="158">
        <f t="shared" ref="K82:K90" si="23">ROUND(E82*J82,2)</f>
        <v>0</v>
      </c>
      <c r="L82" s="158">
        <v>21</v>
      </c>
      <c r="M82" s="158">
        <f t="shared" ref="M82:M90" si="24">G82*(1+L82/100)</f>
        <v>0</v>
      </c>
      <c r="N82" s="157">
        <v>0</v>
      </c>
      <c r="O82" s="157">
        <f t="shared" ref="O82:O90" si="25">ROUND(E82*N82,2)</f>
        <v>0</v>
      </c>
      <c r="P82" s="157">
        <v>0</v>
      </c>
      <c r="Q82" s="157">
        <f t="shared" ref="Q82:Q90" si="26">ROUND(E82*P82,2)</f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ref="V82:V90" si="27">ROUND(E82*U82,2)</f>
        <v>0</v>
      </c>
      <c r="W82" s="158"/>
      <c r="X82" s="158" t="s">
        <v>523</v>
      </c>
      <c r="Y82" s="158" t="s">
        <v>310</v>
      </c>
      <c r="Z82" s="147"/>
      <c r="AA82" s="147"/>
      <c r="AB82" s="147"/>
      <c r="AC82" s="147"/>
      <c r="AD82" s="147"/>
      <c r="AE82" s="147"/>
      <c r="AF82" s="147"/>
      <c r="AG82" s="147" t="s">
        <v>524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72</v>
      </c>
      <c r="B83" s="176" t="s">
        <v>1167</v>
      </c>
      <c r="C83" s="182" t="s">
        <v>1168</v>
      </c>
      <c r="D83" s="177" t="s">
        <v>541</v>
      </c>
      <c r="E83" s="178">
        <v>2</v>
      </c>
      <c r="F83" s="179"/>
      <c r="G83" s="180">
        <f t="shared" si="21"/>
        <v>0</v>
      </c>
      <c r="H83" s="159"/>
      <c r="I83" s="158">
        <f t="shared" si="22"/>
        <v>0</v>
      </c>
      <c r="J83" s="159"/>
      <c r="K83" s="158">
        <f t="shared" si="23"/>
        <v>0</v>
      </c>
      <c r="L83" s="158">
        <v>21</v>
      </c>
      <c r="M83" s="158">
        <f t="shared" si="24"/>
        <v>0</v>
      </c>
      <c r="N83" s="157">
        <v>0</v>
      </c>
      <c r="O83" s="157">
        <f t="shared" si="25"/>
        <v>0</v>
      </c>
      <c r="P83" s="157">
        <v>0</v>
      </c>
      <c r="Q83" s="157">
        <f t="shared" si="26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27"/>
        <v>0</v>
      </c>
      <c r="W83" s="158"/>
      <c r="X83" s="158" t="s">
        <v>523</v>
      </c>
      <c r="Y83" s="158" t="s">
        <v>310</v>
      </c>
      <c r="Z83" s="147"/>
      <c r="AA83" s="147"/>
      <c r="AB83" s="147"/>
      <c r="AC83" s="147"/>
      <c r="AD83" s="147"/>
      <c r="AE83" s="147"/>
      <c r="AF83" s="147"/>
      <c r="AG83" s="147" t="s">
        <v>524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33.75" outlineLevel="1" x14ac:dyDescent="0.2">
      <c r="A84" s="175">
        <v>73</v>
      </c>
      <c r="B84" s="176" t="s">
        <v>1169</v>
      </c>
      <c r="C84" s="182" t="s">
        <v>1170</v>
      </c>
      <c r="D84" s="177" t="s">
        <v>421</v>
      </c>
      <c r="E84" s="178">
        <v>2</v>
      </c>
      <c r="F84" s="179"/>
      <c r="G84" s="180">
        <f t="shared" si="21"/>
        <v>0</v>
      </c>
      <c r="H84" s="159"/>
      <c r="I84" s="158">
        <f t="shared" si="22"/>
        <v>0</v>
      </c>
      <c r="J84" s="159"/>
      <c r="K84" s="158">
        <f t="shared" si="23"/>
        <v>0</v>
      </c>
      <c r="L84" s="158">
        <v>21</v>
      </c>
      <c r="M84" s="158">
        <f t="shared" si="24"/>
        <v>0</v>
      </c>
      <c r="N84" s="157">
        <v>0</v>
      </c>
      <c r="O84" s="157">
        <f t="shared" si="25"/>
        <v>0</v>
      </c>
      <c r="P84" s="157">
        <v>0</v>
      </c>
      <c r="Q84" s="157">
        <f t="shared" si="26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27"/>
        <v>0</v>
      </c>
      <c r="W84" s="158"/>
      <c r="X84" s="158" t="s">
        <v>523</v>
      </c>
      <c r="Y84" s="158" t="s">
        <v>310</v>
      </c>
      <c r="Z84" s="147"/>
      <c r="AA84" s="147"/>
      <c r="AB84" s="147"/>
      <c r="AC84" s="147"/>
      <c r="AD84" s="147"/>
      <c r="AE84" s="147"/>
      <c r="AF84" s="147"/>
      <c r="AG84" s="147" t="s">
        <v>524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1" x14ac:dyDescent="0.2">
      <c r="A85" s="175">
        <v>74</v>
      </c>
      <c r="B85" s="176" t="s">
        <v>1171</v>
      </c>
      <c r="C85" s="182" t="s">
        <v>1172</v>
      </c>
      <c r="D85" s="177" t="s">
        <v>421</v>
      </c>
      <c r="E85" s="178">
        <v>6</v>
      </c>
      <c r="F85" s="179"/>
      <c r="G85" s="180">
        <f t="shared" si="21"/>
        <v>0</v>
      </c>
      <c r="H85" s="159"/>
      <c r="I85" s="158">
        <f t="shared" si="22"/>
        <v>0</v>
      </c>
      <c r="J85" s="159"/>
      <c r="K85" s="158">
        <f t="shared" si="23"/>
        <v>0</v>
      </c>
      <c r="L85" s="158">
        <v>21</v>
      </c>
      <c r="M85" s="158">
        <f t="shared" si="24"/>
        <v>0</v>
      </c>
      <c r="N85" s="157">
        <v>0</v>
      </c>
      <c r="O85" s="157">
        <f t="shared" si="25"/>
        <v>0</v>
      </c>
      <c r="P85" s="157">
        <v>0</v>
      </c>
      <c r="Q85" s="157">
        <f t="shared" si="26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27"/>
        <v>0</v>
      </c>
      <c r="W85" s="158"/>
      <c r="X85" s="158" t="s">
        <v>309</v>
      </c>
      <c r="Y85" s="158" t="s">
        <v>310</v>
      </c>
      <c r="Z85" s="147"/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75</v>
      </c>
      <c r="B86" s="176" t="s">
        <v>1173</v>
      </c>
      <c r="C86" s="182" t="s">
        <v>1174</v>
      </c>
      <c r="D86" s="177" t="s">
        <v>366</v>
      </c>
      <c r="E86" s="178">
        <v>2</v>
      </c>
      <c r="F86" s="179"/>
      <c r="G86" s="180">
        <f t="shared" si="21"/>
        <v>0</v>
      </c>
      <c r="H86" s="159"/>
      <c r="I86" s="158">
        <f t="shared" si="22"/>
        <v>0</v>
      </c>
      <c r="J86" s="159"/>
      <c r="K86" s="158">
        <f t="shared" si="23"/>
        <v>0</v>
      </c>
      <c r="L86" s="158">
        <v>21</v>
      </c>
      <c r="M86" s="158">
        <f t="shared" si="24"/>
        <v>0</v>
      </c>
      <c r="N86" s="157">
        <v>0</v>
      </c>
      <c r="O86" s="157">
        <f t="shared" si="25"/>
        <v>0</v>
      </c>
      <c r="P86" s="157">
        <v>0</v>
      </c>
      <c r="Q86" s="157">
        <f t="shared" si="26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27"/>
        <v>0</v>
      </c>
      <c r="W86" s="158"/>
      <c r="X86" s="158" t="s">
        <v>523</v>
      </c>
      <c r="Y86" s="158" t="s">
        <v>310</v>
      </c>
      <c r="Z86" s="147"/>
      <c r="AA86" s="147"/>
      <c r="AB86" s="147"/>
      <c r="AC86" s="147"/>
      <c r="AD86" s="147"/>
      <c r="AE86" s="147"/>
      <c r="AF86" s="147"/>
      <c r="AG86" s="147" t="s">
        <v>524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1" x14ac:dyDescent="0.2">
      <c r="A87" s="175">
        <v>76</v>
      </c>
      <c r="B87" s="176" t="s">
        <v>1175</v>
      </c>
      <c r="C87" s="182" t="s">
        <v>1110</v>
      </c>
      <c r="D87" s="177" t="s">
        <v>366</v>
      </c>
      <c r="E87" s="178">
        <v>3</v>
      </c>
      <c r="F87" s="179"/>
      <c r="G87" s="180">
        <f t="shared" si="21"/>
        <v>0</v>
      </c>
      <c r="H87" s="159"/>
      <c r="I87" s="158">
        <f t="shared" si="22"/>
        <v>0</v>
      </c>
      <c r="J87" s="159"/>
      <c r="K87" s="158">
        <f t="shared" si="23"/>
        <v>0</v>
      </c>
      <c r="L87" s="158">
        <v>21</v>
      </c>
      <c r="M87" s="158">
        <f t="shared" si="24"/>
        <v>0</v>
      </c>
      <c r="N87" s="157">
        <v>0</v>
      </c>
      <c r="O87" s="157">
        <f t="shared" si="25"/>
        <v>0</v>
      </c>
      <c r="P87" s="157">
        <v>0</v>
      </c>
      <c r="Q87" s="157">
        <f t="shared" si="26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27"/>
        <v>0</v>
      </c>
      <c r="W87" s="158"/>
      <c r="X87" s="158" t="s">
        <v>523</v>
      </c>
      <c r="Y87" s="158" t="s">
        <v>310</v>
      </c>
      <c r="Z87" s="147"/>
      <c r="AA87" s="147"/>
      <c r="AB87" s="147"/>
      <c r="AC87" s="147"/>
      <c r="AD87" s="147"/>
      <c r="AE87" s="147"/>
      <c r="AF87" s="147"/>
      <c r="AG87" s="147" t="s">
        <v>524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5">
        <v>77</v>
      </c>
      <c r="B88" s="176" t="s">
        <v>1176</v>
      </c>
      <c r="C88" s="182" t="s">
        <v>1177</v>
      </c>
      <c r="D88" s="177" t="s">
        <v>389</v>
      </c>
      <c r="E88" s="178">
        <v>1</v>
      </c>
      <c r="F88" s="179"/>
      <c r="G88" s="180">
        <f t="shared" si="21"/>
        <v>0</v>
      </c>
      <c r="H88" s="159"/>
      <c r="I88" s="158">
        <f t="shared" si="22"/>
        <v>0</v>
      </c>
      <c r="J88" s="159"/>
      <c r="K88" s="158">
        <f t="shared" si="23"/>
        <v>0</v>
      </c>
      <c r="L88" s="158">
        <v>21</v>
      </c>
      <c r="M88" s="158">
        <f t="shared" si="24"/>
        <v>0</v>
      </c>
      <c r="N88" s="157">
        <v>0</v>
      </c>
      <c r="O88" s="157">
        <f t="shared" si="25"/>
        <v>0</v>
      </c>
      <c r="P88" s="157">
        <v>0</v>
      </c>
      <c r="Q88" s="157">
        <f t="shared" si="26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27"/>
        <v>0</v>
      </c>
      <c r="W88" s="158"/>
      <c r="X88" s="158" t="s">
        <v>309</v>
      </c>
      <c r="Y88" s="158" t="s">
        <v>310</v>
      </c>
      <c r="Z88" s="147"/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45" outlineLevel="1" x14ac:dyDescent="0.2">
      <c r="A89" s="175">
        <v>78</v>
      </c>
      <c r="B89" s="176" t="s">
        <v>1178</v>
      </c>
      <c r="C89" s="182" t="s">
        <v>1179</v>
      </c>
      <c r="D89" s="177" t="s">
        <v>887</v>
      </c>
      <c r="E89" s="178">
        <v>2</v>
      </c>
      <c r="F89" s="179"/>
      <c r="G89" s="180">
        <f t="shared" si="21"/>
        <v>0</v>
      </c>
      <c r="H89" s="159"/>
      <c r="I89" s="158">
        <f t="shared" si="22"/>
        <v>0</v>
      </c>
      <c r="J89" s="159"/>
      <c r="K89" s="158">
        <f t="shared" si="23"/>
        <v>0</v>
      </c>
      <c r="L89" s="158">
        <v>21</v>
      </c>
      <c r="M89" s="158">
        <f t="shared" si="24"/>
        <v>0</v>
      </c>
      <c r="N89" s="157">
        <v>0</v>
      </c>
      <c r="O89" s="157">
        <f t="shared" si="25"/>
        <v>0</v>
      </c>
      <c r="P89" s="157">
        <v>0</v>
      </c>
      <c r="Q89" s="157">
        <f t="shared" si="26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27"/>
        <v>0</v>
      </c>
      <c r="W89" s="158"/>
      <c r="X89" s="158" t="s">
        <v>309</v>
      </c>
      <c r="Y89" s="158" t="s">
        <v>310</v>
      </c>
      <c r="Z89" s="147"/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79</v>
      </c>
      <c r="B90" s="176" t="s">
        <v>1117</v>
      </c>
      <c r="C90" s="182" t="s">
        <v>1118</v>
      </c>
      <c r="D90" s="177" t="s">
        <v>516</v>
      </c>
      <c r="E90" s="178">
        <v>0.2</v>
      </c>
      <c r="F90" s="179"/>
      <c r="G90" s="180">
        <f t="shared" si="21"/>
        <v>0</v>
      </c>
      <c r="H90" s="159"/>
      <c r="I90" s="158">
        <f t="shared" si="22"/>
        <v>0</v>
      </c>
      <c r="J90" s="159"/>
      <c r="K90" s="158">
        <f t="shared" si="23"/>
        <v>0</v>
      </c>
      <c r="L90" s="158">
        <v>21</v>
      </c>
      <c r="M90" s="158">
        <f t="shared" si="24"/>
        <v>0</v>
      </c>
      <c r="N90" s="157">
        <v>0</v>
      </c>
      <c r="O90" s="157">
        <f t="shared" si="25"/>
        <v>0</v>
      </c>
      <c r="P90" s="157">
        <v>0</v>
      </c>
      <c r="Q90" s="157">
        <f t="shared" si="26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27"/>
        <v>0</v>
      </c>
      <c r="W90" s="158"/>
      <c r="X90" s="158" t="s">
        <v>309</v>
      </c>
      <c r="Y90" s="158" t="s">
        <v>310</v>
      </c>
      <c r="Z90" s="147"/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302</v>
      </c>
      <c r="B91" s="163" t="s">
        <v>197</v>
      </c>
      <c r="C91" s="181" t="s">
        <v>198</v>
      </c>
      <c r="D91" s="164"/>
      <c r="E91" s="165"/>
      <c r="F91" s="166"/>
      <c r="G91" s="167">
        <f>SUMIF(AG92:AG102,"&lt;&gt;NOR",G92:G102)</f>
        <v>0</v>
      </c>
      <c r="H91" s="161"/>
      <c r="I91" s="161">
        <f>SUM(I92:I102)</f>
        <v>0</v>
      </c>
      <c r="J91" s="161"/>
      <c r="K91" s="161">
        <f>SUM(K92:K102)</f>
        <v>0</v>
      </c>
      <c r="L91" s="161"/>
      <c r="M91" s="161">
        <f>SUM(M92:M102)</f>
        <v>0</v>
      </c>
      <c r="N91" s="160"/>
      <c r="O91" s="160">
        <f>SUM(O92:O102)</f>
        <v>0</v>
      </c>
      <c r="P91" s="160"/>
      <c r="Q91" s="160">
        <f>SUM(Q92:Q102)</f>
        <v>0</v>
      </c>
      <c r="R91" s="161"/>
      <c r="S91" s="161"/>
      <c r="T91" s="161"/>
      <c r="U91" s="161"/>
      <c r="V91" s="161">
        <f>SUM(V92:V102)</f>
        <v>0</v>
      </c>
      <c r="W91" s="161"/>
      <c r="X91" s="161"/>
      <c r="Y91" s="161"/>
      <c r="AG91" t="s">
        <v>303</v>
      </c>
    </row>
    <row r="92" spans="1:60" ht="45" outlineLevel="1" x14ac:dyDescent="0.2">
      <c r="A92" s="175">
        <v>80</v>
      </c>
      <c r="B92" s="176" t="s">
        <v>1180</v>
      </c>
      <c r="C92" s="182" t="s">
        <v>1181</v>
      </c>
      <c r="D92" s="177" t="s">
        <v>541</v>
      </c>
      <c r="E92" s="178">
        <v>1</v>
      </c>
      <c r="F92" s="179"/>
      <c r="G92" s="180">
        <f t="shared" ref="G92:G102" si="28">ROUND(E92*F92,2)</f>
        <v>0</v>
      </c>
      <c r="H92" s="159"/>
      <c r="I92" s="158">
        <f t="shared" ref="I92:I102" si="29">ROUND(E92*H92,2)</f>
        <v>0</v>
      </c>
      <c r="J92" s="159"/>
      <c r="K92" s="158">
        <f t="shared" ref="K92:K102" si="30">ROUND(E92*J92,2)</f>
        <v>0</v>
      </c>
      <c r="L92" s="158">
        <v>21</v>
      </c>
      <c r="M92" s="158">
        <f t="shared" ref="M92:M102" si="31">G92*(1+L92/100)</f>
        <v>0</v>
      </c>
      <c r="N92" s="157">
        <v>0</v>
      </c>
      <c r="O92" s="157">
        <f t="shared" ref="O92:O102" si="32">ROUND(E92*N92,2)</f>
        <v>0</v>
      </c>
      <c r="P92" s="157">
        <v>0</v>
      </c>
      <c r="Q92" s="157">
        <f t="shared" ref="Q92:Q102" si="33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102" si="34">ROUND(E92*U92,2)</f>
        <v>0</v>
      </c>
      <c r="W92" s="158"/>
      <c r="X92" s="158" t="s">
        <v>523</v>
      </c>
      <c r="Y92" s="158" t="s">
        <v>310</v>
      </c>
      <c r="Z92" s="147"/>
      <c r="AA92" s="147"/>
      <c r="AB92" s="147"/>
      <c r="AC92" s="147"/>
      <c r="AD92" s="147"/>
      <c r="AE92" s="147"/>
      <c r="AF92" s="147"/>
      <c r="AG92" s="147" t="s">
        <v>524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81</v>
      </c>
      <c r="B93" s="176" t="s">
        <v>1182</v>
      </c>
      <c r="C93" s="182" t="s">
        <v>1183</v>
      </c>
      <c r="D93" s="177" t="s">
        <v>541</v>
      </c>
      <c r="E93" s="178">
        <v>1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523</v>
      </c>
      <c r="Y93" s="158" t="s">
        <v>310</v>
      </c>
      <c r="Z93" s="147"/>
      <c r="AA93" s="147"/>
      <c r="AB93" s="147"/>
      <c r="AC93" s="147"/>
      <c r="AD93" s="147"/>
      <c r="AE93" s="147"/>
      <c r="AF93" s="147"/>
      <c r="AG93" s="147" t="s">
        <v>524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1184</v>
      </c>
      <c r="C94" s="182" t="s">
        <v>1185</v>
      </c>
      <c r="D94" s="177" t="s">
        <v>541</v>
      </c>
      <c r="E94" s="178">
        <v>1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309</v>
      </c>
      <c r="Y94" s="158" t="s">
        <v>310</v>
      </c>
      <c r="Z94" s="147"/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1186</v>
      </c>
      <c r="C95" s="182" t="s">
        <v>1187</v>
      </c>
      <c r="D95" s="177" t="s">
        <v>541</v>
      </c>
      <c r="E95" s="178">
        <v>1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523</v>
      </c>
      <c r="Y95" s="158" t="s">
        <v>310</v>
      </c>
      <c r="Z95" s="147"/>
      <c r="AA95" s="147"/>
      <c r="AB95" s="147"/>
      <c r="AC95" s="147"/>
      <c r="AD95" s="147"/>
      <c r="AE95" s="147"/>
      <c r="AF95" s="147"/>
      <c r="AG95" s="147" t="s">
        <v>524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1188</v>
      </c>
      <c r="C96" s="182" t="s">
        <v>1189</v>
      </c>
      <c r="D96" s="177" t="s">
        <v>541</v>
      </c>
      <c r="E96" s="178">
        <v>1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523</v>
      </c>
      <c r="Y96" s="158" t="s">
        <v>310</v>
      </c>
      <c r="Z96" s="147"/>
      <c r="AA96" s="147"/>
      <c r="AB96" s="147"/>
      <c r="AC96" s="147"/>
      <c r="AD96" s="147"/>
      <c r="AE96" s="147"/>
      <c r="AF96" s="147"/>
      <c r="AG96" s="147" t="s">
        <v>524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5">
        <v>85</v>
      </c>
      <c r="B97" s="176" t="s">
        <v>1190</v>
      </c>
      <c r="C97" s="182" t="s">
        <v>1191</v>
      </c>
      <c r="D97" s="177" t="s">
        <v>541</v>
      </c>
      <c r="E97" s="178">
        <v>1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523</v>
      </c>
      <c r="Y97" s="158" t="s">
        <v>310</v>
      </c>
      <c r="Z97" s="147"/>
      <c r="AA97" s="147"/>
      <c r="AB97" s="147"/>
      <c r="AC97" s="147"/>
      <c r="AD97" s="147"/>
      <c r="AE97" s="147"/>
      <c r="AF97" s="147"/>
      <c r="AG97" s="147" t="s">
        <v>524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5">
        <v>86</v>
      </c>
      <c r="B98" s="176" t="s">
        <v>1192</v>
      </c>
      <c r="C98" s="182" t="s">
        <v>1193</v>
      </c>
      <c r="D98" s="177" t="s">
        <v>421</v>
      </c>
      <c r="E98" s="178">
        <v>1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309</v>
      </c>
      <c r="Y98" s="158" t="s">
        <v>310</v>
      </c>
      <c r="Z98" s="147"/>
      <c r="AA98" s="147"/>
      <c r="AB98" s="147"/>
      <c r="AC98" s="147"/>
      <c r="AD98" s="147"/>
      <c r="AE98" s="147"/>
      <c r="AF98" s="147"/>
      <c r="AG98" s="147" t="s">
        <v>311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5">
        <v>87</v>
      </c>
      <c r="B99" s="176" t="s">
        <v>1194</v>
      </c>
      <c r="C99" s="182" t="s">
        <v>1174</v>
      </c>
      <c r="D99" s="177" t="s">
        <v>366</v>
      </c>
      <c r="E99" s="178">
        <v>0.5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523</v>
      </c>
      <c r="Y99" s="158" t="s">
        <v>310</v>
      </c>
      <c r="Z99" s="147"/>
      <c r="AA99" s="147"/>
      <c r="AB99" s="147"/>
      <c r="AC99" s="147"/>
      <c r="AD99" s="147"/>
      <c r="AE99" s="147"/>
      <c r="AF99" s="147"/>
      <c r="AG99" s="147" t="s">
        <v>524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5">
        <v>88</v>
      </c>
      <c r="B100" s="176" t="s">
        <v>1195</v>
      </c>
      <c r="C100" s="182" t="s">
        <v>1196</v>
      </c>
      <c r="D100" s="177" t="s">
        <v>389</v>
      </c>
      <c r="E100" s="178">
        <v>1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47"/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45" outlineLevel="1" x14ac:dyDescent="0.2">
      <c r="A101" s="175">
        <v>89</v>
      </c>
      <c r="B101" s="176" t="s">
        <v>1197</v>
      </c>
      <c r="C101" s="182" t="s">
        <v>1198</v>
      </c>
      <c r="D101" s="177" t="s">
        <v>887</v>
      </c>
      <c r="E101" s="178">
        <v>1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309</v>
      </c>
      <c r="Y101" s="158" t="s">
        <v>310</v>
      </c>
      <c r="Z101" s="147"/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90</v>
      </c>
      <c r="B102" s="176" t="s">
        <v>1117</v>
      </c>
      <c r="C102" s="182" t="s">
        <v>1118</v>
      </c>
      <c r="D102" s="177" t="s">
        <v>516</v>
      </c>
      <c r="E102" s="178">
        <v>0.1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47"/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x14ac:dyDescent="0.2">
      <c r="A103" s="162" t="s">
        <v>302</v>
      </c>
      <c r="B103" s="163" t="s">
        <v>199</v>
      </c>
      <c r="C103" s="181" t="s">
        <v>200</v>
      </c>
      <c r="D103" s="164"/>
      <c r="E103" s="165"/>
      <c r="F103" s="166"/>
      <c r="G103" s="167">
        <f>SUMIF(AG104:AG111,"&lt;&gt;NOR",G104:G111)</f>
        <v>0</v>
      </c>
      <c r="H103" s="161"/>
      <c r="I103" s="161">
        <f>SUM(I104:I111)</f>
        <v>0</v>
      </c>
      <c r="J103" s="161"/>
      <c r="K103" s="161">
        <f>SUM(K104:K111)</f>
        <v>0</v>
      </c>
      <c r="L103" s="161"/>
      <c r="M103" s="161">
        <f>SUM(M104:M111)</f>
        <v>0</v>
      </c>
      <c r="N103" s="160"/>
      <c r="O103" s="160">
        <f>SUM(O104:O111)</f>
        <v>0</v>
      </c>
      <c r="P103" s="160"/>
      <c r="Q103" s="160">
        <f>SUM(Q104:Q111)</f>
        <v>0</v>
      </c>
      <c r="R103" s="161"/>
      <c r="S103" s="161"/>
      <c r="T103" s="161"/>
      <c r="U103" s="161"/>
      <c r="V103" s="161">
        <f>SUM(V104:V111)</f>
        <v>0</v>
      </c>
      <c r="W103" s="161"/>
      <c r="X103" s="161"/>
      <c r="Y103" s="161"/>
      <c r="AG103" t="s">
        <v>303</v>
      </c>
    </row>
    <row r="104" spans="1:60" ht="22.5" outlineLevel="1" x14ac:dyDescent="0.2">
      <c r="A104" s="175">
        <v>91</v>
      </c>
      <c r="B104" s="176" t="s">
        <v>1199</v>
      </c>
      <c r="C104" s="182" t="s">
        <v>1200</v>
      </c>
      <c r="D104" s="177" t="s">
        <v>358</v>
      </c>
      <c r="E104" s="178">
        <v>1</v>
      </c>
      <c r="F104" s="179"/>
      <c r="G104" s="180">
        <f t="shared" ref="G104:G111" si="35">ROUND(E104*F104,2)</f>
        <v>0</v>
      </c>
      <c r="H104" s="159"/>
      <c r="I104" s="158">
        <f t="shared" ref="I104:I111" si="36">ROUND(E104*H104,2)</f>
        <v>0</v>
      </c>
      <c r="J104" s="159"/>
      <c r="K104" s="158">
        <f t="shared" ref="K104:K111" si="37">ROUND(E104*J104,2)</f>
        <v>0</v>
      </c>
      <c r="L104" s="158">
        <v>21</v>
      </c>
      <c r="M104" s="158">
        <f t="shared" ref="M104:M111" si="38">G104*(1+L104/100)</f>
        <v>0</v>
      </c>
      <c r="N104" s="157">
        <v>0</v>
      </c>
      <c r="O104" s="157">
        <f t="shared" ref="O104:O111" si="39">ROUND(E104*N104,2)</f>
        <v>0</v>
      </c>
      <c r="P104" s="157">
        <v>0</v>
      </c>
      <c r="Q104" s="157">
        <f t="shared" ref="Q104:Q111" si="40">ROUND(E104*P104,2)</f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ref="V104:V111" si="41">ROUND(E104*U104,2)</f>
        <v>0</v>
      </c>
      <c r="W104" s="158"/>
      <c r="X104" s="158" t="s">
        <v>523</v>
      </c>
      <c r="Y104" s="158" t="s">
        <v>310</v>
      </c>
      <c r="Z104" s="147"/>
      <c r="AA104" s="147"/>
      <c r="AB104" s="147"/>
      <c r="AC104" s="147"/>
      <c r="AD104" s="147"/>
      <c r="AE104" s="147"/>
      <c r="AF104" s="147"/>
      <c r="AG104" s="147" t="s">
        <v>524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33.75" outlineLevel="1" x14ac:dyDescent="0.2">
      <c r="A105" s="175">
        <v>92</v>
      </c>
      <c r="B105" s="176" t="s">
        <v>1201</v>
      </c>
      <c r="C105" s="182" t="s">
        <v>1202</v>
      </c>
      <c r="D105" s="177" t="s">
        <v>541</v>
      </c>
      <c r="E105" s="178">
        <v>1</v>
      </c>
      <c r="F105" s="179"/>
      <c r="G105" s="180">
        <f t="shared" si="35"/>
        <v>0</v>
      </c>
      <c r="H105" s="159"/>
      <c r="I105" s="158">
        <f t="shared" si="36"/>
        <v>0</v>
      </c>
      <c r="J105" s="159"/>
      <c r="K105" s="158">
        <f t="shared" si="37"/>
        <v>0</v>
      </c>
      <c r="L105" s="158">
        <v>21</v>
      </c>
      <c r="M105" s="158">
        <f t="shared" si="38"/>
        <v>0</v>
      </c>
      <c r="N105" s="157">
        <v>0</v>
      </c>
      <c r="O105" s="157">
        <f t="shared" si="39"/>
        <v>0</v>
      </c>
      <c r="P105" s="157">
        <v>0</v>
      </c>
      <c r="Q105" s="157">
        <f t="shared" si="40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1"/>
        <v>0</v>
      </c>
      <c r="W105" s="158"/>
      <c r="X105" s="158" t="s">
        <v>523</v>
      </c>
      <c r="Y105" s="158" t="s">
        <v>310</v>
      </c>
      <c r="Z105" s="147"/>
      <c r="AA105" s="147"/>
      <c r="AB105" s="147"/>
      <c r="AC105" s="147"/>
      <c r="AD105" s="147"/>
      <c r="AE105" s="147"/>
      <c r="AF105" s="147"/>
      <c r="AG105" s="147" t="s">
        <v>524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45" outlineLevel="1" x14ac:dyDescent="0.2">
      <c r="A106" s="175">
        <v>93</v>
      </c>
      <c r="B106" s="176" t="s">
        <v>1203</v>
      </c>
      <c r="C106" s="182" t="s">
        <v>1204</v>
      </c>
      <c r="D106" s="177" t="s">
        <v>421</v>
      </c>
      <c r="E106" s="178">
        <v>2</v>
      </c>
      <c r="F106" s="179"/>
      <c r="G106" s="180">
        <f t="shared" si="35"/>
        <v>0</v>
      </c>
      <c r="H106" s="159"/>
      <c r="I106" s="158">
        <f t="shared" si="36"/>
        <v>0</v>
      </c>
      <c r="J106" s="159"/>
      <c r="K106" s="158">
        <f t="shared" si="37"/>
        <v>0</v>
      </c>
      <c r="L106" s="158">
        <v>21</v>
      </c>
      <c r="M106" s="158">
        <f t="shared" si="38"/>
        <v>0</v>
      </c>
      <c r="N106" s="157">
        <v>0</v>
      </c>
      <c r="O106" s="157">
        <f t="shared" si="39"/>
        <v>0</v>
      </c>
      <c r="P106" s="157">
        <v>0</v>
      </c>
      <c r="Q106" s="157">
        <f t="shared" si="40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1"/>
        <v>0</v>
      </c>
      <c r="W106" s="158"/>
      <c r="X106" s="158" t="s">
        <v>309</v>
      </c>
      <c r="Y106" s="158" t="s">
        <v>310</v>
      </c>
      <c r="Z106" s="147"/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45" outlineLevel="1" x14ac:dyDescent="0.2">
      <c r="A107" s="175">
        <v>94</v>
      </c>
      <c r="B107" s="176" t="s">
        <v>1205</v>
      </c>
      <c r="C107" s="182" t="s">
        <v>1206</v>
      </c>
      <c r="D107" s="177" t="s">
        <v>366</v>
      </c>
      <c r="E107" s="178">
        <v>1</v>
      </c>
      <c r="F107" s="179"/>
      <c r="G107" s="180">
        <f t="shared" si="35"/>
        <v>0</v>
      </c>
      <c r="H107" s="159"/>
      <c r="I107" s="158">
        <f t="shared" si="36"/>
        <v>0</v>
      </c>
      <c r="J107" s="159"/>
      <c r="K107" s="158">
        <f t="shared" si="37"/>
        <v>0</v>
      </c>
      <c r="L107" s="158">
        <v>21</v>
      </c>
      <c r="M107" s="158">
        <f t="shared" si="38"/>
        <v>0</v>
      </c>
      <c r="N107" s="157">
        <v>0</v>
      </c>
      <c r="O107" s="157">
        <f t="shared" si="39"/>
        <v>0</v>
      </c>
      <c r="P107" s="157">
        <v>0</v>
      </c>
      <c r="Q107" s="157">
        <f t="shared" si="40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1"/>
        <v>0</v>
      </c>
      <c r="W107" s="158"/>
      <c r="X107" s="158" t="s">
        <v>309</v>
      </c>
      <c r="Y107" s="158" t="s">
        <v>310</v>
      </c>
      <c r="Z107" s="147"/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95</v>
      </c>
      <c r="B108" s="176" t="s">
        <v>1207</v>
      </c>
      <c r="C108" s="182" t="s">
        <v>1208</v>
      </c>
      <c r="D108" s="177" t="s">
        <v>366</v>
      </c>
      <c r="E108" s="178">
        <v>2</v>
      </c>
      <c r="F108" s="179"/>
      <c r="G108" s="180">
        <f t="shared" si="35"/>
        <v>0</v>
      </c>
      <c r="H108" s="159"/>
      <c r="I108" s="158">
        <f t="shared" si="36"/>
        <v>0</v>
      </c>
      <c r="J108" s="159"/>
      <c r="K108" s="158">
        <f t="shared" si="37"/>
        <v>0</v>
      </c>
      <c r="L108" s="158">
        <v>21</v>
      </c>
      <c r="M108" s="158">
        <f t="shared" si="38"/>
        <v>0</v>
      </c>
      <c r="N108" s="157">
        <v>0</v>
      </c>
      <c r="O108" s="157">
        <f t="shared" si="39"/>
        <v>0</v>
      </c>
      <c r="P108" s="157">
        <v>0</v>
      </c>
      <c r="Q108" s="157">
        <f t="shared" si="40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1"/>
        <v>0</v>
      </c>
      <c r="W108" s="158"/>
      <c r="X108" s="158" t="s">
        <v>523</v>
      </c>
      <c r="Y108" s="158" t="s">
        <v>310</v>
      </c>
      <c r="Z108" s="147"/>
      <c r="AA108" s="147"/>
      <c r="AB108" s="147"/>
      <c r="AC108" s="147"/>
      <c r="AD108" s="147"/>
      <c r="AE108" s="147"/>
      <c r="AF108" s="147"/>
      <c r="AG108" s="147" t="s">
        <v>524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5">
        <v>96</v>
      </c>
      <c r="B109" s="176" t="s">
        <v>1209</v>
      </c>
      <c r="C109" s="182" t="s">
        <v>1210</v>
      </c>
      <c r="D109" s="177" t="s">
        <v>389</v>
      </c>
      <c r="E109" s="178">
        <v>1</v>
      </c>
      <c r="F109" s="179"/>
      <c r="G109" s="180">
        <f t="shared" si="35"/>
        <v>0</v>
      </c>
      <c r="H109" s="159"/>
      <c r="I109" s="158">
        <f t="shared" si="36"/>
        <v>0</v>
      </c>
      <c r="J109" s="159"/>
      <c r="K109" s="158">
        <f t="shared" si="37"/>
        <v>0</v>
      </c>
      <c r="L109" s="158">
        <v>21</v>
      </c>
      <c r="M109" s="158">
        <f t="shared" si="38"/>
        <v>0</v>
      </c>
      <c r="N109" s="157">
        <v>0</v>
      </c>
      <c r="O109" s="157">
        <f t="shared" si="39"/>
        <v>0</v>
      </c>
      <c r="P109" s="157">
        <v>0</v>
      </c>
      <c r="Q109" s="157">
        <f t="shared" si="40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1"/>
        <v>0</v>
      </c>
      <c r="W109" s="158"/>
      <c r="X109" s="158" t="s">
        <v>309</v>
      </c>
      <c r="Y109" s="158" t="s">
        <v>310</v>
      </c>
      <c r="Z109" s="147"/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45" outlineLevel="1" x14ac:dyDescent="0.2">
      <c r="A110" s="175">
        <v>97</v>
      </c>
      <c r="B110" s="176" t="s">
        <v>1211</v>
      </c>
      <c r="C110" s="182" t="s">
        <v>1212</v>
      </c>
      <c r="D110" s="177" t="s">
        <v>887</v>
      </c>
      <c r="E110" s="178">
        <v>2</v>
      </c>
      <c r="F110" s="179"/>
      <c r="G110" s="180">
        <f t="shared" si="35"/>
        <v>0</v>
      </c>
      <c r="H110" s="159"/>
      <c r="I110" s="158">
        <f t="shared" si="36"/>
        <v>0</v>
      </c>
      <c r="J110" s="159"/>
      <c r="K110" s="158">
        <f t="shared" si="37"/>
        <v>0</v>
      </c>
      <c r="L110" s="158">
        <v>21</v>
      </c>
      <c r="M110" s="158">
        <f t="shared" si="38"/>
        <v>0</v>
      </c>
      <c r="N110" s="157">
        <v>0</v>
      </c>
      <c r="O110" s="157">
        <f t="shared" si="39"/>
        <v>0</v>
      </c>
      <c r="P110" s="157">
        <v>0</v>
      </c>
      <c r="Q110" s="157">
        <f t="shared" si="40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1"/>
        <v>0</v>
      </c>
      <c r="W110" s="158"/>
      <c r="X110" s="158" t="s">
        <v>309</v>
      </c>
      <c r="Y110" s="158" t="s">
        <v>310</v>
      </c>
      <c r="Z110" s="147"/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98</v>
      </c>
      <c r="B111" s="176" t="s">
        <v>1117</v>
      </c>
      <c r="C111" s="182" t="s">
        <v>1118</v>
      </c>
      <c r="D111" s="177" t="s">
        <v>516</v>
      </c>
      <c r="E111" s="178">
        <v>0.2</v>
      </c>
      <c r="F111" s="179"/>
      <c r="G111" s="180">
        <f t="shared" si="35"/>
        <v>0</v>
      </c>
      <c r="H111" s="159"/>
      <c r="I111" s="158">
        <f t="shared" si="36"/>
        <v>0</v>
      </c>
      <c r="J111" s="159"/>
      <c r="K111" s="158">
        <f t="shared" si="37"/>
        <v>0</v>
      </c>
      <c r="L111" s="158">
        <v>21</v>
      </c>
      <c r="M111" s="158">
        <f t="shared" si="38"/>
        <v>0</v>
      </c>
      <c r="N111" s="157">
        <v>0</v>
      </c>
      <c r="O111" s="157">
        <f t="shared" si="39"/>
        <v>0</v>
      </c>
      <c r="P111" s="157">
        <v>0</v>
      </c>
      <c r="Q111" s="157">
        <f t="shared" si="40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1"/>
        <v>0</v>
      </c>
      <c r="W111" s="158"/>
      <c r="X111" s="158" t="s">
        <v>309</v>
      </c>
      <c r="Y111" s="158" t="s">
        <v>310</v>
      </c>
      <c r="Z111" s="147"/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x14ac:dyDescent="0.2">
      <c r="A112" s="162" t="s">
        <v>302</v>
      </c>
      <c r="B112" s="163" t="s">
        <v>201</v>
      </c>
      <c r="C112" s="181" t="s">
        <v>202</v>
      </c>
      <c r="D112" s="164"/>
      <c r="E112" s="165"/>
      <c r="F112" s="166"/>
      <c r="G112" s="167">
        <f>SUMIF(AG113:AG119,"&lt;&gt;NOR",G113:G119)</f>
        <v>0</v>
      </c>
      <c r="H112" s="161"/>
      <c r="I112" s="161">
        <f>SUM(I113:I119)</f>
        <v>0</v>
      </c>
      <c r="J112" s="161"/>
      <c r="K112" s="161">
        <f>SUM(K113:K119)</f>
        <v>0</v>
      </c>
      <c r="L112" s="161"/>
      <c r="M112" s="161">
        <f>SUM(M113:M119)</f>
        <v>0</v>
      </c>
      <c r="N112" s="160"/>
      <c r="O112" s="160">
        <f>SUM(O113:O119)</f>
        <v>0</v>
      </c>
      <c r="P112" s="160"/>
      <c r="Q112" s="160">
        <f>SUM(Q113:Q119)</f>
        <v>0</v>
      </c>
      <c r="R112" s="161"/>
      <c r="S112" s="161"/>
      <c r="T112" s="161"/>
      <c r="U112" s="161"/>
      <c r="V112" s="161">
        <f>SUM(V113:V119)</f>
        <v>0</v>
      </c>
      <c r="W112" s="161"/>
      <c r="X112" s="161"/>
      <c r="Y112" s="161"/>
      <c r="AG112" t="s">
        <v>303</v>
      </c>
    </row>
    <row r="113" spans="1:60" ht="45" outlineLevel="1" x14ac:dyDescent="0.2">
      <c r="A113" s="175">
        <v>99</v>
      </c>
      <c r="B113" s="176" t="s">
        <v>1213</v>
      </c>
      <c r="C113" s="182" t="s">
        <v>1214</v>
      </c>
      <c r="D113" s="177" t="s">
        <v>541</v>
      </c>
      <c r="E113" s="178">
        <v>1</v>
      </c>
      <c r="F113" s="179"/>
      <c r="G113" s="180">
        <f t="shared" ref="G113:G119" si="42">ROUND(E113*F113,2)</f>
        <v>0</v>
      </c>
      <c r="H113" s="159"/>
      <c r="I113" s="158">
        <f t="shared" ref="I113:I119" si="43">ROUND(E113*H113,2)</f>
        <v>0</v>
      </c>
      <c r="J113" s="159"/>
      <c r="K113" s="158">
        <f t="shared" ref="K113:K119" si="44">ROUND(E113*J113,2)</f>
        <v>0</v>
      </c>
      <c r="L113" s="158">
        <v>21</v>
      </c>
      <c r="M113" s="158">
        <f t="shared" ref="M113:M119" si="45">G113*(1+L113/100)</f>
        <v>0</v>
      </c>
      <c r="N113" s="157">
        <v>0</v>
      </c>
      <c r="O113" s="157">
        <f t="shared" ref="O113:O119" si="46">ROUND(E113*N113,2)</f>
        <v>0</v>
      </c>
      <c r="P113" s="157">
        <v>0</v>
      </c>
      <c r="Q113" s="157">
        <f t="shared" ref="Q113:Q119" si="47">ROUND(E113*P113,2)</f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ref="V113:V119" si="48">ROUND(E113*U113,2)</f>
        <v>0</v>
      </c>
      <c r="W113" s="158"/>
      <c r="X113" s="158" t="s">
        <v>523</v>
      </c>
      <c r="Y113" s="158" t="s">
        <v>310</v>
      </c>
      <c r="Z113" s="147"/>
      <c r="AA113" s="147"/>
      <c r="AB113" s="147"/>
      <c r="AC113" s="147"/>
      <c r="AD113" s="147"/>
      <c r="AE113" s="147"/>
      <c r="AF113" s="147"/>
      <c r="AG113" s="147" t="s">
        <v>524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100</v>
      </c>
      <c r="B114" s="176" t="s">
        <v>1215</v>
      </c>
      <c r="C114" s="182" t="s">
        <v>1216</v>
      </c>
      <c r="D114" s="177" t="s">
        <v>541</v>
      </c>
      <c r="E114" s="178">
        <v>1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523</v>
      </c>
      <c r="Y114" s="158" t="s">
        <v>310</v>
      </c>
      <c r="Z114" s="147"/>
      <c r="AA114" s="147"/>
      <c r="AB114" s="147"/>
      <c r="AC114" s="147"/>
      <c r="AD114" s="147"/>
      <c r="AE114" s="147"/>
      <c r="AF114" s="147"/>
      <c r="AG114" s="147" t="s">
        <v>524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5">
        <v>101</v>
      </c>
      <c r="B115" s="176" t="s">
        <v>1217</v>
      </c>
      <c r="C115" s="182" t="s">
        <v>1218</v>
      </c>
      <c r="D115" s="177" t="s">
        <v>421</v>
      </c>
      <c r="E115" s="178">
        <v>1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47"/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5">
        <v>102</v>
      </c>
      <c r="B116" s="176" t="s">
        <v>1219</v>
      </c>
      <c r="C116" s="182" t="s">
        <v>1174</v>
      </c>
      <c r="D116" s="177" t="s">
        <v>366</v>
      </c>
      <c r="E116" s="178">
        <v>0.5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523</v>
      </c>
      <c r="Y116" s="158" t="s">
        <v>310</v>
      </c>
      <c r="Z116" s="147"/>
      <c r="AA116" s="147"/>
      <c r="AB116" s="147"/>
      <c r="AC116" s="147"/>
      <c r="AD116" s="147"/>
      <c r="AE116" s="147"/>
      <c r="AF116" s="147"/>
      <c r="AG116" s="147" t="s">
        <v>524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5">
        <v>103</v>
      </c>
      <c r="B117" s="176" t="s">
        <v>1220</v>
      </c>
      <c r="C117" s="182" t="s">
        <v>1221</v>
      </c>
      <c r="D117" s="177" t="s">
        <v>389</v>
      </c>
      <c r="E117" s="178">
        <v>1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47"/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45" outlineLevel="1" x14ac:dyDescent="0.2">
      <c r="A118" s="175">
        <v>104</v>
      </c>
      <c r="B118" s="176" t="s">
        <v>1222</v>
      </c>
      <c r="C118" s="182" t="s">
        <v>1223</v>
      </c>
      <c r="D118" s="177" t="s">
        <v>887</v>
      </c>
      <c r="E118" s="178">
        <v>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47"/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105</v>
      </c>
      <c r="B119" s="176" t="s">
        <v>1117</v>
      </c>
      <c r="C119" s="182" t="s">
        <v>1118</v>
      </c>
      <c r="D119" s="177" t="s">
        <v>516</v>
      </c>
      <c r="E119" s="178">
        <v>0.1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47"/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162" t="s">
        <v>302</v>
      </c>
      <c r="B120" s="163" t="s">
        <v>203</v>
      </c>
      <c r="C120" s="181" t="s">
        <v>204</v>
      </c>
      <c r="D120" s="164"/>
      <c r="E120" s="165"/>
      <c r="F120" s="166"/>
      <c r="G120" s="167">
        <f>SUMIF(AG121:AG127,"&lt;&gt;NOR",G121:G127)</f>
        <v>0</v>
      </c>
      <c r="H120" s="161"/>
      <c r="I120" s="161">
        <f>SUM(I121:I127)</f>
        <v>0</v>
      </c>
      <c r="J120" s="161"/>
      <c r="K120" s="161">
        <f>SUM(K121:K127)</f>
        <v>0</v>
      </c>
      <c r="L120" s="161"/>
      <c r="M120" s="161">
        <f>SUM(M121:M127)</f>
        <v>0</v>
      </c>
      <c r="N120" s="160"/>
      <c r="O120" s="160">
        <f>SUM(O121:O127)</f>
        <v>0</v>
      </c>
      <c r="P120" s="160"/>
      <c r="Q120" s="160">
        <f>SUM(Q121:Q127)</f>
        <v>0</v>
      </c>
      <c r="R120" s="161"/>
      <c r="S120" s="161"/>
      <c r="T120" s="161"/>
      <c r="U120" s="161"/>
      <c r="V120" s="161">
        <f>SUM(V121:V127)</f>
        <v>0</v>
      </c>
      <c r="W120" s="161"/>
      <c r="X120" s="161"/>
      <c r="Y120" s="161"/>
      <c r="AG120" t="s">
        <v>303</v>
      </c>
    </row>
    <row r="121" spans="1:60" ht="45" outlineLevel="1" x14ac:dyDescent="0.2">
      <c r="A121" s="175">
        <v>106</v>
      </c>
      <c r="B121" s="176" t="s">
        <v>1224</v>
      </c>
      <c r="C121" s="182" t="s">
        <v>1225</v>
      </c>
      <c r="D121" s="177" t="s">
        <v>541</v>
      </c>
      <c r="E121" s="178">
        <v>1</v>
      </c>
      <c r="F121" s="179"/>
      <c r="G121" s="180">
        <f t="shared" ref="G121:G127" si="49">ROUND(E121*F121,2)</f>
        <v>0</v>
      </c>
      <c r="H121" s="159"/>
      <c r="I121" s="158">
        <f t="shared" ref="I121:I127" si="50">ROUND(E121*H121,2)</f>
        <v>0</v>
      </c>
      <c r="J121" s="159"/>
      <c r="K121" s="158">
        <f t="shared" ref="K121:K127" si="51">ROUND(E121*J121,2)</f>
        <v>0</v>
      </c>
      <c r="L121" s="158">
        <v>21</v>
      </c>
      <c r="M121" s="158">
        <f t="shared" ref="M121:M127" si="52">G121*(1+L121/100)</f>
        <v>0</v>
      </c>
      <c r="N121" s="157">
        <v>0</v>
      </c>
      <c r="O121" s="157">
        <f t="shared" ref="O121:O127" si="53">ROUND(E121*N121,2)</f>
        <v>0</v>
      </c>
      <c r="P121" s="157">
        <v>0</v>
      </c>
      <c r="Q121" s="157">
        <f t="shared" ref="Q121:Q127" si="54">ROUND(E121*P121,2)</f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ref="V121:V127" si="55">ROUND(E121*U121,2)</f>
        <v>0</v>
      </c>
      <c r="W121" s="158"/>
      <c r="X121" s="158" t="s">
        <v>523</v>
      </c>
      <c r="Y121" s="158" t="s">
        <v>310</v>
      </c>
      <c r="Z121" s="147"/>
      <c r="AA121" s="147"/>
      <c r="AB121" s="147"/>
      <c r="AC121" s="147"/>
      <c r="AD121" s="147"/>
      <c r="AE121" s="147"/>
      <c r="AF121" s="147"/>
      <c r="AG121" s="147" t="s">
        <v>524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107</v>
      </c>
      <c r="B122" s="176" t="s">
        <v>1226</v>
      </c>
      <c r="C122" s="182" t="s">
        <v>1227</v>
      </c>
      <c r="D122" s="177" t="s">
        <v>541</v>
      </c>
      <c r="E122" s="178">
        <v>1</v>
      </c>
      <c r="F122" s="179"/>
      <c r="G122" s="180">
        <f t="shared" si="49"/>
        <v>0</v>
      </c>
      <c r="H122" s="159"/>
      <c r="I122" s="158">
        <f t="shared" si="50"/>
        <v>0</v>
      </c>
      <c r="J122" s="159"/>
      <c r="K122" s="158">
        <f t="shared" si="51"/>
        <v>0</v>
      </c>
      <c r="L122" s="158">
        <v>21</v>
      </c>
      <c r="M122" s="158">
        <f t="shared" si="52"/>
        <v>0</v>
      </c>
      <c r="N122" s="157">
        <v>0</v>
      </c>
      <c r="O122" s="157">
        <f t="shared" si="53"/>
        <v>0</v>
      </c>
      <c r="P122" s="157">
        <v>0</v>
      </c>
      <c r="Q122" s="157">
        <f t="shared" si="54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55"/>
        <v>0</v>
      </c>
      <c r="W122" s="158"/>
      <c r="X122" s="158" t="s">
        <v>523</v>
      </c>
      <c r="Y122" s="158" t="s">
        <v>310</v>
      </c>
      <c r="Z122" s="147"/>
      <c r="AA122" s="147"/>
      <c r="AB122" s="147"/>
      <c r="AC122" s="147"/>
      <c r="AD122" s="147"/>
      <c r="AE122" s="147"/>
      <c r="AF122" s="147"/>
      <c r="AG122" s="147" t="s">
        <v>524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33.75" outlineLevel="1" x14ac:dyDescent="0.2">
      <c r="A123" s="175">
        <v>108</v>
      </c>
      <c r="B123" s="176" t="s">
        <v>1228</v>
      </c>
      <c r="C123" s="182" t="s">
        <v>1229</v>
      </c>
      <c r="D123" s="177" t="s">
        <v>421</v>
      </c>
      <c r="E123" s="178">
        <v>1</v>
      </c>
      <c r="F123" s="179"/>
      <c r="G123" s="180">
        <f t="shared" si="49"/>
        <v>0</v>
      </c>
      <c r="H123" s="159"/>
      <c r="I123" s="158">
        <f t="shared" si="50"/>
        <v>0</v>
      </c>
      <c r="J123" s="159"/>
      <c r="K123" s="158">
        <f t="shared" si="51"/>
        <v>0</v>
      </c>
      <c r="L123" s="158">
        <v>21</v>
      </c>
      <c r="M123" s="158">
        <f t="shared" si="52"/>
        <v>0</v>
      </c>
      <c r="N123" s="157">
        <v>0</v>
      </c>
      <c r="O123" s="157">
        <f t="shared" si="53"/>
        <v>0</v>
      </c>
      <c r="P123" s="157">
        <v>0</v>
      </c>
      <c r="Q123" s="157">
        <f t="shared" si="54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55"/>
        <v>0</v>
      </c>
      <c r="W123" s="158"/>
      <c r="X123" s="158" t="s">
        <v>309</v>
      </c>
      <c r="Y123" s="158" t="s">
        <v>310</v>
      </c>
      <c r="Z123" s="147"/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109</v>
      </c>
      <c r="B124" s="176" t="s">
        <v>1230</v>
      </c>
      <c r="C124" s="182" t="s">
        <v>1208</v>
      </c>
      <c r="D124" s="177" t="s">
        <v>366</v>
      </c>
      <c r="E124" s="178">
        <v>0.5</v>
      </c>
      <c r="F124" s="179"/>
      <c r="G124" s="180">
        <f t="shared" si="49"/>
        <v>0</v>
      </c>
      <c r="H124" s="159"/>
      <c r="I124" s="158">
        <f t="shared" si="50"/>
        <v>0</v>
      </c>
      <c r="J124" s="159"/>
      <c r="K124" s="158">
        <f t="shared" si="51"/>
        <v>0</v>
      </c>
      <c r="L124" s="158">
        <v>21</v>
      </c>
      <c r="M124" s="158">
        <f t="shared" si="52"/>
        <v>0</v>
      </c>
      <c r="N124" s="157">
        <v>0</v>
      </c>
      <c r="O124" s="157">
        <f t="shared" si="53"/>
        <v>0</v>
      </c>
      <c r="P124" s="157">
        <v>0</v>
      </c>
      <c r="Q124" s="157">
        <f t="shared" si="54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55"/>
        <v>0</v>
      </c>
      <c r="W124" s="158"/>
      <c r="X124" s="158" t="s">
        <v>523</v>
      </c>
      <c r="Y124" s="158" t="s">
        <v>310</v>
      </c>
      <c r="Z124" s="147"/>
      <c r="AA124" s="147"/>
      <c r="AB124" s="147"/>
      <c r="AC124" s="147"/>
      <c r="AD124" s="147"/>
      <c r="AE124" s="147"/>
      <c r="AF124" s="147"/>
      <c r="AG124" s="147" t="s">
        <v>524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5">
        <v>110</v>
      </c>
      <c r="B125" s="176" t="s">
        <v>1231</v>
      </c>
      <c r="C125" s="182" t="s">
        <v>1232</v>
      </c>
      <c r="D125" s="177" t="s">
        <v>389</v>
      </c>
      <c r="E125" s="178">
        <v>1</v>
      </c>
      <c r="F125" s="179"/>
      <c r="G125" s="180">
        <f t="shared" si="49"/>
        <v>0</v>
      </c>
      <c r="H125" s="159"/>
      <c r="I125" s="158">
        <f t="shared" si="50"/>
        <v>0</v>
      </c>
      <c r="J125" s="159"/>
      <c r="K125" s="158">
        <f t="shared" si="51"/>
        <v>0</v>
      </c>
      <c r="L125" s="158">
        <v>21</v>
      </c>
      <c r="M125" s="158">
        <f t="shared" si="52"/>
        <v>0</v>
      </c>
      <c r="N125" s="157">
        <v>0</v>
      </c>
      <c r="O125" s="157">
        <f t="shared" si="53"/>
        <v>0</v>
      </c>
      <c r="P125" s="157">
        <v>0</v>
      </c>
      <c r="Q125" s="157">
        <f t="shared" si="54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55"/>
        <v>0</v>
      </c>
      <c r="W125" s="158"/>
      <c r="X125" s="158" t="s">
        <v>309</v>
      </c>
      <c r="Y125" s="158" t="s">
        <v>310</v>
      </c>
      <c r="Z125" s="147"/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45" outlineLevel="1" x14ac:dyDescent="0.2">
      <c r="A126" s="175">
        <v>111</v>
      </c>
      <c r="B126" s="176" t="s">
        <v>1233</v>
      </c>
      <c r="C126" s="182" t="s">
        <v>1234</v>
      </c>
      <c r="D126" s="177" t="s">
        <v>887</v>
      </c>
      <c r="E126" s="178">
        <v>1</v>
      </c>
      <c r="F126" s="179"/>
      <c r="G126" s="180">
        <f t="shared" si="49"/>
        <v>0</v>
      </c>
      <c r="H126" s="159"/>
      <c r="I126" s="158">
        <f t="shared" si="50"/>
        <v>0</v>
      </c>
      <c r="J126" s="159"/>
      <c r="K126" s="158">
        <f t="shared" si="51"/>
        <v>0</v>
      </c>
      <c r="L126" s="158">
        <v>21</v>
      </c>
      <c r="M126" s="158">
        <f t="shared" si="52"/>
        <v>0</v>
      </c>
      <c r="N126" s="157">
        <v>0</v>
      </c>
      <c r="O126" s="157">
        <f t="shared" si="53"/>
        <v>0</v>
      </c>
      <c r="P126" s="157">
        <v>0</v>
      </c>
      <c r="Q126" s="157">
        <f t="shared" si="54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55"/>
        <v>0</v>
      </c>
      <c r="W126" s="158"/>
      <c r="X126" s="158" t="s">
        <v>309</v>
      </c>
      <c r="Y126" s="158" t="s">
        <v>310</v>
      </c>
      <c r="Z126" s="147"/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112</v>
      </c>
      <c r="B127" s="176" t="s">
        <v>1117</v>
      </c>
      <c r="C127" s="182" t="s">
        <v>1118</v>
      </c>
      <c r="D127" s="177" t="s">
        <v>516</v>
      </c>
      <c r="E127" s="178">
        <v>0.1</v>
      </c>
      <c r="F127" s="179"/>
      <c r="G127" s="180">
        <f t="shared" si="49"/>
        <v>0</v>
      </c>
      <c r="H127" s="159"/>
      <c r="I127" s="158">
        <f t="shared" si="50"/>
        <v>0</v>
      </c>
      <c r="J127" s="159"/>
      <c r="K127" s="158">
        <f t="shared" si="51"/>
        <v>0</v>
      </c>
      <c r="L127" s="158">
        <v>21</v>
      </c>
      <c r="M127" s="158">
        <f t="shared" si="52"/>
        <v>0</v>
      </c>
      <c r="N127" s="157">
        <v>0</v>
      </c>
      <c r="O127" s="157">
        <f t="shared" si="53"/>
        <v>0</v>
      </c>
      <c r="P127" s="157">
        <v>0</v>
      </c>
      <c r="Q127" s="157">
        <f t="shared" si="54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55"/>
        <v>0</v>
      </c>
      <c r="W127" s="158"/>
      <c r="X127" s="158" t="s">
        <v>309</v>
      </c>
      <c r="Y127" s="158" t="s">
        <v>310</v>
      </c>
      <c r="Z127" s="147"/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x14ac:dyDescent="0.2">
      <c r="A128" s="162" t="s">
        <v>302</v>
      </c>
      <c r="B128" s="163" t="s">
        <v>205</v>
      </c>
      <c r="C128" s="181" t="s">
        <v>206</v>
      </c>
      <c r="D128" s="164"/>
      <c r="E128" s="165"/>
      <c r="F128" s="166"/>
      <c r="G128" s="167">
        <f>SUMIF(AG129:AG135,"&lt;&gt;NOR",G129:G135)</f>
        <v>0</v>
      </c>
      <c r="H128" s="161"/>
      <c r="I128" s="161">
        <f>SUM(I129:I135)</f>
        <v>0</v>
      </c>
      <c r="J128" s="161"/>
      <c r="K128" s="161">
        <f>SUM(K129:K135)</f>
        <v>0</v>
      </c>
      <c r="L128" s="161"/>
      <c r="M128" s="161">
        <f>SUM(M129:M135)</f>
        <v>0</v>
      </c>
      <c r="N128" s="160"/>
      <c r="O128" s="160">
        <f>SUM(O129:O135)</f>
        <v>0</v>
      </c>
      <c r="P128" s="160"/>
      <c r="Q128" s="160">
        <f>SUM(Q129:Q135)</f>
        <v>0</v>
      </c>
      <c r="R128" s="161"/>
      <c r="S128" s="161"/>
      <c r="T128" s="161"/>
      <c r="U128" s="161"/>
      <c r="V128" s="161">
        <f>SUM(V129:V135)</f>
        <v>0</v>
      </c>
      <c r="W128" s="161"/>
      <c r="X128" s="161"/>
      <c r="Y128" s="161"/>
      <c r="AG128" t="s">
        <v>303</v>
      </c>
    </row>
    <row r="129" spans="1:60" ht="45" outlineLevel="1" x14ac:dyDescent="0.2">
      <c r="A129" s="175">
        <v>113</v>
      </c>
      <c r="B129" s="176" t="s">
        <v>1235</v>
      </c>
      <c r="C129" s="182" t="s">
        <v>1225</v>
      </c>
      <c r="D129" s="177" t="s">
        <v>541</v>
      </c>
      <c r="E129" s="178">
        <v>1</v>
      </c>
      <c r="F129" s="179"/>
      <c r="G129" s="180">
        <f t="shared" ref="G129:G135" si="56">ROUND(E129*F129,2)</f>
        <v>0</v>
      </c>
      <c r="H129" s="159"/>
      <c r="I129" s="158">
        <f t="shared" ref="I129:I135" si="57">ROUND(E129*H129,2)</f>
        <v>0</v>
      </c>
      <c r="J129" s="159"/>
      <c r="K129" s="158">
        <f t="shared" ref="K129:K135" si="58">ROUND(E129*J129,2)</f>
        <v>0</v>
      </c>
      <c r="L129" s="158">
        <v>21</v>
      </c>
      <c r="M129" s="158">
        <f t="shared" ref="M129:M135" si="59">G129*(1+L129/100)</f>
        <v>0</v>
      </c>
      <c r="N129" s="157">
        <v>0</v>
      </c>
      <c r="O129" s="157">
        <f t="shared" ref="O129:O135" si="60">ROUND(E129*N129,2)</f>
        <v>0</v>
      </c>
      <c r="P129" s="157">
        <v>0</v>
      </c>
      <c r="Q129" s="157">
        <f t="shared" ref="Q129:Q135" si="61">ROUND(E129*P129,2)</f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ref="V129:V135" si="62">ROUND(E129*U129,2)</f>
        <v>0</v>
      </c>
      <c r="W129" s="158"/>
      <c r="X129" s="158" t="s">
        <v>523</v>
      </c>
      <c r="Y129" s="158" t="s">
        <v>310</v>
      </c>
      <c r="Z129" s="147"/>
      <c r="AA129" s="147"/>
      <c r="AB129" s="147"/>
      <c r="AC129" s="147"/>
      <c r="AD129" s="147"/>
      <c r="AE129" s="147"/>
      <c r="AF129" s="147"/>
      <c r="AG129" s="147" t="s">
        <v>524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5">
        <v>114</v>
      </c>
      <c r="B130" s="176" t="s">
        <v>1236</v>
      </c>
      <c r="C130" s="182" t="s">
        <v>1227</v>
      </c>
      <c r="D130" s="177" t="s">
        <v>541</v>
      </c>
      <c r="E130" s="178">
        <v>1</v>
      </c>
      <c r="F130" s="179"/>
      <c r="G130" s="180">
        <f t="shared" si="56"/>
        <v>0</v>
      </c>
      <c r="H130" s="159"/>
      <c r="I130" s="158">
        <f t="shared" si="57"/>
        <v>0</v>
      </c>
      <c r="J130" s="159"/>
      <c r="K130" s="158">
        <f t="shared" si="58"/>
        <v>0</v>
      </c>
      <c r="L130" s="158">
        <v>21</v>
      </c>
      <c r="M130" s="158">
        <f t="shared" si="59"/>
        <v>0</v>
      </c>
      <c r="N130" s="157">
        <v>0</v>
      </c>
      <c r="O130" s="157">
        <f t="shared" si="60"/>
        <v>0</v>
      </c>
      <c r="P130" s="157">
        <v>0</v>
      </c>
      <c r="Q130" s="157">
        <f t="shared" si="61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62"/>
        <v>0</v>
      </c>
      <c r="W130" s="158"/>
      <c r="X130" s="158" t="s">
        <v>523</v>
      </c>
      <c r="Y130" s="158" t="s">
        <v>310</v>
      </c>
      <c r="Z130" s="147"/>
      <c r="AA130" s="147"/>
      <c r="AB130" s="147"/>
      <c r="AC130" s="147"/>
      <c r="AD130" s="147"/>
      <c r="AE130" s="147"/>
      <c r="AF130" s="147"/>
      <c r="AG130" s="147" t="s">
        <v>524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3.75" outlineLevel="1" x14ac:dyDescent="0.2">
      <c r="A131" s="175">
        <v>115</v>
      </c>
      <c r="B131" s="176" t="s">
        <v>1237</v>
      </c>
      <c r="C131" s="182" t="s">
        <v>1229</v>
      </c>
      <c r="D131" s="177" t="s">
        <v>421</v>
      </c>
      <c r="E131" s="178">
        <v>1</v>
      </c>
      <c r="F131" s="179"/>
      <c r="G131" s="180">
        <f t="shared" si="56"/>
        <v>0</v>
      </c>
      <c r="H131" s="159"/>
      <c r="I131" s="158">
        <f t="shared" si="57"/>
        <v>0</v>
      </c>
      <c r="J131" s="159"/>
      <c r="K131" s="158">
        <f t="shared" si="58"/>
        <v>0</v>
      </c>
      <c r="L131" s="158">
        <v>21</v>
      </c>
      <c r="M131" s="158">
        <f t="shared" si="59"/>
        <v>0</v>
      </c>
      <c r="N131" s="157">
        <v>0</v>
      </c>
      <c r="O131" s="157">
        <f t="shared" si="60"/>
        <v>0</v>
      </c>
      <c r="P131" s="157">
        <v>0</v>
      </c>
      <c r="Q131" s="157">
        <f t="shared" si="61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62"/>
        <v>0</v>
      </c>
      <c r="W131" s="158"/>
      <c r="X131" s="158" t="s">
        <v>309</v>
      </c>
      <c r="Y131" s="158" t="s">
        <v>310</v>
      </c>
      <c r="Z131" s="147"/>
      <c r="AA131" s="147"/>
      <c r="AB131" s="147"/>
      <c r="AC131" s="147"/>
      <c r="AD131" s="147"/>
      <c r="AE131" s="147"/>
      <c r="AF131" s="147"/>
      <c r="AG131" s="147" t="s">
        <v>311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116</v>
      </c>
      <c r="B132" s="176" t="s">
        <v>1238</v>
      </c>
      <c r="C132" s="182" t="s">
        <v>1208</v>
      </c>
      <c r="D132" s="177" t="s">
        <v>366</v>
      </c>
      <c r="E132" s="178">
        <v>0.5</v>
      </c>
      <c r="F132" s="179"/>
      <c r="G132" s="180">
        <f t="shared" si="56"/>
        <v>0</v>
      </c>
      <c r="H132" s="159"/>
      <c r="I132" s="158">
        <f t="shared" si="57"/>
        <v>0</v>
      </c>
      <c r="J132" s="159"/>
      <c r="K132" s="158">
        <f t="shared" si="58"/>
        <v>0</v>
      </c>
      <c r="L132" s="158">
        <v>21</v>
      </c>
      <c r="M132" s="158">
        <f t="shared" si="59"/>
        <v>0</v>
      </c>
      <c r="N132" s="157">
        <v>0</v>
      </c>
      <c r="O132" s="157">
        <f t="shared" si="60"/>
        <v>0</v>
      </c>
      <c r="P132" s="157">
        <v>0</v>
      </c>
      <c r="Q132" s="157">
        <f t="shared" si="61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62"/>
        <v>0</v>
      </c>
      <c r="W132" s="158"/>
      <c r="X132" s="158" t="s">
        <v>523</v>
      </c>
      <c r="Y132" s="158" t="s">
        <v>310</v>
      </c>
      <c r="Z132" s="147"/>
      <c r="AA132" s="147"/>
      <c r="AB132" s="147"/>
      <c r="AC132" s="147"/>
      <c r="AD132" s="147"/>
      <c r="AE132" s="147"/>
      <c r="AF132" s="147"/>
      <c r="AG132" s="147" t="s">
        <v>524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117</v>
      </c>
      <c r="B133" s="176" t="s">
        <v>1239</v>
      </c>
      <c r="C133" s="182" t="s">
        <v>1240</v>
      </c>
      <c r="D133" s="177" t="s">
        <v>389</v>
      </c>
      <c r="E133" s="178">
        <v>1</v>
      </c>
      <c r="F133" s="179"/>
      <c r="G133" s="180">
        <f t="shared" si="56"/>
        <v>0</v>
      </c>
      <c r="H133" s="159"/>
      <c r="I133" s="158">
        <f t="shared" si="57"/>
        <v>0</v>
      </c>
      <c r="J133" s="159"/>
      <c r="K133" s="158">
        <f t="shared" si="58"/>
        <v>0</v>
      </c>
      <c r="L133" s="158">
        <v>21</v>
      </c>
      <c r="M133" s="158">
        <f t="shared" si="59"/>
        <v>0</v>
      </c>
      <c r="N133" s="157">
        <v>0</v>
      </c>
      <c r="O133" s="157">
        <f t="shared" si="60"/>
        <v>0</v>
      </c>
      <c r="P133" s="157">
        <v>0</v>
      </c>
      <c r="Q133" s="157">
        <f t="shared" si="61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62"/>
        <v>0</v>
      </c>
      <c r="W133" s="158"/>
      <c r="X133" s="158" t="s">
        <v>309</v>
      </c>
      <c r="Y133" s="158" t="s">
        <v>310</v>
      </c>
      <c r="Z133" s="147"/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45" outlineLevel="1" x14ac:dyDescent="0.2">
      <c r="A134" s="175">
        <v>118</v>
      </c>
      <c r="B134" s="176" t="s">
        <v>1241</v>
      </c>
      <c r="C134" s="182" t="s">
        <v>1242</v>
      </c>
      <c r="D134" s="177" t="s">
        <v>887</v>
      </c>
      <c r="E134" s="178">
        <v>1</v>
      </c>
      <c r="F134" s="179"/>
      <c r="G134" s="180">
        <f t="shared" si="56"/>
        <v>0</v>
      </c>
      <c r="H134" s="159"/>
      <c r="I134" s="158">
        <f t="shared" si="57"/>
        <v>0</v>
      </c>
      <c r="J134" s="159"/>
      <c r="K134" s="158">
        <f t="shared" si="58"/>
        <v>0</v>
      </c>
      <c r="L134" s="158">
        <v>21</v>
      </c>
      <c r="M134" s="158">
        <f t="shared" si="59"/>
        <v>0</v>
      </c>
      <c r="N134" s="157">
        <v>0</v>
      </c>
      <c r="O134" s="157">
        <f t="shared" si="60"/>
        <v>0</v>
      </c>
      <c r="P134" s="157">
        <v>0</v>
      </c>
      <c r="Q134" s="157">
        <f t="shared" si="61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62"/>
        <v>0</v>
      </c>
      <c r="W134" s="158"/>
      <c r="X134" s="158" t="s">
        <v>309</v>
      </c>
      <c r="Y134" s="158" t="s">
        <v>310</v>
      </c>
      <c r="Z134" s="147"/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119</v>
      </c>
      <c r="B135" s="176" t="s">
        <v>1117</v>
      </c>
      <c r="C135" s="182" t="s">
        <v>1118</v>
      </c>
      <c r="D135" s="177" t="s">
        <v>516</v>
      </c>
      <c r="E135" s="178">
        <v>0.2</v>
      </c>
      <c r="F135" s="179"/>
      <c r="G135" s="180">
        <f t="shared" si="56"/>
        <v>0</v>
      </c>
      <c r="H135" s="159"/>
      <c r="I135" s="158">
        <f t="shared" si="57"/>
        <v>0</v>
      </c>
      <c r="J135" s="159"/>
      <c r="K135" s="158">
        <f t="shared" si="58"/>
        <v>0</v>
      </c>
      <c r="L135" s="158">
        <v>21</v>
      </c>
      <c r="M135" s="158">
        <f t="shared" si="59"/>
        <v>0</v>
      </c>
      <c r="N135" s="157">
        <v>0</v>
      </c>
      <c r="O135" s="157">
        <f t="shared" si="60"/>
        <v>0</v>
      </c>
      <c r="P135" s="157">
        <v>0</v>
      </c>
      <c r="Q135" s="157">
        <f t="shared" si="61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62"/>
        <v>0</v>
      </c>
      <c r="W135" s="158"/>
      <c r="X135" s="158" t="s">
        <v>309</v>
      </c>
      <c r="Y135" s="158" t="s">
        <v>310</v>
      </c>
      <c r="Z135" s="147"/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x14ac:dyDescent="0.2">
      <c r="A136" s="162" t="s">
        <v>302</v>
      </c>
      <c r="B136" s="163" t="s">
        <v>189</v>
      </c>
      <c r="C136" s="181" t="s">
        <v>190</v>
      </c>
      <c r="D136" s="164"/>
      <c r="E136" s="165"/>
      <c r="F136" s="166"/>
      <c r="G136" s="167">
        <f>SUMIF(AG137:AG149,"&lt;&gt;NOR",G137:G149)</f>
        <v>0</v>
      </c>
      <c r="H136" s="161"/>
      <c r="I136" s="161">
        <f>SUM(I137:I149)</f>
        <v>0</v>
      </c>
      <c r="J136" s="161"/>
      <c r="K136" s="161">
        <f>SUM(K137:K149)</f>
        <v>0</v>
      </c>
      <c r="L136" s="161"/>
      <c r="M136" s="161">
        <f>SUM(M137:M149)</f>
        <v>0</v>
      </c>
      <c r="N136" s="160"/>
      <c r="O136" s="160">
        <f>SUM(O137:O149)</f>
        <v>0</v>
      </c>
      <c r="P136" s="160"/>
      <c r="Q136" s="160">
        <f>SUM(Q137:Q149)</f>
        <v>0</v>
      </c>
      <c r="R136" s="161"/>
      <c r="S136" s="161"/>
      <c r="T136" s="161"/>
      <c r="U136" s="161"/>
      <c r="V136" s="161">
        <f>SUM(V137:V149)</f>
        <v>0</v>
      </c>
      <c r="W136" s="161"/>
      <c r="X136" s="161"/>
      <c r="Y136" s="161"/>
      <c r="AG136" t="s">
        <v>303</v>
      </c>
    </row>
    <row r="137" spans="1:60" ht="33.75" outlineLevel="1" x14ac:dyDescent="0.2">
      <c r="A137" s="175">
        <v>120</v>
      </c>
      <c r="B137" s="176" t="s">
        <v>1243</v>
      </c>
      <c r="C137" s="182" t="s">
        <v>1244</v>
      </c>
      <c r="D137" s="177" t="s">
        <v>541</v>
      </c>
      <c r="E137" s="178">
        <v>2</v>
      </c>
      <c r="F137" s="179"/>
      <c r="G137" s="180">
        <f t="shared" ref="G137:G149" si="63">ROUND(E137*F137,2)</f>
        <v>0</v>
      </c>
      <c r="H137" s="159"/>
      <c r="I137" s="158">
        <f t="shared" ref="I137:I149" si="64">ROUND(E137*H137,2)</f>
        <v>0</v>
      </c>
      <c r="J137" s="159"/>
      <c r="K137" s="158">
        <f t="shared" ref="K137:K149" si="65">ROUND(E137*J137,2)</f>
        <v>0</v>
      </c>
      <c r="L137" s="158">
        <v>21</v>
      </c>
      <c r="M137" s="158">
        <f t="shared" ref="M137:M149" si="66">G137*(1+L137/100)</f>
        <v>0</v>
      </c>
      <c r="N137" s="157">
        <v>0</v>
      </c>
      <c r="O137" s="157">
        <f t="shared" ref="O137:O149" si="67">ROUND(E137*N137,2)</f>
        <v>0</v>
      </c>
      <c r="P137" s="157">
        <v>0</v>
      </c>
      <c r="Q137" s="157">
        <f t="shared" ref="Q137:Q149" si="68">ROUND(E137*P137,2)</f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ref="V137:V149" si="69">ROUND(E137*U137,2)</f>
        <v>0</v>
      </c>
      <c r="W137" s="158"/>
      <c r="X137" s="158" t="s">
        <v>523</v>
      </c>
      <c r="Y137" s="158" t="s">
        <v>310</v>
      </c>
      <c r="Z137" s="147"/>
      <c r="AA137" s="147"/>
      <c r="AB137" s="147"/>
      <c r="AC137" s="147"/>
      <c r="AD137" s="147"/>
      <c r="AE137" s="147"/>
      <c r="AF137" s="147"/>
      <c r="AG137" s="147" t="s">
        <v>524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121</v>
      </c>
      <c r="B138" s="176" t="s">
        <v>1245</v>
      </c>
      <c r="C138" s="182" t="s">
        <v>1246</v>
      </c>
      <c r="D138" s="177" t="s">
        <v>541</v>
      </c>
      <c r="E138" s="178">
        <v>2</v>
      </c>
      <c r="F138" s="179"/>
      <c r="G138" s="180">
        <f t="shared" si="63"/>
        <v>0</v>
      </c>
      <c r="H138" s="159"/>
      <c r="I138" s="158">
        <f t="shared" si="64"/>
        <v>0</v>
      </c>
      <c r="J138" s="159"/>
      <c r="K138" s="158">
        <f t="shared" si="65"/>
        <v>0</v>
      </c>
      <c r="L138" s="158">
        <v>21</v>
      </c>
      <c r="M138" s="158">
        <f t="shared" si="66"/>
        <v>0</v>
      </c>
      <c r="N138" s="157">
        <v>0</v>
      </c>
      <c r="O138" s="157">
        <f t="shared" si="67"/>
        <v>0</v>
      </c>
      <c r="P138" s="157">
        <v>0</v>
      </c>
      <c r="Q138" s="157">
        <f t="shared" si="68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69"/>
        <v>0</v>
      </c>
      <c r="W138" s="158"/>
      <c r="X138" s="158" t="s">
        <v>309</v>
      </c>
      <c r="Y138" s="158" t="s">
        <v>310</v>
      </c>
      <c r="Z138" s="147"/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122</v>
      </c>
      <c r="B139" s="176" t="s">
        <v>1247</v>
      </c>
      <c r="C139" s="182" t="s">
        <v>1248</v>
      </c>
      <c r="D139" s="177" t="s">
        <v>541</v>
      </c>
      <c r="E139" s="178">
        <v>2</v>
      </c>
      <c r="F139" s="179"/>
      <c r="G139" s="180">
        <f t="shared" si="63"/>
        <v>0</v>
      </c>
      <c r="H139" s="159"/>
      <c r="I139" s="158">
        <f t="shared" si="64"/>
        <v>0</v>
      </c>
      <c r="J139" s="159"/>
      <c r="K139" s="158">
        <f t="shared" si="65"/>
        <v>0</v>
      </c>
      <c r="L139" s="158">
        <v>21</v>
      </c>
      <c r="M139" s="158">
        <f t="shared" si="66"/>
        <v>0</v>
      </c>
      <c r="N139" s="157">
        <v>0</v>
      </c>
      <c r="O139" s="157">
        <f t="shared" si="67"/>
        <v>0</v>
      </c>
      <c r="P139" s="157">
        <v>0</v>
      </c>
      <c r="Q139" s="157">
        <f t="shared" si="68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69"/>
        <v>0</v>
      </c>
      <c r="W139" s="158"/>
      <c r="X139" s="158" t="s">
        <v>523</v>
      </c>
      <c r="Y139" s="158" t="s">
        <v>310</v>
      </c>
      <c r="Z139" s="147"/>
      <c r="AA139" s="147"/>
      <c r="AB139" s="147"/>
      <c r="AC139" s="147"/>
      <c r="AD139" s="147"/>
      <c r="AE139" s="147"/>
      <c r="AF139" s="147"/>
      <c r="AG139" s="147" t="s">
        <v>524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123</v>
      </c>
      <c r="B140" s="176" t="s">
        <v>1249</v>
      </c>
      <c r="C140" s="182" t="s">
        <v>1250</v>
      </c>
      <c r="D140" s="177" t="s">
        <v>541</v>
      </c>
      <c r="E140" s="178">
        <v>2</v>
      </c>
      <c r="F140" s="179"/>
      <c r="G140" s="180">
        <f t="shared" si="63"/>
        <v>0</v>
      </c>
      <c r="H140" s="159"/>
      <c r="I140" s="158">
        <f t="shared" si="64"/>
        <v>0</v>
      </c>
      <c r="J140" s="159"/>
      <c r="K140" s="158">
        <f t="shared" si="65"/>
        <v>0</v>
      </c>
      <c r="L140" s="158">
        <v>21</v>
      </c>
      <c r="M140" s="158">
        <f t="shared" si="66"/>
        <v>0</v>
      </c>
      <c r="N140" s="157">
        <v>0</v>
      </c>
      <c r="O140" s="157">
        <f t="shared" si="67"/>
        <v>0</v>
      </c>
      <c r="P140" s="157">
        <v>0</v>
      </c>
      <c r="Q140" s="157">
        <f t="shared" si="68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69"/>
        <v>0</v>
      </c>
      <c r="W140" s="158"/>
      <c r="X140" s="158" t="s">
        <v>523</v>
      </c>
      <c r="Y140" s="158" t="s">
        <v>310</v>
      </c>
      <c r="Z140" s="147"/>
      <c r="AA140" s="147"/>
      <c r="AB140" s="147"/>
      <c r="AC140" s="147"/>
      <c r="AD140" s="147"/>
      <c r="AE140" s="147"/>
      <c r="AF140" s="147"/>
      <c r="AG140" s="147" t="s">
        <v>524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5">
        <v>124</v>
      </c>
      <c r="B141" s="176" t="s">
        <v>1251</v>
      </c>
      <c r="C141" s="182" t="s">
        <v>1124</v>
      </c>
      <c r="D141" s="177" t="s">
        <v>541</v>
      </c>
      <c r="E141" s="178">
        <v>2</v>
      </c>
      <c r="F141" s="179"/>
      <c r="G141" s="180">
        <f t="shared" si="63"/>
        <v>0</v>
      </c>
      <c r="H141" s="159"/>
      <c r="I141" s="158">
        <f t="shared" si="64"/>
        <v>0</v>
      </c>
      <c r="J141" s="159"/>
      <c r="K141" s="158">
        <f t="shared" si="65"/>
        <v>0</v>
      </c>
      <c r="L141" s="158">
        <v>21</v>
      </c>
      <c r="M141" s="158">
        <f t="shared" si="66"/>
        <v>0</v>
      </c>
      <c r="N141" s="157">
        <v>0</v>
      </c>
      <c r="O141" s="157">
        <f t="shared" si="67"/>
        <v>0</v>
      </c>
      <c r="P141" s="157">
        <v>0</v>
      </c>
      <c r="Q141" s="157">
        <f t="shared" si="68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69"/>
        <v>0</v>
      </c>
      <c r="W141" s="158"/>
      <c r="X141" s="158" t="s">
        <v>309</v>
      </c>
      <c r="Y141" s="158" t="s">
        <v>310</v>
      </c>
      <c r="Z141" s="147"/>
      <c r="AA141" s="147"/>
      <c r="AB141" s="147"/>
      <c r="AC141" s="147"/>
      <c r="AD141" s="147"/>
      <c r="AE141" s="147"/>
      <c r="AF141" s="147"/>
      <c r="AG141" s="147" t="s">
        <v>311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75">
        <v>125</v>
      </c>
      <c r="B142" s="176" t="s">
        <v>1252</v>
      </c>
      <c r="C142" s="182" t="s">
        <v>1126</v>
      </c>
      <c r="D142" s="177" t="s">
        <v>421</v>
      </c>
      <c r="E142" s="178">
        <v>7</v>
      </c>
      <c r="F142" s="179"/>
      <c r="G142" s="180">
        <f t="shared" si="63"/>
        <v>0</v>
      </c>
      <c r="H142" s="159"/>
      <c r="I142" s="158">
        <f t="shared" si="64"/>
        <v>0</v>
      </c>
      <c r="J142" s="159"/>
      <c r="K142" s="158">
        <f t="shared" si="65"/>
        <v>0</v>
      </c>
      <c r="L142" s="158">
        <v>21</v>
      </c>
      <c r="M142" s="158">
        <f t="shared" si="66"/>
        <v>0</v>
      </c>
      <c r="N142" s="157">
        <v>0</v>
      </c>
      <c r="O142" s="157">
        <f t="shared" si="67"/>
        <v>0</v>
      </c>
      <c r="P142" s="157">
        <v>0</v>
      </c>
      <c r="Q142" s="157">
        <f t="shared" si="68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69"/>
        <v>0</v>
      </c>
      <c r="W142" s="158"/>
      <c r="X142" s="158" t="s">
        <v>523</v>
      </c>
      <c r="Y142" s="158" t="s">
        <v>310</v>
      </c>
      <c r="Z142" s="147"/>
      <c r="AA142" s="147"/>
      <c r="AB142" s="147"/>
      <c r="AC142" s="147"/>
      <c r="AD142" s="147"/>
      <c r="AE142" s="147"/>
      <c r="AF142" s="147"/>
      <c r="AG142" s="147" t="s">
        <v>524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126</v>
      </c>
      <c r="B143" s="176" t="s">
        <v>1253</v>
      </c>
      <c r="C143" s="182" t="s">
        <v>1254</v>
      </c>
      <c r="D143" s="177" t="s">
        <v>541</v>
      </c>
      <c r="E143" s="178">
        <v>2</v>
      </c>
      <c r="F143" s="179"/>
      <c r="G143" s="180">
        <f t="shared" si="63"/>
        <v>0</v>
      </c>
      <c r="H143" s="159"/>
      <c r="I143" s="158">
        <f t="shared" si="64"/>
        <v>0</v>
      </c>
      <c r="J143" s="159"/>
      <c r="K143" s="158">
        <f t="shared" si="65"/>
        <v>0</v>
      </c>
      <c r="L143" s="158">
        <v>21</v>
      </c>
      <c r="M143" s="158">
        <f t="shared" si="66"/>
        <v>0</v>
      </c>
      <c r="N143" s="157">
        <v>0</v>
      </c>
      <c r="O143" s="157">
        <f t="shared" si="67"/>
        <v>0</v>
      </c>
      <c r="P143" s="157">
        <v>0</v>
      </c>
      <c r="Q143" s="157">
        <f t="shared" si="68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69"/>
        <v>0</v>
      </c>
      <c r="W143" s="158"/>
      <c r="X143" s="158" t="s">
        <v>309</v>
      </c>
      <c r="Y143" s="158" t="s">
        <v>310</v>
      </c>
      <c r="Z143" s="147"/>
      <c r="AA143" s="147"/>
      <c r="AB143" s="147"/>
      <c r="AC143" s="147"/>
      <c r="AD143" s="147"/>
      <c r="AE143" s="147"/>
      <c r="AF143" s="147"/>
      <c r="AG143" s="147" t="s">
        <v>311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5">
        <v>127</v>
      </c>
      <c r="B144" s="176" t="s">
        <v>1255</v>
      </c>
      <c r="C144" s="182" t="s">
        <v>1128</v>
      </c>
      <c r="D144" s="177" t="s">
        <v>421</v>
      </c>
      <c r="E144" s="178">
        <v>31</v>
      </c>
      <c r="F144" s="179"/>
      <c r="G144" s="180">
        <f t="shared" si="63"/>
        <v>0</v>
      </c>
      <c r="H144" s="159"/>
      <c r="I144" s="158">
        <f t="shared" si="64"/>
        <v>0</v>
      </c>
      <c r="J144" s="159"/>
      <c r="K144" s="158">
        <f t="shared" si="65"/>
        <v>0</v>
      </c>
      <c r="L144" s="158">
        <v>21</v>
      </c>
      <c r="M144" s="158">
        <f t="shared" si="66"/>
        <v>0</v>
      </c>
      <c r="N144" s="157">
        <v>0</v>
      </c>
      <c r="O144" s="157">
        <f t="shared" si="67"/>
        <v>0</v>
      </c>
      <c r="P144" s="157">
        <v>0</v>
      </c>
      <c r="Q144" s="157">
        <f t="shared" si="68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69"/>
        <v>0</v>
      </c>
      <c r="W144" s="158"/>
      <c r="X144" s="158" t="s">
        <v>523</v>
      </c>
      <c r="Y144" s="158" t="s">
        <v>310</v>
      </c>
      <c r="Z144" s="147"/>
      <c r="AA144" s="147"/>
      <c r="AB144" s="147"/>
      <c r="AC144" s="147"/>
      <c r="AD144" s="147"/>
      <c r="AE144" s="147"/>
      <c r="AF144" s="147"/>
      <c r="AG144" s="147" t="s">
        <v>524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128</v>
      </c>
      <c r="B145" s="176" t="s">
        <v>1256</v>
      </c>
      <c r="C145" s="182" t="s">
        <v>1130</v>
      </c>
      <c r="D145" s="177" t="s">
        <v>421</v>
      </c>
      <c r="E145" s="178">
        <v>31</v>
      </c>
      <c r="F145" s="179"/>
      <c r="G145" s="180">
        <f t="shared" si="63"/>
        <v>0</v>
      </c>
      <c r="H145" s="159"/>
      <c r="I145" s="158">
        <f t="shared" si="64"/>
        <v>0</v>
      </c>
      <c r="J145" s="159"/>
      <c r="K145" s="158">
        <f t="shared" si="65"/>
        <v>0</v>
      </c>
      <c r="L145" s="158">
        <v>21</v>
      </c>
      <c r="M145" s="158">
        <f t="shared" si="66"/>
        <v>0</v>
      </c>
      <c r="N145" s="157">
        <v>0</v>
      </c>
      <c r="O145" s="157">
        <f t="shared" si="67"/>
        <v>0</v>
      </c>
      <c r="P145" s="157">
        <v>0</v>
      </c>
      <c r="Q145" s="157">
        <f t="shared" si="68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69"/>
        <v>0</v>
      </c>
      <c r="W145" s="158"/>
      <c r="X145" s="158" t="s">
        <v>523</v>
      </c>
      <c r="Y145" s="158" t="s">
        <v>310</v>
      </c>
      <c r="Z145" s="147"/>
      <c r="AA145" s="147"/>
      <c r="AB145" s="147"/>
      <c r="AC145" s="147"/>
      <c r="AD145" s="147"/>
      <c r="AE145" s="147"/>
      <c r="AF145" s="147"/>
      <c r="AG145" s="147" t="s">
        <v>524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5">
        <v>129</v>
      </c>
      <c r="B146" s="176" t="s">
        <v>1257</v>
      </c>
      <c r="C146" s="182" t="s">
        <v>1258</v>
      </c>
      <c r="D146" s="177" t="s">
        <v>421</v>
      </c>
      <c r="E146" s="178">
        <v>31</v>
      </c>
      <c r="F146" s="179"/>
      <c r="G146" s="180">
        <f t="shared" si="63"/>
        <v>0</v>
      </c>
      <c r="H146" s="159"/>
      <c r="I146" s="158">
        <f t="shared" si="64"/>
        <v>0</v>
      </c>
      <c r="J146" s="159"/>
      <c r="K146" s="158">
        <f t="shared" si="65"/>
        <v>0</v>
      </c>
      <c r="L146" s="158">
        <v>21</v>
      </c>
      <c r="M146" s="158">
        <f t="shared" si="66"/>
        <v>0</v>
      </c>
      <c r="N146" s="157">
        <v>0</v>
      </c>
      <c r="O146" s="157">
        <f t="shared" si="67"/>
        <v>0</v>
      </c>
      <c r="P146" s="157">
        <v>0</v>
      </c>
      <c r="Q146" s="157">
        <f t="shared" si="68"/>
        <v>0</v>
      </c>
      <c r="R146" s="158"/>
      <c r="S146" s="158" t="s">
        <v>307</v>
      </c>
      <c r="T146" s="158" t="s">
        <v>308</v>
      </c>
      <c r="U146" s="158">
        <v>0</v>
      </c>
      <c r="V146" s="158">
        <f t="shared" si="69"/>
        <v>0</v>
      </c>
      <c r="W146" s="158"/>
      <c r="X146" s="158" t="s">
        <v>523</v>
      </c>
      <c r="Y146" s="158" t="s">
        <v>310</v>
      </c>
      <c r="Z146" s="147"/>
      <c r="AA146" s="147"/>
      <c r="AB146" s="147"/>
      <c r="AC146" s="147"/>
      <c r="AD146" s="147"/>
      <c r="AE146" s="147"/>
      <c r="AF146" s="147"/>
      <c r="AG146" s="147" t="s">
        <v>524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75">
        <v>130</v>
      </c>
      <c r="B147" s="176" t="s">
        <v>1259</v>
      </c>
      <c r="C147" s="182" t="s">
        <v>1260</v>
      </c>
      <c r="D147" s="177" t="s">
        <v>389</v>
      </c>
      <c r="E147" s="178">
        <v>1</v>
      </c>
      <c r="F147" s="179"/>
      <c r="G147" s="180">
        <f t="shared" si="63"/>
        <v>0</v>
      </c>
      <c r="H147" s="159"/>
      <c r="I147" s="158">
        <f t="shared" si="64"/>
        <v>0</v>
      </c>
      <c r="J147" s="159"/>
      <c r="K147" s="158">
        <f t="shared" si="65"/>
        <v>0</v>
      </c>
      <c r="L147" s="158">
        <v>21</v>
      </c>
      <c r="M147" s="158">
        <f t="shared" si="66"/>
        <v>0</v>
      </c>
      <c r="N147" s="157">
        <v>0</v>
      </c>
      <c r="O147" s="157">
        <f t="shared" si="67"/>
        <v>0</v>
      </c>
      <c r="P147" s="157">
        <v>0</v>
      </c>
      <c r="Q147" s="157">
        <f t="shared" si="68"/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si="69"/>
        <v>0</v>
      </c>
      <c r="W147" s="158"/>
      <c r="X147" s="158" t="s">
        <v>309</v>
      </c>
      <c r="Y147" s="158" t="s">
        <v>310</v>
      </c>
      <c r="Z147" s="147"/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45" outlineLevel="1" x14ac:dyDescent="0.2">
      <c r="A148" s="175">
        <v>131</v>
      </c>
      <c r="B148" s="176" t="s">
        <v>1261</v>
      </c>
      <c r="C148" s="182" t="s">
        <v>1262</v>
      </c>
      <c r="D148" s="177" t="s">
        <v>887</v>
      </c>
      <c r="E148" s="178">
        <v>4</v>
      </c>
      <c r="F148" s="179"/>
      <c r="G148" s="180">
        <f t="shared" si="63"/>
        <v>0</v>
      </c>
      <c r="H148" s="159"/>
      <c r="I148" s="158">
        <f t="shared" si="64"/>
        <v>0</v>
      </c>
      <c r="J148" s="159"/>
      <c r="K148" s="158">
        <f t="shared" si="65"/>
        <v>0</v>
      </c>
      <c r="L148" s="158">
        <v>21</v>
      </c>
      <c r="M148" s="158">
        <f t="shared" si="66"/>
        <v>0</v>
      </c>
      <c r="N148" s="157">
        <v>0</v>
      </c>
      <c r="O148" s="157">
        <f t="shared" si="67"/>
        <v>0</v>
      </c>
      <c r="P148" s="157">
        <v>0</v>
      </c>
      <c r="Q148" s="157">
        <f t="shared" si="68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69"/>
        <v>0</v>
      </c>
      <c r="W148" s="158"/>
      <c r="X148" s="158" t="s">
        <v>309</v>
      </c>
      <c r="Y148" s="158" t="s">
        <v>310</v>
      </c>
      <c r="Z148" s="147"/>
      <c r="AA148" s="147"/>
      <c r="AB148" s="147"/>
      <c r="AC148" s="147"/>
      <c r="AD148" s="147"/>
      <c r="AE148" s="147"/>
      <c r="AF148" s="147"/>
      <c r="AG148" s="147" t="s">
        <v>311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132</v>
      </c>
      <c r="B149" s="176" t="s">
        <v>1117</v>
      </c>
      <c r="C149" s="182" t="s">
        <v>1118</v>
      </c>
      <c r="D149" s="177" t="s">
        <v>516</v>
      </c>
      <c r="E149" s="178">
        <v>0.5</v>
      </c>
      <c r="F149" s="179"/>
      <c r="G149" s="180">
        <f t="shared" si="63"/>
        <v>0</v>
      </c>
      <c r="H149" s="159"/>
      <c r="I149" s="158">
        <f t="shared" si="64"/>
        <v>0</v>
      </c>
      <c r="J149" s="159"/>
      <c r="K149" s="158">
        <f t="shared" si="65"/>
        <v>0</v>
      </c>
      <c r="L149" s="158">
        <v>21</v>
      </c>
      <c r="M149" s="158">
        <f t="shared" si="66"/>
        <v>0</v>
      </c>
      <c r="N149" s="157">
        <v>0</v>
      </c>
      <c r="O149" s="157">
        <f t="shared" si="67"/>
        <v>0</v>
      </c>
      <c r="P149" s="157">
        <v>0</v>
      </c>
      <c r="Q149" s="157">
        <f t="shared" si="68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69"/>
        <v>0</v>
      </c>
      <c r="W149" s="158"/>
      <c r="X149" s="158" t="s">
        <v>309</v>
      </c>
      <c r="Y149" s="158" t="s">
        <v>310</v>
      </c>
      <c r="Z149" s="147"/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x14ac:dyDescent="0.2">
      <c r="A150" s="162" t="s">
        <v>302</v>
      </c>
      <c r="B150" s="163" t="s">
        <v>191</v>
      </c>
      <c r="C150" s="181" t="s">
        <v>192</v>
      </c>
      <c r="D150" s="164"/>
      <c r="E150" s="165"/>
      <c r="F150" s="166"/>
      <c r="G150" s="167">
        <f>SUMIF(AG151:AG162,"&lt;&gt;NOR",G151:G162)</f>
        <v>0</v>
      </c>
      <c r="H150" s="161"/>
      <c r="I150" s="161">
        <f>SUM(I151:I162)</f>
        <v>0</v>
      </c>
      <c r="J150" s="161"/>
      <c r="K150" s="161">
        <f>SUM(K151:K162)</f>
        <v>0</v>
      </c>
      <c r="L150" s="161"/>
      <c r="M150" s="161">
        <f>SUM(M151:M162)</f>
        <v>0</v>
      </c>
      <c r="N150" s="160"/>
      <c r="O150" s="160">
        <f>SUM(O151:O162)</f>
        <v>0</v>
      </c>
      <c r="P150" s="160"/>
      <c r="Q150" s="160">
        <f>SUM(Q151:Q162)</f>
        <v>0</v>
      </c>
      <c r="R150" s="161"/>
      <c r="S150" s="161"/>
      <c r="T150" s="161"/>
      <c r="U150" s="161"/>
      <c r="V150" s="161">
        <f>SUM(V151:V162)</f>
        <v>0</v>
      </c>
      <c r="W150" s="161"/>
      <c r="X150" s="161"/>
      <c r="Y150" s="161"/>
      <c r="AG150" t="s">
        <v>303</v>
      </c>
    </row>
    <row r="151" spans="1:60" ht="33.75" outlineLevel="1" x14ac:dyDescent="0.2">
      <c r="A151" s="175">
        <v>133</v>
      </c>
      <c r="B151" s="176" t="s">
        <v>1263</v>
      </c>
      <c r="C151" s="182" t="s">
        <v>1264</v>
      </c>
      <c r="D151" s="177" t="s">
        <v>541</v>
      </c>
      <c r="E151" s="178">
        <v>1</v>
      </c>
      <c r="F151" s="179"/>
      <c r="G151" s="180">
        <f t="shared" ref="G151:G162" si="70">ROUND(E151*F151,2)</f>
        <v>0</v>
      </c>
      <c r="H151" s="159"/>
      <c r="I151" s="158">
        <f t="shared" ref="I151:I162" si="71">ROUND(E151*H151,2)</f>
        <v>0</v>
      </c>
      <c r="J151" s="159"/>
      <c r="K151" s="158">
        <f t="shared" ref="K151:K162" si="72">ROUND(E151*J151,2)</f>
        <v>0</v>
      </c>
      <c r="L151" s="158">
        <v>21</v>
      </c>
      <c r="M151" s="158">
        <f t="shared" ref="M151:M162" si="73">G151*(1+L151/100)</f>
        <v>0</v>
      </c>
      <c r="N151" s="157">
        <v>0</v>
      </c>
      <c r="O151" s="157">
        <f t="shared" ref="O151:O162" si="74">ROUND(E151*N151,2)</f>
        <v>0</v>
      </c>
      <c r="P151" s="157">
        <v>0</v>
      </c>
      <c r="Q151" s="157">
        <f t="shared" ref="Q151:Q162" si="75">ROUND(E151*P151,2)</f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ref="V151:V162" si="76">ROUND(E151*U151,2)</f>
        <v>0</v>
      </c>
      <c r="W151" s="158"/>
      <c r="X151" s="158" t="s">
        <v>523</v>
      </c>
      <c r="Y151" s="158" t="s">
        <v>310</v>
      </c>
      <c r="Z151" s="147"/>
      <c r="AA151" s="147"/>
      <c r="AB151" s="147"/>
      <c r="AC151" s="147"/>
      <c r="AD151" s="147"/>
      <c r="AE151" s="147"/>
      <c r="AF151" s="147"/>
      <c r="AG151" s="147" t="s">
        <v>524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5">
        <v>134</v>
      </c>
      <c r="B152" s="176" t="s">
        <v>1265</v>
      </c>
      <c r="C152" s="182" t="s">
        <v>1246</v>
      </c>
      <c r="D152" s="177" t="s">
        <v>541</v>
      </c>
      <c r="E152" s="178">
        <v>1</v>
      </c>
      <c r="F152" s="179"/>
      <c r="G152" s="180">
        <f t="shared" si="70"/>
        <v>0</v>
      </c>
      <c r="H152" s="159"/>
      <c r="I152" s="158">
        <f t="shared" si="71"/>
        <v>0</v>
      </c>
      <c r="J152" s="159"/>
      <c r="K152" s="158">
        <f t="shared" si="72"/>
        <v>0</v>
      </c>
      <c r="L152" s="158">
        <v>21</v>
      </c>
      <c r="M152" s="158">
        <f t="shared" si="73"/>
        <v>0</v>
      </c>
      <c r="N152" s="157">
        <v>0</v>
      </c>
      <c r="O152" s="157">
        <f t="shared" si="74"/>
        <v>0</v>
      </c>
      <c r="P152" s="157">
        <v>0</v>
      </c>
      <c r="Q152" s="157">
        <f t="shared" si="75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76"/>
        <v>0</v>
      </c>
      <c r="W152" s="158"/>
      <c r="X152" s="158" t="s">
        <v>309</v>
      </c>
      <c r="Y152" s="158" t="s">
        <v>310</v>
      </c>
      <c r="Z152" s="147"/>
      <c r="AA152" s="147"/>
      <c r="AB152" s="147"/>
      <c r="AC152" s="147"/>
      <c r="AD152" s="147"/>
      <c r="AE152" s="147"/>
      <c r="AF152" s="147"/>
      <c r="AG152" s="147" t="s">
        <v>311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135</v>
      </c>
      <c r="B153" s="176" t="s">
        <v>1266</v>
      </c>
      <c r="C153" s="182" t="s">
        <v>1248</v>
      </c>
      <c r="D153" s="177" t="s">
        <v>541</v>
      </c>
      <c r="E153" s="178">
        <v>1</v>
      </c>
      <c r="F153" s="179"/>
      <c r="G153" s="180">
        <f t="shared" si="70"/>
        <v>0</v>
      </c>
      <c r="H153" s="159"/>
      <c r="I153" s="158">
        <f t="shared" si="71"/>
        <v>0</v>
      </c>
      <c r="J153" s="159"/>
      <c r="K153" s="158">
        <f t="shared" si="72"/>
        <v>0</v>
      </c>
      <c r="L153" s="158">
        <v>21</v>
      </c>
      <c r="M153" s="158">
        <f t="shared" si="73"/>
        <v>0</v>
      </c>
      <c r="N153" s="157">
        <v>0</v>
      </c>
      <c r="O153" s="157">
        <f t="shared" si="74"/>
        <v>0</v>
      </c>
      <c r="P153" s="157">
        <v>0</v>
      </c>
      <c r="Q153" s="157">
        <f t="shared" si="75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76"/>
        <v>0</v>
      </c>
      <c r="W153" s="158"/>
      <c r="X153" s="158" t="s">
        <v>523</v>
      </c>
      <c r="Y153" s="158" t="s">
        <v>310</v>
      </c>
      <c r="Z153" s="147"/>
      <c r="AA153" s="147"/>
      <c r="AB153" s="147"/>
      <c r="AC153" s="147"/>
      <c r="AD153" s="147"/>
      <c r="AE153" s="147"/>
      <c r="AF153" s="147"/>
      <c r="AG153" s="147" t="s">
        <v>524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136</v>
      </c>
      <c r="B154" s="176" t="s">
        <v>1267</v>
      </c>
      <c r="C154" s="182" t="s">
        <v>1250</v>
      </c>
      <c r="D154" s="177" t="s">
        <v>541</v>
      </c>
      <c r="E154" s="178">
        <v>1</v>
      </c>
      <c r="F154" s="179"/>
      <c r="G154" s="180">
        <f t="shared" si="70"/>
        <v>0</v>
      </c>
      <c r="H154" s="159"/>
      <c r="I154" s="158">
        <f t="shared" si="71"/>
        <v>0</v>
      </c>
      <c r="J154" s="159"/>
      <c r="K154" s="158">
        <f t="shared" si="72"/>
        <v>0</v>
      </c>
      <c r="L154" s="158">
        <v>21</v>
      </c>
      <c r="M154" s="158">
        <f t="shared" si="73"/>
        <v>0</v>
      </c>
      <c r="N154" s="157">
        <v>0</v>
      </c>
      <c r="O154" s="157">
        <f t="shared" si="74"/>
        <v>0</v>
      </c>
      <c r="P154" s="157">
        <v>0</v>
      </c>
      <c r="Q154" s="157">
        <f t="shared" si="75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76"/>
        <v>0</v>
      </c>
      <c r="W154" s="158"/>
      <c r="X154" s="158" t="s">
        <v>523</v>
      </c>
      <c r="Y154" s="158" t="s">
        <v>310</v>
      </c>
      <c r="Z154" s="147"/>
      <c r="AA154" s="147"/>
      <c r="AB154" s="147"/>
      <c r="AC154" s="147"/>
      <c r="AD154" s="147"/>
      <c r="AE154" s="147"/>
      <c r="AF154" s="147"/>
      <c r="AG154" s="147" t="s">
        <v>524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137</v>
      </c>
      <c r="B155" s="176" t="s">
        <v>1268</v>
      </c>
      <c r="C155" s="182" t="s">
        <v>1124</v>
      </c>
      <c r="D155" s="177" t="s">
        <v>541</v>
      </c>
      <c r="E155" s="178">
        <v>1</v>
      </c>
      <c r="F155" s="179"/>
      <c r="G155" s="180">
        <f t="shared" si="70"/>
        <v>0</v>
      </c>
      <c r="H155" s="159"/>
      <c r="I155" s="158">
        <f t="shared" si="71"/>
        <v>0</v>
      </c>
      <c r="J155" s="159"/>
      <c r="K155" s="158">
        <f t="shared" si="72"/>
        <v>0</v>
      </c>
      <c r="L155" s="158">
        <v>21</v>
      </c>
      <c r="M155" s="158">
        <f t="shared" si="73"/>
        <v>0</v>
      </c>
      <c r="N155" s="157">
        <v>0</v>
      </c>
      <c r="O155" s="157">
        <f t="shared" si="74"/>
        <v>0</v>
      </c>
      <c r="P155" s="157">
        <v>0</v>
      </c>
      <c r="Q155" s="157">
        <f t="shared" si="75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76"/>
        <v>0</v>
      </c>
      <c r="W155" s="158"/>
      <c r="X155" s="158" t="s">
        <v>309</v>
      </c>
      <c r="Y155" s="158" t="s">
        <v>310</v>
      </c>
      <c r="Z155" s="147"/>
      <c r="AA155" s="147"/>
      <c r="AB155" s="147"/>
      <c r="AC155" s="147"/>
      <c r="AD155" s="147"/>
      <c r="AE155" s="147"/>
      <c r="AF155" s="147"/>
      <c r="AG155" s="147" t="s">
        <v>311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1" x14ac:dyDescent="0.2">
      <c r="A156" s="175">
        <v>138</v>
      </c>
      <c r="B156" s="176" t="s">
        <v>1269</v>
      </c>
      <c r="C156" s="182" t="s">
        <v>1126</v>
      </c>
      <c r="D156" s="177" t="s">
        <v>421</v>
      </c>
      <c r="E156" s="178">
        <v>3</v>
      </c>
      <c r="F156" s="179"/>
      <c r="G156" s="180">
        <f t="shared" si="70"/>
        <v>0</v>
      </c>
      <c r="H156" s="159"/>
      <c r="I156" s="158">
        <f t="shared" si="71"/>
        <v>0</v>
      </c>
      <c r="J156" s="159"/>
      <c r="K156" s="158">
        <f t="shared" si="72"/>
        <v>0</v>
      </c>
      <c r="L156" s="158">
        <v>21</v>
      </c>
      <c r="M156" s="158">
        <f t="shared" si="73"/>
        <v>0</v>
      </c>
      <c r="N156" s="157">
        <v>0</v>
      </c>
      <c r="O156" s="157">
        <f t="shared" si="74"/>
        <v>0</v>
      </c>
      <c r="P156" s="157">
        <v>0</v>
      </c>
      <c r="Q156" s="157">
        <f t="shared" si="75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76"/>
        <v>0</v>
      </c>
      <c r="W156" s="158"/>
      <c r="X156" s="158" t="s">
        <v>523</v>
      </c>
      <c r="Y156" s="158" t="s">
        <v>310</v>
      </c>
      <c r="Z156" s="147"/>
      <c r="AA156" s="147"/>
      <c r="AB156" s="147"/>
      <c r="AC156" s="147"/>
      <c r="AD156" s="147"/>
      <c r="AE156" s="147"/>
      <c r="AF156" s="147"/>
      <c r="AG156" s="147" t="s">
        <v>524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5">
        <v>139</v>
      </c>
      <c r="B157" s="176" t="s">
        <v>1270</v>
      </c>
      <c r="C157" s="182" t="s">
        <v>1128</v>
      </c>
      <c r="D157" s="177" t="s">
        <v>421</v>
      </c>
      <c r="E157" s="178">
        <v>18</v>
      </c>
      <c r="F157" s="179"/>
      <c r="G157" s="180">
        <f t="shared" si="70"/>
        <v>0</v>
      </c>
      <c r="H157" s="159"/>
      <c r="I157" s="158">
        <f t="shared" si="71"/>
        <v>0</v>
      </c>
      <c r="J157" s="159"/>
      <c r="K157" s="158">
        <f t="shared" si="72"/>
        <v>0</v>
      </c>
      <c r="L157" s="158">
        <v>21</v>
      </c>
      <c r="M157" s="158">
        <f t="shared" si="73"/>
        <v>0</v>
      </c>
      <c r="N157" s="157">
        <v>0</v>
      </c>
      <c r="O157" s="157">
        <f t="shared" si="74"/>
        <v>0</v>
      </c>
      <c r="P157" s="157">
        <v>0</v>
      </c>
      <c r="Q157" s="157">
        <f t="shared" si="75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76"/>
        <v>0</v>
      </c>
      <c r="W157" s="158"/>
      <c r="X157" s="158" t="s">
        <v>523</v>
      </c>
      <c r="Y157" s="158" t="s">
        <v>310</v>
      </c>
      <c r="Z157" s="147"/>
      <c r="AA157" s="147"/>
      <c r="AB157" s="147"/>
      <c r="AC157" s="147"/>
      <c r="AD157" s="147"/>
      <c r="AE157" s="147"/>
      <c r="AF157" s="147"/>
      <c r="AG157" s="147" t="s">
        <v>524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140</v>
      </c>
      <c r="B158" s="176" t="s">
        <v>1271</v>
      </c>
      <c r="C158" s="182" t="s">
        <v>1130</v>
      </c>
      <c r="D158" s="177" t="s">
        <v>421</v>
      </c>
      <c r="E158" s="178">
        <v>18</v>
      </c>
      <c r="F158" s="179"/>
      <c r="G158" s="180">
        <f t="shared" si="70"/>
        <v>0</v>
      </c>
      <c r="H158" s="159"/>
      <c r="I158" s="158">
        <f t="shared" si="71"/>
        <v>0</v>
      </c>
      <c r="J158" s="159"/>
      <c r="K158" s="158">
        <f t="shared" si="72"/>
        <v>0</v>
      </c>
      <c r="L158" s="158">
        <v>21</v>
      </c>
      <c r="M158" s="158">
        <f t="shared" si="73"/>
        <v>0</v>
      </c>
      <c r="N158" s="157">
        <v>0</v>
      </c>
      <c r="O158" s="157">
        <f t="shared" si="74"/>
        <v>0</v>
      </c>
      <c r="P158" s="157">
        <v>0</v>
      </c>
      <c r="Q158" s="157">
        <f t="shared" si="75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76"/>
        <v>0</v>
      </c>
      <c r="W158" s="158"/>
      <c r="X158" s="158" t="s">
        <v>523</v>
      </c>
      <c r="Y158" s="158" t="s">
        <v>310</v>
      </c>
      <c r="Z158" s="147"/>
      <c r="AA158" s="147"/>
      <c r="AB158" s="147"/>
      <c r="AC158" s="147"/>
      <c r="AD158" s="147"/>
      <c r="AE158" s="147"/>
      <c r="AF158" s="147"/>
      <c r="AG158" s="147" t="s">
        <v>524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5">
        <v>141</v>
      </c>
      <c r="B159" s="176" t="s">
        <v>1272</v>
      </c>
      <c r="C159" s="182" t="s">
        <v>1258</v>
      </c>
      <c r="D159" s="177" t="s">
        <v>421</v>
      </c>
      <c r="E159" s="178">
        <v>18</v>
      </c>
      <c r="F159" s="179"/>
      <c r="G159" s="180">
        <f t="shared" si="70"/>
        <v>0</v>
      </c>
      <c r="H159" s="159"/>
      <c r="I159" s="158">
        <f t="shared" si="71"/>
        <v>0</v>
      </c>
      <c r="J159" s="159"/>
      <c r="K159" s="158">
        <f t="shared" si="72"/>
        <v>0</v>
      </c>
      <c r="L159" s="158">
        <v>21</v>
      </c>
      <c r="M159" s="158">
        <f t="shared" si="73"/>
        <v>0</v>
      </c>
      <c r="N159" s="157">
        <v>0</v>
      </c>
      <c r="O159" s="157">
        <f t="shared" si="74"/>
        <v>0</v>
      </c>
      <c r="P159" s="157">
        <v>0</v>
      </c>
      <c r="Q159" s="157">
        <f t="shared" si="75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76"/>
        <v>0</v>
      </c>
      <c r="W159" s="158"/>
      <c r="X159" s="158" t="s">
        <v>523</v>
      </c>
      <c r="Y159" s="158" t="s">
        <v>310</v>
      </c>
      <c r="Z159" s="147"/>
      <c r="AA159" s="147"/>
      <c r="AB159" s="147"/>
      <c r="AC159" s="147"/>
      <c r="AD159" s="147"/>
      <c r="AE159" s="147"/>
      <c r="AF159" s="147"/>
      <c r="AG159" s="147" t="s">
        <v>524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5">
        <v>142</v>
      </c>
      <c r="B160" s="176" t="s">
        <v>1273</v>
      </c>
      <c r="C160" s="182" t="s">
        <v>1274</v>
      </c>
      <c r="D160" s="177" t="s">
        <v>389</v>
      </c>
      <c r="E160" s="178">
        <v>1</v>
      </c>
      <c r="F160" s="179"/>
      <c r="G160" s="180">
        <f t="shared" si="70"/>
        <v>0</v>
      </c>
      <c r="H160" s="159"/>
      <c r="I160" s="158">
        <f t="shared" si="71"/>
        <v>0</v>
      </c>
      <c r="J160" s="159"/>
      <c r="K160" s="158">
        <f t="shared" si="72"/>
        <v>0</v>
      </c>
      <c r="L160" s="158">
        <v>21</v>
      </c>
      <c r="M160" s="158">
        <f t="shared" si="73"/>
        <v>0</v>
      </c>
      <c r="N160" s="157">
        <v>0</v>
      </c>
      <c r="O160" s="157">
        <f t="shared" si="74"/>
        <v>0</v>
      </c>
      <c r="P160" s="157">
        <v>0</v>
      </c>
      <c r="Q160" s="157">
        <f t="shared" si="75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76"/>
        <v>0</v>
      </c>
      <c r="W160" s="158"/>
      <c r="X160" s="158" t="s">
        <v>309</v>
      </c>
      <c r="Y160" s="158" t="s">
        <v>310</v>
      </c>
      <c r="Z160" s="147"/>
      <c r="AA160" s="147"/>
      <c r="AB160" s="147"/>
      <c r="AC160" s="147"/>
      <c r="AD160" s="147"/>
      <c r="AE160" s="147"/>
      <c r="AF160" s="147"/>
      <c r="AG160" s="147" t="s">
        <v>311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45" outlineLevel="1" x14ac:dyDescent="0.2">
      <c r="A161" s="175">
        <v>143</v>
      </c>
      <c r="B161" s="176" t="s">
        <v>1275</v>
      </c>
      <c r="C161" s="182" t="s">
        <v>1276</v>
      </c>
      <c r="D161" s="177" t="s">
        <v>887</v>
      </c>
      <c r="E161" s="178">
        <v>2</v>
      </c>
      <c r="F161" s="179"/>
      <c r="G161" s="180">
        <f t="shared" si="70"/>
        <v>0</v>
      </c>
      <c r="H161" s="159"/>
      <c r="I161" s="158">
        <f t="shared" si="71"/>
        <v>0</v>
      </c>
      <c r="J161" s="159"/>
      <c r="K161" s="158">
        <f t="shared" si="72"/>
        <v>0</v>
      </c>
      <c r="L161" s="158">
        <v>21</v>
      </c>
      <c r="M161" s="158">
        <f t="shared" si="73"/>
        <v>0</v>
      </c>
      <c r="N161" s="157">
        <v>0</v>
      </c>
      <c r="O161" s="157">
        <f t="shared" si="74"/>
        <v>0</v>
      </c>
      <c r="P161" s="157">
        <v>0</v>
      </c>
      <c r="Q161" s="157">
        <f t="shared" si="75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76"/>
        <v>0</v>
      </c>
      <c r="W161" s="158"/>
      <c r="X161" s="158" t="s">
        <v>309</v>
      </c>
      <c r="Y161" s="158" t="s">
        <v>310</v>
      </c>
      <c r="Z161" s="147"/>
      <c r="AA161" s="147"/>
      <c r="AB161" s="147"/>
      <c r="AC161" s="147"/>
      <c r="AD161" s="147"/>
      <c r="AE161" s="147"/>
      <c r="AF161" s="147"/>
      <c r="AG161" s="147" t="s">
        <v>311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144</v>
      </c>
      <c r="B162" s="176" t="s">
        <v>1117</v>
      </c>
      <c r="C162" s="182" t="s">
        <v>1118</v>
      </c>
      <c r="D162" s="177" t="s">
        <v>516</v>
      </c>
      <c r="E162" s="178">
        <v>0.2</v>
      </c>
      <c r="F162" s="179"/>
      <c r="G162" s="180">
        <f t="shared" si="70"/>
        <v>0</v>
      </c>
      <c r="H162" s="159"/>
      <c r="I162" s="158">
        <f t="shared" si="71"/>
        <v>0</v>
      </c>
      <c r="J162" s="159"/>
      <c r="K162" s="158">
        <f t="shared" si="72"/>
        <v>0</v>
      </c>
      <c r="L162" s="158">
        <v>21</v>
      </c>
      <c r="M162" s="158">
        <f t="shared" si="73"/>
        <v>0</v>
      </c>
      <c r="N162" s="157">
        <v>0</v>
      </c>
      <c r="O162" s="157">
        <f t="shared" si="74"/>
        <v>0</v>
      </c>
      <c r="P162" s="157">
        <v>0</v>
      </c>
      <c r="Q162" s="157">
        <f t="shared" si="75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76"/>
        <v>0</v>
      </c>
      <c r="W162" s="158"/>
      <c r="X162" s="158" t="s">
        <v>309</v>
      </c>
      <c r="Y162" s="158" t="s">
        <v>310</v>
      </c>
      <c r="Z162" s="147"/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x14ac:dyDescent="0.2">
      <c r="A163" s="162" t="s">
        <v>302</v>
      </c>
      <c r="B163" s="163" t="s">
        <v>193</v>
      </c>
      <c r="C163" s="181" t="s">
        <v>194</v>
      </c>
      <c r="D163" s="164"/>
      <c r="E163" s="165"/>
      <c r="F163" s="166"/>
      <c r="G163" s="167">
        <f>SUMIF(AG164:AG174,"&lt;&gt;NOR",G164:G174)</f>
        <v>0</v>
      </c>
      <c r="H163" s="161"/>
      <c r="I163" s="161">
        <f>SUM(I164:I174)</f>
        <v>0</v>
      </c>
      <c r="J163" s="161"/>
      <c r="K163" s="161">
        <f>SUM(K164:K174)</f>
        <v>0</v>
      </c>
      <c r="L163" s="161"/>
      <c r="M163" s="161">
        <f>SUM(M164:M174)</f>
        <v>0</v>
      </c>
      <c r="N163" s="160"/>
      <c r="O163" s="160">
        <f>SUM(O164:O174)</f>
        <v>0</v>
      </c>
      <c r="P163" s="160"/>
      <c r="Q163" s="160">
        <f>SUM(Q164:Q174)</f>
        <v>0</v>
      </c>
      <c r="R163" s="161"/>
      <c r="S163" s="161"/>
      <c r="T163" s="161"/>
      <c r="U163" s="161"/>
      <c r="V163" s="161">
        <f>SUM(V164:V174)</f>
        <v>0</v>
      </c>
      <c r="W163" s="161"/>
      <c r="X163" s="161"/>
      <c r="Y163" s="161"/>
      <c r="AG163" t="s">
        <v>303</v>
      </c>
    </row>
    <row r="164" spans="1:60" ht="33.75" outlineLevel="1" x14ac:dyDescent="0.2">
      <c r="A164" s="175">
        <v>145</v>
      </c>
      <c r="B164" s="176" t="s">
        <v>1277</v>
      </c>
      <c r="C164" s="182" t="s">
        <v>1278</v>
      </c>
      <c r="D164" s="177" t="s">
        <v>541</v>
      </c>
      <c r="E164" s="178">
        <v>1</v>
      </c>
      <c r="F164" s="179"/>
      <c r="G164" s="180">
        <f t="shared" ref="G164:G174" si="77">ROUND(E164*F164,2)</f>
        <v>0</v>
      </c>
      <c r="H164" s="159"/>
      <c r="I164" s="158">
        <f t="shared" ref="I164:I174" si="78">ROUND(E164*H164,2)</f>
        <v>0</v>
      </c>
      <c r="J164" s="159"/>
      <c r="K164" s="158">
        <f t="shared" ref="K164:K174" si="79">ROUND(E164*J164,2)</f>
        <v>0</v>
      </c>
      <c r="L164" s="158">
        <v>21</v>
      </c>
      <c r="M164" s="158">
        <f t="shared" ref="M164:M174" si="80">G164*(1+L164/100)</f>
        <v>0</v>
      </c>
      <c r="N164" s="157">
        <v>0</v>
      </c>
      <c r="O164" s="157">
        <f t="shared" ref="O164:O174" si="81">ROUND(E164*N164,2)</f>
        <v>0</v>
      </c>
      <c r="P164" s="157">
        <v>0</v>
      </c>
      <c r="Q164" s="157">
        <f t="shared" ref="Q164:Q174" si="82">ROUND(E164*P164,2)</f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ref="V164:V174" si="83">ROUND(E164*U164,2)</f>
        <v>0</v>
      </c>
      <c r="W164" s="158"/>
      <c r="X164" s="158" t="s">
        <v>523</v>
      </c>
      <c r="Y164" s="158" t="s">
        <v>310</v>
      </c>
      <c r="Z164" s="147"/>
      <c r="AA164" s="147"/>
      <c r="AB164" s="147"/>
      <c r="AC164" s="147"/>
      <c r="AD164" s="147"/>
      <c r="AE164" s="147"/>
      <c r="AF164" s="147"/>
      <c r="AG164" s="147" t="s">
        <v>524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5">
        <v>146</v>
      </c>
      <c r="B165" s="176" t="s">
        <v>1279</v>
      </c>
      <c r="C165" s="182" t="s">
        <v>1280</v>
      </c>
      <c r="D165" s="177" t="s">
        <v>541</v>
      </c>
      <c r="E165" s="178">
        <v>1</v>
      </c>
      <c r="F165" s="179"/>
      <c r="G165" s="180">
        <f t="shared" si="77"/>
        <v>0</v>
      </c>
      <c r="H165" s="159"/>
      <c r="I165" s="158">
        <f t="shared" si="78"/>
        <v>0</v>
      </c>
      <c r="J165" s="159"/>
      <c r="K165" s="158">
        <f t="shared" si="79"/>
        <v>0</v>
      </c>
      <c r="L165" s="158">
        <v>21</v>
      </c>
      <c r="M165" s="158">
        <f t="shared" si="80"/>
        <v>0</v>
      </c>
      <c r="N165" s="157">
        <v>0</v>
      </c>
      <c r="O165" s="157">
        <f t="shared" si="81"/>
        <v>0</v>
      </c>
      <c r="P165" s="157">
        <v>0</v>
      </c>
      <c r="Q165" s="157">
        <f t="shared" si="82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83"/>
        <v>0</v>
      </c>
      <c r="W165" s="158"/>
      <c r="X165" s="158" t="s">
        <v>309</v>
      </c>
      <c r="Y165" s="158" t="s">
        <v>310</v>
      </c>
      <c r="Z165" s="147"/>
      <c r="AA165" s="147"/>
      <c r="AB165" s="147"/>
      <c r="AC165" s="147"/>
      <c r="AD165" s="147"/>
      <c r="AE165" s="147"/>
      <c r="AF165" s="147"/>
      <c r="AG165" s="147" t="s">
        <v>311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147</v>
      </c>
      <c r="B166" s="176" t="s">
        <v>1267</v>
      </c>
      <c r="C166" s="182" t="s">
        <v>1250</v>
      </c>
      <c r="D166" s="177" t="s">
        <v>541</v>
      </c>
      <c r="E166" s="178">
        <v>1</v>
      </c>
      <c r="F166" s="179"/>
      <c r="G166" s="180">
        <f t="shared" si="77"/>
        <v>0</v>
      </c>
      <c r="H166" s="159"/>
      <c r="I166" s="158">
        <f t="shared" si="78"/>
        <v>0</v>
      </c>
      <c r="J166" s="159"/>
      <c r="K166" s="158">
        <f t="shared" si="79"/>
        <v>0</v>
      </c>
      <c r="L166" s="158">
        <v>21</v>
      </c>
      <c r="M166" s="158">
        <f t="shared" si="80"/>
        <v>0</v>
      </c>
      <c r="N166" s="157">
        <v>0</v>
      </c>
      <c r="O166" s="157">
        <f t="shared" si="81"/>
        <v>0</v>
      </c>
      <c r="P166" s="157">
        <v>0</v>
      </c>
      <c r="Q166" s="157">
        <f t="shared" si="82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83"/>
        <v>0</v>
      </c>
      <c r="W166" s="158"/>
      <c r="X166" s="158" t="s">
        <v>523</v>
      </c>
      <c r="Y166" s="158" t="s">
        <v>310</v>
      </c>
      <c r="Z166" s="147"/>
      <c r="AA166" s="147"/>
      <c r="AB166" s="147"/>
      <c r="AC166" s="147"/>
      <c r="AD166" s="147"/>
      <c r="AE166" s="147"/>
      <c r="AF166" s="147"/>
      <c r="AG166" s="147" t="s">
        <v>524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148</v>
      </c>
      <c r="B167" s="176" t="s">
        <v>1281</v>
      </c>
      <c r="C167" s="182" t="s">
        <v>1124</v>
      </c>
      <c r="D167" s="177" t="s">
        <v>541</v>
      </c>
      <c r="E167" s="178">
        <v>1</v>
      </c>
      <c r="F167" s="179"/>
      <c r="G167" s="180">
        <f t="shared" si="77"/>
        <v>0</v>
      </c>
      <c r="H167" s="159"/>
      <c r="I167" s="158">
        <f t="shared" si="78"/>
        <v>0</v>
      </c>
      <c r="J167" s="159"/>
      <c r="K167" s="158">
        <f t="shared" si="79"/>
        <v>0</v>
      </c>
      <c r="L167" s="158">
        <v>21</v>
      </c>
      <c r="M167" s="158">
        <f t="shared" si="80"/>
        <v>0</v>
      </c>
      <c r="N167" s="157">
        <v>0</v>
      </c>
      <c r="O167" s="157">
        <f t="shared" si="81"/>
        <v>0</v>
      </c>
      <c r="P167" s="157">
        <v>0</v>
      </c>
      <c r="Q167" s="157">
        <f t="shared" si="82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83"/>
        <v>0</v>
      </c>
      <c r="W167" s="158"/>
      <c r="X167" s="158" t="s">
        <v>309</v>
      </c>
      <c r="Y167" s="158" t="s">
        <v>310</v>
      </c>
      <c r="Z167" s="147"/>
      <c r="AA167" s="147"/>
      <c r="AB167" s="147"/>
      <c r="AC167" s="147"/>
      <c r="AD167" s="147"/>
      <c r="AE167" s="147"/>
      <c r="AF167" s="147"/>
      <c r="AG167" s="147" t="s">
        <v>311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5">
        <v>149</v>
      </c>
      <c r="B168" s="176" t="s">
        <v>1282</v>
      </c>
      <c r="C168" s="182" t="s">
        <v>1126</v>
      </c>
      <c r="D168" s="177" t="s">
        <v>421</v>
      </c>
      <c r="E168" s="178">
        <v>2</v>
      </c>
      <c r="F168" s="179"/>
      <c r="G168" s="180">
        <f t="shared" si="77"/>
        <v>0</v>
      </c>
      <c r="H168" s="159"/>
      <c r="I168" s="158">
        <f t="shared" si="78"/>
        <v>0</v>
      </c>
      <c r="J168" s="159"/>
      <c r="K168" s="158">
        <f t="shared" si="79"/>
        <v>0</v>
      </c>
      <c r="L168" s="158">
        <v>21</v>
      </c>
      <c r="M168" s="158">
        <f t="shared" si="80"/>
        <v>0</v>
      </c>
      <c r="N168" s="157">
        <v>0</v>
      </c>
      <c r="O168" s="157">
        <f t="shared" si="81"/>
        <v>0</v>
      </c>
      <c r="P168" s="157">
        <v>0</v>
      </c>
      <c r="Q168" s="157">
        <f t="shared" si="82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83"/>
        <v>0</v>
      </c>
      <c r="W168" s="158"/>
      <c r="X168" s="158" t="s">
        <v>523</v>
      </c>
      <c r="Y168" s="158" t="s">
        <v>310</v>
      </c>
      <c r="Z168" s="147"/>
      <c r="AA168" s="147"/>
      <c r="AB168" s="147"/>
      <c r="AC168" s="147"/>
      <c r="AD168" s="147"/>
      <c r="AE168" s="147"/>
      <c r="AF168" s="147"/>
      <c r="AG168" s="147" t="s">
        <v>524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75">
        <v>150</v>
      </c>
      <c r="B169" s="176" t="s">
        <v>1283</v>
      </c>
      <c r="C169" s="182" t="s">
        <v>1128</v>
      </c>
      <c r="D169" s="177" t="s">
        <v>421</v>
      </c>
      <c r="E169" s="178">
        <v>12</v>
      </c>
      <c r="F169" s="179"/>
      <c r="G169" s="180">
        <f t="shared" si="77"/>
        <v>0</v>
      </c>
      <c r="H169" s="159"/>
      <c r="I169" s="158">
        <f t="shared" si="78"/>
        <v>0</v>
      </c>
      <c r="J169" s="159"/>
      <c r="K169" s="158">
        <f t="shared" si="79"/>
        <v>0</v>
      </c>
      <c r="L169" s="158">
        <v>21</v>
      </c>
      <c r="M169" s="158">
        <f t="shared" si="80"/>
        <v>0</v>
      </c>
      <c r="N169" s="157">
        <v>0</v>
      </c>
      <c r="O169" s="157">
        <f t="shared" si="81"/>
        <v>0</v>
      </c>
      <c r="P169" s="157">
        <v>0</v>
      </c>
      <c r="Q169" s="157">
        <f t="shared" si="82"/>
        <v>0</v>
      </c>
      <c r="R169" s="158"/>
      <c r="S169" s="158" t="s">
        <v>307</v>
      </c>
      <c r="T169" s="158" t="s">
        <v>308</v>
      </c>
      <c r="U169" s="158">
        <v>0</v>
      </c>
      <c r="V169" s="158">
        <f t="shared" si="83"/>
        <v>0</v>
      </c>
      <c r="W169" s="158"/>
      <c r="X169" s="158" t="s">
        <v>523</v>
      </c>
      <c r="Y169" s="158" t="s">
        <v>310</v>
      </c>
      <c r="Z169" s="147"/>
      <c r="AA169" s="147"/>
      <c r="AB169" s="147"/>
      <c r="AC169" s="147"/>
      <c r="AD169" s="147"/>
      <c r="AE169" s="147"/>
      <c r="AF169" s="147"/>
      <c r="AG169" s="147" t="s">
        <v>524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5">
        <v>151</v>
      </c>
      <c r="B170" s="176" t="s">
        <v>1284</v>
      </c>
      <c r="C170" s="182" t="s">
        <v>1285</v>
      </c>
      <c r="D170" s="177" t="s">
        <v>421</v>
      </c>
      <c r="E170" s="178">
        <v>12</v>
      </c>
      <c r="F170" s="179"/>
      <c r="G170" s="180">
        <f t="shared" si="77"/>
        <v>0</v>
      </c>
      <c r="H170" s="159"/>
      <c r="I170" s="158">
        <f t="shared" si="78"/>
        <v>0</v>
      </c>
      <c r="J170" s="159"/>
      <c r="K170" s="158">
        <f t="shared" si="79"/>
        <v>0</v>
      </c>
      <c r="L170" s="158">
        <v>21</v>
      </c>
      <c r="M170" s="158">
        <f t="shared" si="80"/>
        <v>0</v>
      </c>
      <c r="N170" s="157">
        <v>0</v>
      </c>
      <c r="O170" s="157">
        <f t="shared" si="81"/>
        <v>0</v>
      </c>
      <c r="P170" s="157">
        <v>0</v>
      </c>
      <c r="Q170" s="157">
        <f t="shared" si="82"/>
        <v>0</v>
      </c>
      <c r="R170" s="158"/>
      <c r="S170" s="158" t="s">
        <v>307</v>
      </c>
      <c r="T170" s="158" t="s">
        <v>308</v>
      </c>
      <c r="U170" s="158">
        <v>0</v>
      </c>
      <c r="V170" s="158">
        <f t="shared" si="83"/>
        <v>0</v>
      </c>
      <c r="W170" s="158"/>
      <c r="X170" s="158" t="s">
        <v>523</v>
      </c>
      <c r="Y170" s="158" t="s">
        <v>310</v>
      </c>
      <c r="Z170" s="147"/>
      <c r="AA170" s="147"/>
      <c r="AB170" s="147"/>
      <c r="AC170" s="147"/>
      <c r="AD170" s="147"/>
      <c r="AE170" s="147"/>
      <c r="AF170" s="147"/>
      <c r="AG170" s="147" t="s">
        <v>524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5">
        <v>152</v>
      </c>
      <c r="B171" s="176" t="s">
        <v>1286</v>
      </c>
      <c r="C171" s="182" t="s">
        <v>1258</v>
      </c>
      <c r="D171" s="177" t="s">
        <v>421</v>
      </c>
      <c r="E171" s="178">
        <v>12</v>
      </c>
      <c r="F171" s="179"/>
      <c r="G171" s="180">
        <f t="shared" si="77"/>
        <v>0</v>
      </c>
      <c r="H171" s="159"/>
      <c r="I171" s="158">
        <f t="shared" si="78"/>
        <v>0</v>
      </c>
      <c r="J171" s="159"/>
      <c r="K171" s="158">
        <f t="shared" si="79"/>
        <v>0</v>
      </c>
      <c r="L171" s="158">
        <v>21</v>
      </c>
      <c r="M171" s="158">
        <f t="shared" si="80"/>
        <v>0</v>
      </c>
      <c r="N171" s="157">
        <v>0</v>
      </c>
      <c r="O171" s="157">
        <f t="shared" si="81"/>
        <v>0</v>
      </c>
      <c r="P171" s="157">
        <v>0</v>
      </c>
      <c r="Q171" s="157">
        <f t="shared" si="82"/>
        <v>0</v>
      </c>
      <c r="R171" s="158"/>
      <c r="S171" s="158" t="s">
        <v>307</v>
      </c>
      <c r="T171" s="158" t="s">
        <v>308</v>
      </c>
      <c r="U171" s="158">
        <v>0</v>
      </c>
      <c r="V171" s="158">
        <f t="shared" si="83"/>
        <v>0</v>
      </c>
      <c r="W171" s="158"/>
      <c r="X171" s="158" t="s">
        <v>523</v>
      </c>
      <c r="Y171" s="158" t="s">
        <v>310</v>
      </c>
      <c r="Z171" s="147"/>
      <c r="AA171" s="147"/>
      <c r="AB171" s="147"/>
      <c r="AC171" s="147"/>
      <c r="AD171" s="147"/>
      <c r="AE171" s="147"/>
      <c r="AF171" s="147"/>
      <c r="AG171" s="147" t="s">
        <v>524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153</v>
      </c>
      <c r="B172" s="176" t="s">
        <v>1287</v>
      </c>
      <c r="C172" s="182" t="s">
        <v>1288</v>
      </c>
      <c r="D172" s="177" t="s">
        <v>389</v>
      </c>
      <c r="E172" s="178">
        <v>1</v>
      </c>
      <c r="F172" s="179"/>
      <c r="G172" s="180">
        <f t="shared" si="77"/>
        <v>0</v>
      </c>
      <c r="H172" s="159"/>
      <c r="I172" s="158">
        <f t="shared" si="78"/>
        <v>0</v>
      </c>
      <c r="J172" s="159"/>
      <c r="K172" s="158">
        <f t="shared" si="79"/>
        <v>0</v>
      </c>
      <c r="L172" s="158">
        <v>21</v>
      </c>
      <c r="M172" s="158">
        <f t="shared" si="80"/>
        <v>0</v>
      </c>
      <c r="N172" s="157">
        <v>0</v>
      </c>
      <c r="O172" s="157">
        <f t="shared" si="81"/>
        <v>0</v>
      </c>
      <c r="P172" s="157">
        <v>0</v>
      </c>
      <c r="Q172" s="157">
        <f t="shared" si="82"/>
        <v>0</v>
      </c>
      <c r="R172" s="158"/>
      <c r="S172" s="158" t="s">
        <v>307</v>
      </c>
      <c r="T172" s="158" t="s">
        <v>308</v>
      </c>
      <c r="U172" s="158">
        <v>0</v>
      </c>
      <c r="V172" s="158">
        <f t="shared" si="83"/>
        <v>0</v>
      </c>
      <c r="W172" s="158"/>
      <c r="X172" s="158" t="s">
        <v>309</v>
      </c>
      <c r="Y172" s="158" t="s">
        <v>310</v>
      </c>
      <c r="Z172" s="147"/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45" outlineLevel="1" x14ac:dyDescent="0.2">
      <c r="A173" s="175">
        <v>154</v>
      </c>
      <c r="B173" s="176" t="s">
        <v>1289</v>
      </c>
      <c r="C173" s="182" t="s">
        <v>1290</v>
      </c>
      <c r="D173" s="177" t="s">
        <v>887</v>
      </c>
      <c r="E173" s="178">
        <v>2</v>
      </c>
      <c r="F173" s="179"/>
      <c r="G173" s="180">
        <f t="shared" si="77"/>
        <v>0</v>
      </c>
      <c r="H173" s="159"/>
      <c r="I173" s="158">
        <f t="shared" si="78"/>
        <v>0</v>
      </c>
      <c r="J173" s="159"/>
      <c r="K173" s="158">
        <f t="shared" si="79"/>
        <v>0</v>
      </c>
      <c r="L173" s="158">
        <v>21</v>
      </c>
      <c r="M173" s="158">
        <f t="shared" si="80"/>
        <v>0</v>
      </c>
      <c r="N173" s="157">
        <v>0</v>
      </c>
      <c r="O173" s="157">
        <f t="shared" si="81"/>
        <v>0</v>
      </c>
      <c r="P173" s="157">
        <v>0</v>
      </c>
      <c r="Q173" s="157">
        <f t="shared" si="82"/>
        <v>0</v>
      </c>
      <c r="R173" s="158"/>
      <c r="S173" s="158" t="s">
        <v>307</v>
      </c>
      <c r="T173" s="158" t="s">
        <v>308</v>
      </c>
      <c r="U173" s="158">
        <v>0</v>
      </c>
      <c r="V173" s="158">
        <f t="shared" si="83"/>
        <v>0</v>
      </c>
      <c r="W173" s="158"/>
      <c r="X173" s="158" t="s">
        <v>309</v>
      </c>
      <c r="Y173" s="158" t="s">
        <v>310</v>
      </c>
      <c r="Z173" s="147"/>
      <c r="AA173" s="147"/>
      <c r="AB173" s="147"/>
      <c r="AC173" s="147"/>
      <c r="AD173" s="147"/>
      <c r="AE173" s="147"/>
      <c r="AF173" s="147"/>
      <c r="AG173" s="147" t="s">
        <v>311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5">
        <v>155</v>
      </c>
      <c r="B174" s="176" t="s">
        <v>1117</v>
      </c>
      <c r="C174" s="182" t="s">
        <v>1118</v>
      </c>
      <c r="D174" s="177" t="s">
        <v>516</v>
      </c>
      <c r="E174" s="178">
        <v>0.3</v>
      </c>
      <c r="F174" s="179"/>
      <c r="G174" s="180">
        <f t="shared" si="77"/>
        <v>0</v>
      </c>
      <c r="H174" s="159"/>
      <c r="I174" s="158">
        <f t="shared" si="78"/>
        <v>0</v>
      </c>
      <c r="J174" s="159"/>
      <c r="K174" s="158">
        <f t="shared" si="79"/>
        <v>0</v>
      </c>
      <c r="L174" s="158">
        <v>21</v>
      </c>
      <c r="M174" s="158">
        <f t="shared" si="80"/>
        <v>0</v>
      </c>
      <c r="N174" s="157">
        <v>0</v>
      </c>
      <c r="O174" s="157">
        <f t="shared" si="81"/>
        <v>0</v>
      </c>
      <c r="P174" s="157">
        <v>0</v>
      </c>
      <c r="Q174" s="157">
        <f t="shared" si="82"/>
        <v>0</v>
      </c>
      <c r="R174" s="158"/>
      <c r="S174" s="158" t="s">
        <v>307</v>
      </c>
      <c r="T174" s="158" t="s">
        <v>308</v>
      </c>
      <c r="U174" s="158">
        <v>0</v>
      </c>
      <c r="V174" s="158">
        <f t="shared" si="83"/>
        <v>0</v>
      </c>
      <c r="W174" s="158"/>
      <c r="X174" s="158" t="s">
        <v>309</v>
      </c>
      <c r="Y174" s="158" t="s">
        <v>310</v>
      </c>
      <c r="Z174" s="147"/>
      <c r="AA174" s="147"/>
      <c r="AB174" s="147"/>
      <c r="AC174" s="147"/>
      <c r="AD174" s="147"/>
      <c r="AE174" s="147"/>
      <c r="AF174" s="147"/>
      <c r="AG174" s="147" t="s">
        <v>311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302</v>
      </c>
      <c r="B175" s="163" t="s">
        <v>195</v>
      </c>
      <c r="C175" s="181" t="s">
        <v>196</v>
      </c>
      <c r="D175" s="164"/>
      <c r="E175" s="165"/>
      <c r="F175" s="166"/>
      <c r="G175" s="167">
        <f>SUMIF(AG176:AG182,"&lt;&gt;NOR",G176:G182)</f>
        <v>0</v>
      </c>
      <c r="H175" s="161"/>
      <c r="I175" s="161">
        <f>SUM(I176:I182)</f>
        <v>0</v>
      </c>
      <c r="J175" s="161"/>
      <c r="K175" s="161">
        <f>SUM(K176:K182)</f>
        <v>0</v>
      </c>
      <c r="L175" s="161"/>
      <c r="M175" s="161">
        <f>SUM(M176:M182)</f>
        <v>0</v>
      </c>
      <c r="N175" s="160"/>
      <c r="O175" s="160">
        <f>SUM(O176:O182)</f>
        <v>0</v>
      </c>
      <c r="P175" s="160"/>
      <c r="Q175" s="160">
        <f>SUM(Q176:Q182)</f>
        <v>0</v>
      </c>
      <c r="R175" s="161"/>
      <c r="S175" s="161"/>
      <c r="T175" s="161"/>
      <c r="U175" s="161"/>
      <c r="V175" s="161">
        <f>SUM(V176:V182)</f>
        <v>0</v>
      </c>
      <c r="W175" s="161"/>
      <c r="X175" s="161"/>
      <c r="Y175" s="161"/>
      <c r="AG175" t="s">
        <v>303</v>
      </c>
    </row>
    <row r="176" spans="1:60" outlineLevel="1" x14ac:dyDescent="0.2">
      <c r="A176" s="175">
        <v>156</v>
      </c>
      <c r="B176" s="176" t="s">
        <v>1291</v>
      </c>
      <c r="C176" s="182" t="s">
        <v>1292</v>
      </c>
      <c r="D176" s="177" t="s">
        <v>541</v>
      </c>
      <c r="E176" s="178">
        <v>1</v>
      </c>
      <c r="F176" s="179"/>
      <c r="G176" s="180">
        <f t="shared" ref="G176:G182" si="84">ROUND(E176*F176,2)</f>
        <v>0</v>
      </c>
      <c r="H176" s="159"/>
      <c r="I176" s="158">
        <f t="shared" ref="I176:I182" si="85">ROUND(E176*H176,2)</f>
        <v>0</v>
      </c>
      <c r="J176" s="159"/>
      <c r="K176" s="158">
        <f t="shared" ref="K176:K182" si="86">ROUND(E176*J176,2)</f>
        <v>0</v>
      </c>
      <c r="L176" s="158">
        <v>21</v>
      </c>
      <c r="M176" s="158">
        <f t="shared" ref="M176:M182" si="87">G176*(1+L176/100)</f>
        <v>0</v>
      </c>
      <c r="N176" s="157">
        <v>0</v>
      </c>
      <c r="O176" s="157">
        <f t="shared" ref="O176:O182" si="88">ROUND(E176*N176,2)</f>
        <v>0</v>
      </c>
      <c r="P176" s="157">
        <v>0</v>
      </c>
      <c r="Q176" s="157">
        <f t="shared" ref="Q176:Q182" si="89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82" si="90">ROUND(E176*U176,2)</f>
        <v>0</v>
      </c>
      <c r="W176" s="158"/>
      <c r="X176" s="158" t="s">
        <v>309</v>
      </c>
      <c r="Y176" s="158" t="s">
        <v>310</v>
      </c>
      <c r="Z176" s="147"/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5">
        <v>157</v>
      </c>
      <c r="B177" s="176" t="s">
        <v>1293</v>
      </c>
      <c r="C177" s="182" t="s">
        <v>1294</v>
      </c>
      <c r="D177" s="177" t="s">
        <v>541</v>
      </c>
      <c r="E177" s="178">
        <v>1</v>
      </c>
      <c r="F177" s="179"/>
      <c r="G177" s="180">
        <f t="shared" si="84"/>
        <v>0</v>
      </c>
      <c r="H177" s="159"/>
      <c r="I177" s="158">
        <f t="shared" si="85"/>
        <v>0</v>
      </c>
      <c r="J177" s="159"/>
      <c r="K177" s="158">
        <f t="shared" si="86"/>
        <v>0</v>
      </c>
      <c r="L177" s="158">
        <v>21</v>
      </c>
      <c r="M177" s="158">
        <f t="shared" si="87"/>
        <v>0</v>
      </c>
      <c r="N177" s="157">
        <v>0</v>
      </c>
      <c r="O177" s="157">
        <f t="shared" si="88"/>
        <v>0</v>
      </c>
      <c r="P177" s="157">
        <v>0</v>
      </c>
      <c r="Q177" s="157">
        <f t="shared" si="89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90"/>
        <v>0</v>
      </c>
      <c r="W177" s="158"/>
      <c r="X177" s="158" t="s">
        <v>523</v>
      </c>
      <c r="Y177" s="158" t="s">
        <v>310</v>
      </c>
      <c r="Z177" s="147"/>
      <c r="AA177" s="147"/>
      <c r="AB177" s="147"/>
      <c r="AC177" s="147"/>
      <c r="AD177" s="147"/>
      <c r="AE177" s="147"/>
      <c r="AF177" s="147"/>
      <c r="AG177" s="147" t="s">
        <v>524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5">
        <v>158</v>
      </c>
      <c r="B178" s="176" t="s">
        <v>1295</v>
      </c>
      <c r="C178" s="182" t="s">
        <v>1104</v>
      </c>
      <c r="D178" s="177" t="s">
        <v>366</v>
      </c>
      <c r="E178" s="178">
        <v>1.5</v>
      </c>
      <c r="F178" s="179"/>
      <c r="G178" s="180">
        <f t="shared" si="84"/>
        <v>0</v>
      </c>
      <c r="H178" s="159"/>
      <c r="I178" s="158">
        <f t="shared" si="85"/>
        <v>0</v>
      </c>
      <c r="J178" s="159"/>
      <c r="K178" s="158">
        <f t="shared" si="86"/>
        <v>0</v>
      </c>
      <c r="L178" s="158">
        <v>21</v>
      </c>
      <c r="M178" s="158">
        <f t="shared" si="87"/>
        <v>0</v>
      </c>
      <c r="N178" s="157">
        <v>0</v>
      </c>
      <c r="O178" s="157">
        <f t="shared" si="88"/>
        <v>0</v>
      </c>
      <c r="P178" s="157">
        <v>0</v>
      </c>
      <c r="Q178" s="157">
        <f t="shared" si="89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90"/>
        <v>0</v>
      </c>
      <c r="W178" s="158"/>
      <c r="X178" s="158" t="s">
        <v>309</v>
      </c>
      <c r="Y178" s="158" t="s">
        <v>310</v>
      </c>
      <c r="Z178" s="147"/>
      <c r="AA178" s="147"/>
      <c r="AB178" s="147"/>
      <c r="AC178" s="147"/>
      <c r="AD178" s="147"/>
      <c r="AE178" s="147"/>
      <c r="AF178" s="147"/>
      <c r="AG178" s="147" t="s">
        <v>311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5">
        <v>159</v>
      </c>
      <c r="B179" s="176" t="s">
        <v>1296</v>
      </c>
      <c r="C179" s="182" t="s">
        <v>1297</v>
      </c>
      <c r="D179" s="177" t="s">
        <v>366</v>
      </c>
      <c r="E179" s="178">
        <v>2</v>
      </c>
      <c r="F179" s="179"/>
      <c r="G179" s="180">
        <f t="shared" si="84"/>
        <v>0</v>
      </c>
      <c r="H179" s="159"/>
      <c r="I179" s="158">
        <f t="shared" si="85"/>
        <v>0</v>
      </c>
      <c r="J179" s="159"/>
      <c r="K179" s="158">
        <f t="shared" si="86"/>
        <v>0</v>
      </c>
      <c r="L179" s="158">
        <v>21</v>
      </c>
      <c r="M179" s="158">
        <f t="shared" si="87"/>
        <v>0</v>
      </c>
      <c r="N179" s="157">
        <v>0</v>
      </c>
      <c r="O179" s="157">
        <f t="shared" si="88"/>
        <v>0</v>
      </c>
      <c r="P179" s="157">
        <v>0</v>
      </c>
      <c r="Q179" s="157">
        <f t="shared" si="89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90"/>
        <v>0</v>
      </c>
      <c r="W179" s="158"/>
      <c r="X179" s="158" t="s">
        <v>523</v>
      </c>
      <c r="Y179" s="158" t="s">
        <v>310</v>
      </c>
      <c r="Z179" s="147"/>
      <c r="AA179" s="147"/>
      <c r="AB179" s="147"/>
      <c r="AC179" s="147"/>
      <c r="AD179" s="147"/>
      <c r="AE179" s="147"/>
      <c r="AF179" s="147"/>
      <c r="AG179" s="147" t="s">
        <v>524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5">
        <v>160</v>
      </c>
      <c r="B180" s="176" t="s">
        <v>1298</v>
      </c>
      <c r="C180" s="182" t="s">
        <v>1299</v>
      </c>
      <c r="D180" s="177" t="s">
        <v>389</v>
      </c>
      <c r="E180" s="178">
        <v>1</v>
      </c>
      <c r="F180" s="179"/>
      <c r="G180" s="180">
        <f t="shared" si="84"/>
        <v>0</v>
      </c>
      <c r="H180" s="159"/>
      <c r="I180" s="158">
        <f t="shared" si="85"/>
        <v>0</v>
      </c>
      <c r="J180" s="159"/>
      <c r="K180" s="158">
        <f t="shared" si="86"/>
        <v>0</v>
      </c>
      <c r="L180" s="158">
        <v>21</v>
      </c>
      <c r="M180" s="158">
        <f t="shared" si="87"/>
        <v>0</v>
      </c>
      <c r="N180" s="157">
        <v>0</v>
      </c>
      <c r="O180" s="157">
        <f t="shared" si="88"/>
        <v>0</v>
      </c>
      <c r="P180" s="157">
        <v>0</v>
      </c>
      <c r="Q180" s="157">
        <f t="shared" si="89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90"/>
        <v>0</v>
      </c>
      <c r="W180" s="158"/>
      <c r="X180" s="158" t="s">
        <v>309</v>
      </c>
      <c r="Y180" s="158" t="s">
        <v>310</v>
      </c>
      <c r="Z180" s="147"/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45" outlineLevel="1" x14ac:dyDescent="0.2">
      <c r="A181" s="175">
        <v>161</v>
      </c>
      <c r="B181" s="176" t="s">
        <v>1300</v>
      </c>
      <c r="C181" s="182" t="s">
        <v>1301</v>
      </c>
      <c r="D181" s="177" t="s">
        <v>887</v>
      </c>
      <c r="E181" s="178">
        <v>1</v>
      </c>
      <c r="F181" s="179"/>
      <c r="G181" s="180">
        <f t="shared" si="84"/>
        <v>0</v>
      </c>
      <c r="H181" s="159"/>
      <c r="I181" s="158">
        <f t="shared" si="85"/>
        <v>0</v>
      </c>
      <c r="J181" s="159"/>
      <c r="K181" s="158">
        <f t="shared" si="86"/>
        <v>0</v>
      </c>
      <c r="L181" s="158">
        <v>21</v>
      </c>
      <c r="M181" s="158">
        <f t="shared" si="87"/>
        <v>0</v>
      </c>
      <c r="N181" s="157">
        <v>0</v>
      </c>
      <c r="O181" s="157">
        <f t="shared" si="88"/>
        <v>0</v>
      </c>
      <c r="P181" s="157">
        <v>0</v>
      </c>
      <c r="Q181" s="157">
        <f t="shared" si="89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90"/>
        <v>0</v>
      </c>
      <c r="W181" s="158"/>
      <c r="X181" s="158" t="s">
        <v>309</v>
      </c>
      <c r="Y181" s="158" t="s">
        <v>310</v>
      </c>
      <c r="Z181" s="147"/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162</v>
      </c>
      <c r="B182" s="176" t="s">
        <v>1117</v>
      </c>
      <c r="C182" s="182" t="s">
        <v>1118</v>
      </c>
      <c r="D182" s="177" t="s">
        <v>516</v>
      </c>
      <c r="E182" s="178">
        <v>0.2</v>
      </c>
      <c r="F182" s="179"/>
      <c r="G182" s="180">
        <f t="shared" si="84"/>
        <v>0</v>
      </c>
      <c r="H182" s="159"/>
      <c r="I182" s="158">
        <f t="shared" si="85"/>
        <v>0</v>
      </c>
      <c r="J182" s="159"/>
      <c r="K182" s="158">
        <f t="shared" si="86"/>
        <v>0</v>
      </c>
      <c r="L182" s="158">
        <v>21</v>
      </c>
      <c r="M182" s="158">
        <f t="shared" si="87"/>
        <v>0</v>
      </c>
      <c r="N182" s="157">
        <v>0</v>
      </c>
      <c r="O182" s="157">
        <f t="shared" si="88"/>
        <v>0</v>
      </c>
      <c r="P182" s="157">
        <v>0</v>
      </c>
      <c r="Q182" s="157">
        <f t="shared" si="89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90"/>
        <v>0</v>
      </c>
      <c r="W182" s="158"/>
      <c r="X182" s="158" t="s">
        <v>309</v>
      </c>
      <c r="Y182" s="158" t="s">
        <v>310</v>
      </c>
      <c r="Z182" s="147"/>
      <c r="AA182" s="147"/>
      <c r="AB182" s="147"/>
      <c r="AC182" s="147"/>
      <c r="AD182" s="147"/>
      <c r="AE182" s="147"/>
      <c r="AF182" s="147"/>
      <c r="AG182" s="147" t="s">
        <v>311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x14ac:dyDescent="0.2">
      <c r="A183" s="162" t="s">
        <v>302</v>
      </c>
      <c r="B183" s="163" t="s">
        <v>185</v>
      </c>
      <c r="C183" s="181" t="s">
        <v>186</v>
      </c>
      <c r="D183" s="164"/>
      <c r="E183" s="165"/>
      <c r="F183" s="166"/>
      <c r="G183" s="167">
        <f>SUMIF(AG184:AG192,"&lt;&gt;NOR",G184:G192)</f>
        <v>0</v>
      </c>
      <c r="H183" s="161"/>
      <c r="I183" s="161">
        <f>SUM(I184:I192)</f>
        <v>0</v>
      </c>
      <c r="J183" s="161"/>
      <c r="K183" s="161">
        <f>SUM(K184:K192)</f>
        <v>0</v>
      </c>
      <c r="L183" s="161"/>
      <c r="M183" s="161">
        <f>SUM(M184:M192)</f>
        <v>0</v>
      </c>
      <c r="N183" s="160"/>
      <c r="O183" s="160">
        <f>SUM(O184:O192)</f>
        <v>0</v>
      </c>
      <c r="P183" s="160"/>
      <c r="Q183" s="160">
        <f>SUM(Q184:Q192)</f>
        <v>0</v>
      </c>
      <c r="R183" s="161"/>
      <c r="S183" s="161"/>
      <c r="T183" s="161"/>
      <c r="U183" s="161"/>
      <c r="V183" s="161">
        <f>SUM(V184:V192)</f>
        <v>0</v>
      </c>
      <c r="W183" s="161"/>
      <c r="X183" s="161"/>
      <c r="Y183" s="161"/>
      <c r="AG183" t="s">
        <v>303</v>
      </c>
    </row>
    <row r="184" spans="1:60" outlineLevel="1" x14ac:dyDescent="0.2">
      <c r="A184" s="175">
        <v>163</v>
      </c>
      <c r="B184" s="176" t="s">
        <v>1302</v>
      </c>
      <c r="C184" s="182" t="s">
        <v>1303</v>
      </c>
      <c r="D184" s="177" t="s">
        <v>453</v>
      </c>
      <c r="E184" s="178">
        <v>500</v>
      </c>
      <c r="F184" s="179"/>
      <c r="G184" s="180">
        <f t="shared" ref="G184:G192" si="91">ROUND(E184*F184,2)</f>
        <v>0</v>
      </c>
      <c r="H184" s="159"/>
      <c r="I184" s="158">
        <f t="shared" ref="I184:I192" si="92">ROUND(E184*H184,2)</f>
        <v>0</v>
      </c>
      <c r="J184" s="159"/>
      <c r="K184" s="158">
        <f t="shared" ref="K184:K192" si="93">ROUND(E184*J184,2)</f>
        <v>0</v>
      </c>
      <c r="L184" s="158">
        <v>21</v>
      </c>
      <c r="M184" s="158">
        <f t="shared" ref="M184:M192" si="94">G184*(1+L184/100)</f>
        <v>0</v>
      </c>
      <c r="N184" s="157">
        <v>0</v>
      </c>
      <c r="O184" s="157">
        <f t="shared" ref="O184:O192" si="95">ROUND(E184*N184,2)</f>
        <v>0</v>
      </c>
      <c r="P184" s="157">
        <v>0</v>
      </c>
      <c r="Q184" s="157">
        <f t="shared" ref="Q184:Q192" si="96">ROUND(E184*P184,2)</f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ref="V184:V192" si="97">ROUND(E184*U184,2)</f>
        <v>0</v>
      </c>
      <c r="W184" s="158"/>
      <c r="X184" s="158" t="s">
        <v>523</v>
      </c>
      <c r="Y184" s="158" t="s">
        <v>310</v>
      </c>
      <c r="Z184" s="147"/>
      <c r="AA184" s="147"/>
      <c r="AB184" s="147"/>
      <c r="AC184" s="147"/>
      <c r="AD184" s="147"/>
      <c r="AE184" s="147"/>
      <c r="AF184" s="147"/>
      <c r="AG184" s="147" t="s">
        <v>524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164</v>
      </c>
      <c r="B185" s="176" t="s">
        <v>1304</v>
      </c>
      <c r="C185" s="182" t="s">
        <v>1305</v>
      </c>
      <c r="D185" s="177" t="s">
        <v>887</v>
      </c>
      <c r="E185" s="178">
        <v>72</v>
      </c>
      <c r="F185" s="179"/>
      <c r="G185" s="180">
        <f t="shared" si="91"/>
        <v>0</v>
      </c>
      <c r="H185" s="159"/>
      <c r="I185" s="158">
        <f t="shared" si="92"/>
        <v>0</v>
      </c>
      <c r="J185" s="159"/>
      <c r="K185" s="158">
        <f t="shared" si="93"/>
        <v>0</v>
      </c>
      <c r="L185" s="158">
        <v>21</v>
      </c>
      <c r="M185" s="158">
        <f t="shared" si="94"/>
        <v>0</v>
      </c>
      <c r="N185" s="157">
        <v>0</v>
      </c>
      <c r="O185" s="157">
        <f t="shared" si="95"/>
        <v>0</v>
      </c>
      <c r="P185" s="157">
        <v>0</v>
      </c>
      <c r="Q185" s="157">
        <f t="shared" si="96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97"/>
        <v>0</v>
      </c>
      <c r="W185" s="158"/>
      <c r="X185" s="158" t="s">
        <v>309</v>
      </c>
      <c r="Y185" s="158" t="s">
        <v>310</v>
      </c>
      <c r="Z185" s="147"/>
      <c r="AA185" s="147"/>
      <c r="AB185" s="147"/>
      <c r="AC185" s="147"/>
      <c r="AD185" s="147"/>
      <c r="AE185" s="147"/>
      <c r="AF185" s="147"/>
      <c r="AG185" s="147" t="s">
        <v>311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33.75" outlineLevel="1" x14ac:dyDescent="0.2">
      <c r="A186" s="175">
        <v>165</v>
      </c>
      <c r="B186" s="176" t="s">
        <v>1306</v>
      </c>
      <c r="C186" s="182" t="s">
        <v>1307</v>
      </c>
      <c r="D186" s="177" t="s">
        <v>887</v>
      </c>
      <c r="E186" s="178">
        <v>8</v>
      </c>
      <c r="F186" s="179"/>
      <c r="G186" s="180">
        <f t="shared" si="91"/>
        <v>0</v>
      </c>
      <c r="H186" s="159"/>
      <c r="I186" s="158">
        <f t="shared" si="92"/>
        <v>0</v>
      </c>
      <c r="J186" s="159"/>
      <c r="K186" s="158">
        <f t="shared" si="93"/>
        <v>0</v>
      </c>
      <c r="L186" s="158">
        <v>21</v>
      </c>
      <c r="M186" s="158">
        <f t="shared" si="94"/>
        <v>0</v>
      </c>
      <c r="N186" s="157">
        <v>0</v>
      </c>
      <c r="O186" s="157">
        <f t="shared" si="95"/>
        <v>0</v>
      </c>
      <c r="P186" s="157">
        <v>0</v>
      </c>
      <c r="Q186" s="157">
        <f t="shared" si="96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97"/>
        <v>0</v>
      </c>
      <c r="W186" s="158"/>
      <c r="X186" s="158" t="s">
        <v>309</v>
      </c>
      <c r="Y186" s="158" t="s">
        <v>310</v>
      </c>
      <c r="Z186" s="147"/>
      <c r="AA186" s="147"/>
      <c r="AB186" s="147"/>
      <c r="AC186" s="147"/>
      <c r="AD186" s="147"/>
      <c r="AE186" s="147"/>
      <c r="AF186" s="147"/>
      <c r="AG186" s="147" t="s">
        <v>311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166</v>
      </c>
      <c r="B187" s="176" t="s">
        <v>1308</v>
      </c>
      <c r="C187" s="182" t="s">
        <v>1309</v>
      </c>
      <c r="D187" s="177" t="s">
        <v>389</v>
      </c>
      <c r="E187" s="178">
        <v>1</v>
      </c>
      <c r="F187" s="179"/>
      <c r="G187" s="180">
        <f t="shared" si="91"/>
        <v>0</v>
      </c>
      <c r="H187" s="159"/>
      <c r="I187" s="158">
        <f t="shared" si="92"/>
        <v>0</v>
      </c>
      <c r="J187" s="159"/>
      <c r="K187" s="158">
        <f t="shared" si="93"/>
        <v>0</v>
      </c>
      <c r="L187" s="158">
        <v>21</v>
      </c>
      <c r="M187" s="158">
        <f t="shared" si="94"/>
        <v>0</v>
      </c>
      <c r="N187" s="157">
        <v>0</v>
      </c>
      <c r="O187" s="157">
        <f t="shared" si="95"/>
        <v>0</v>
      </c>
      <c r="P187" s="157">
        <v>0</v>
      </c>
      <c r="Q187" s="157">
        <f t="shared" si="96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97"/>
        <v>0</v>
      </c>
      <c r="W187" s="158"/>
      <c r="X187" s="158" t="s">
        <v>523</v>
      </c>
      <c r="Y187" s="158" t="s">
        <v>310</v>
      </c>
      <c r="Z187" s="147"/>
      <c r="AA187" s="147"/>
      <c r="AB187" s="147"/>
      <c r="AC187" s="147"/>
      <c r="AD187" s="147"/>
      <c r="AE187" s="147"/>
      <c r="AF187" s="147"/>
      <c r="AG187" s="147" t="s">
        <v>524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167</v>
      </c>
      <c r="B188" s="176" t="s">
        <v>1310</v>
      </c>
      <c r="C188" s="182" t="s">
        <v>1311</v>
      </c>
      <c r="D188" s="177" t="s">
        <v>389</v>
      </c>
      <c r="E188" s="178">
        <v>1</v>
      </c>
      <c r="F188" s="179"/>
      <c r="G188" s="180">
        <f t="shared" si="91"/>
        <v>0</v>
      </c>
      <c r="H188" s="159"/>
      <c r="I188" s="158">
        <f t="shared" si="92"/>
        <v>0</v>
      </c>
      <c r="J188" s="159"/>
      <c r="K188" s="158">
        <f t="shared" si="93"/>
        <v>0</v>
      </c>
      <c r="L188" s="158">
        <v>21</v>
      </c>
      <c r="M188" s="158">
        <f t="shared" si="94"/>
        <v>0</v>
      </c>
      <c r="N188" s="157">
        <v>0</v>
      </c>
      <c r="O188" s="157">
        <f t="shared" si="95"/>
        <v>0</v>
      </c>
      <c r="P188" s="157">
        <v>0</v>
      </c>
      <c r="Q188" s="157">
        <f t="shared" si="96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97"/>
        <v>0</v>
      </c>
      <c r="W188" s="158"/>
      <c r="X188" s="158" t="s">
        <v>1312</v>
      </c>
      <c r="Y188" s="158" t="s">
        <v>310</v>
      </c>
      <c r="Z188" s="147"/>
      <c r="AA188" s="147"/>
      <c r="AB188" s="147"/>
      <c r="AC188" s="147"/>
      <c r="AD188" s="147"/>
      <c r="AE188" s="147"/>
      <c r="AF188" s="147"/>
      <c r="AG188" s="147" t="s">
        <v>1313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168</v>
      </c>
      <c r="B189" s="176" t="s">
        <v>1314</v>
      </c>
      <c r="C189" s="182" t="s">
        <v>1315</v>
      </c>
      <c r="D189" s="177" t="s">
        <v>389</v>
      </c>
      <c r="E189" s="178">
        <v>1</v>
      </c>
      <c r="F189" s="179"/>
      <c r="G189" s="180">
        <f t="shared" si="91"/>
        <v>0</v>
      </c>
      <c r="H189" s="159"/>
      <c r="I189" s="158">
        <f t="shared" si="92"/>
        <v>0</v>
      </c>
      <c r="J189" s="159"/>
      <c r="K189" s="158">
        <f t="shared" si="93"/>
        <v>0</v>
      </c>
      <c r="L189" s="158">
        <v>21</v>
      </c>
      <c r="M189" s="158">
        <f t="shared" si="94"/>
        <v>0</v>
      </c>
      <c r="N189" s="157">
        <v>0</v>
      </c>
      <c r="O189" s="157">
        <f t="shared" si="95"/>
        <v>0</v>
      </c>
      <c r="P189" s="157">
        <v>0</v>
      </c>
      <c r="Q189" s="157">
        <f t="shared" si="96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97"/>
        <v>0</v>
      </c>
      <c r="W189" s="158"/>
      <c r="X189" s="158" t="s">
        <v>523</v>
      </c>
      <c r="Y189" s="158" t="s">
        <v>310</v>
      </c>
      <c r="Z189" s="147"/>
      <c r="AA189" s="147"/>
      <c r="AB189" s="147"/>
      <c r="AC189" s="147"/>
      <c r="AD189" s="147"/>
      <c r="AE189" s="147"/>
      <c r="AF189" s="147"/>
      <c r="AG189" s="147" t="s">
        <v>524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169</v>
      </c>
      <c r="B190" s="176" t="s">
        <v>1316</v>
      </c>
      <c r="C190" s="182" t="s">
        <v>1317</v>
      </c>
      <c r="D190" s="177" t="s">
        <v>389</v>
      </c>
      <c r="E190" s="178">
        <v>1</v>
      </c>
      <c r="F190" s="179"/>
      <c r="G190" s="180">
        <f t="shared" si="91"/>
        <v>0</v>
      </c>
      <c r="H190" s="159"/>
      <c r="I190" s="158">
        <f t="shared" si="92"/>
        <v>0</v>
      </c>
      <c r="J190" s="159"/>
      <c r="K190" s="158">
        <f t="shared" si="93"/>
        <v>0</v>
      </c>
      <c r="L190" s="158">
        <v>21</v>
      </c>
      <c r="M190" s="158">
        <f t="shared" si="94"/>
        <v>0</v>
      </c>
      <c r="N190" s="157">
        <v>0</v>
      </c>
      <c r="O190" s="157">
        <f t="shared" si="95"/>
        <v>0</v>
      </c>
      <c r="P190" s="157">
        <v>0</v>
      </c>
      <c r="Q190" s="157">
        <f t="shared" si="96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97"/>
        <v>0</v>
      </c>
      <c r="W190" s="158"/>
      <c r="X190" s="158" t="s">
        <v>523</v>
      </c>
      <c r="Y190" s="158" t="s">
        <v>310</v>
      </c>
      <c r="Z190" s="147"/>
      <c r="AA190" s="147"/>
      <c r="AB190" s="147"/>
      <c r="AC190" s="147"/>
      <c r="AD190" s="147"/>
      <c r="AE190" s="147"/>
      <c r="AF190" s="147"/>
      <c r="AG190" s="147" t="s">
        <v>524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5">
        <v>170</v>
      </c>
      <c r="B191" s="176" t="s">
        <v>1318</v>
      </c>
      <c r="C191" s="182" t="s">
        <v>1319</v>
      </c>
      <c r="D191" s="177" t="s">
        <v>887</v>
      </c>
      <c r="E191" s="178">
        <v>8</v>
      </c>
      <c r="F191" s="179"/>
      <c r="G191" s="180">
        <f t="shared" si="91"/>
        <v>0</v>
      </c>
      <c r="H191" s="159"/>
      <c r="I191" s="158">
        <f t="shared" si="92"/>
        <v>0</v>
      </c>
      <c r="J191" s="159"/>
      <c r="K191" s="158">
        <f t="shared" si="93"/>
        <v>0</v>
      </c>
      <c r="L191" s="158">
        <v>21</v>
      </c>
      <c r="M191" s="158">
        <f t="shared" si="94"/>
        <v>0</v>
      </c>
      <c r="N191" s="157">
        <v>0</v>
      </c>
      <c r="O191" s="157">
        <f t="shared" si="95"/>
        <v>0</v>
      </c>
      <c r="P191" s="157">
        <v>0</v>
      </c>
      <c r="Q191" s="157">
        <f t="shared" si="96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97"/>
        <v>0</v>
      </c>
      <c r="W191" s="158"/>
      <c r="X191" s="158" t="s">
        <v>309</v>
      </c>
      <c r="Y191" s="158" t="s">
        <v>310</v>
      </c>
      <c r="Z191" s="147"/>
      <c r="AA191" s="147"/>
      <c r="AB191" s="147"/>
      <c r="AC191" s="147"/>
      <c r="AD191" s="147"/>
      <c r="AE191" s="147"/>
      <c r="AF191" s="147"/>
      <c r="AG191" s="147" t="s">
        <v>311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69">
        <v>171</v>
      </c>
      <c r="B192" s="170" t="s">
        <v>1320</v>
      </c>
      <c r="C192" s="183" t="s">
        <v>1321</v>
      </c>
      <c r="D192" s="171" t="s">
        <v>389</v>
      </c>
      <c r="E192" s="172">
        <v>1</v>
      </c>
      <c r="F192" s="173"/>
      <c r="G192" s="174">
        <f t="shared" si="91"/>
        <v>0</v>
      </c>
      <c r="H192" s="159"/>
      <c r="I192" s="158">
        <f t="shared" si="92"/>
        <v>0</v>
      </c>
      <c r="J192" s="159"/>
      <c r="K192" s="158">
        <f t="shared" si="93"/>
        <v>0</v>
      </c>
      <c r="L192" s="158">
        <v>21</v>
      </c>
      <c r="M192" s="158">
        <f t="shared" si="94"/>
        <v>0</v>
      </c>
      <c r="N192" s="157">
        <v>0</v>
      </c>
      <c r="O192" s="157">
        <f t="shared" si="95"/>
        <v>0</v>
      </c>
      <c r="P192" s="157">
        <v>0</v>
      </c>
      <c r="Q192" s="157">
        <f t="shared" si="96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97"/>
        <v>0</v>
      </c>
      <c r="W192" s="158"/>
      <c r="X192" s="158" t="s">
        <v>309</v>
      </c>
      <c r="Y192" s="158" t="s">
        <v>310</v>
      </c>
      <c r="Z192" s="147"/>
      <c r="AA192" s="147"/>
      <c r="AB192" s="147"/>
      <c r="AC192" s="147"/>
      <c r="AD192" s="147"/>
      <c r="AE192" s="147"/>
      <c r="AF192" s="147"/>
      <c r="AG192" s="147" t="s">
        <v>311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33" x14ac:dyDescent="0.2">
      <c r="A193" s="3"/>
      <c r="B193" s="4"/>
      <c r="C193" s="184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AE193">
        <v>15</v>
      </c>
      <c r="AF193">
        <v>21</v>
      </c>
      <c r="AG193" t="s">
        <v>288</v>
      </c>
    </row>
    <row r="194" spans="1:33" x14ac:dyDescent="0.2">
      <c r="A194" s="150"/>
      <c r="B194" s="151" t="s">
        <v>31</v>
      </c>
      <c r="C194" s="185"/>
      <c r="D194" s="152"/>
      <c r="E194" s="153"/>
      <c r="F194" s="153"/>
      <c r="G194" s="168">
        <f>G8+G51+G62+G81+G91+G103+G112+G120+G128+G136+G150+G163+G175+G183</f>
        <v>0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AE194">
        <f>SUMIF(L7:L192,AE193,G7:G192)</f>
        <v>0</v>
      </c>
      <c r="AF194">
        <f>SUMIF(L7:L192,AF193,G7:G192)</f>
        <v>0</v>
      </c>
      <c r="AG194" t="s">
        <v>353</v>
      </c>
    </row>
    <row r="195" spans="1:33" x14ac:dyDescent="0.2">
      <c r="A195" s="3"/>
      <c r="B195" s="4"/>
      <c r="C195" s="184"/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33" x14ac:dyDescent="0.2">
      <c r="A196" s="3"/>
      <c r="B196" s="4"/>
      <c r="C196" s="18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33" x14ac:dyDescent="0.2">
      <c r="A197" s="271" t="s">
        <v>354</v>
      </c>
      <c r="B197" s="271"/>
      <c r="C197" s="272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33" x14ac:dyDescent="0.2">
      <c r="A198" s="252"/>
      <c r="B198" s="253"/>
      <c r="C198" s="254"/>
      <c r="D198" s="253"/>
      <c r="E198" s="253"/>
      <c r="F198" s="253"/>
      <c r="G198" s="255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AG198" t="s">
        <v>355</v>
      </c>
    </row>
    <row r="199" spans="1:33" x14ac:dyDescent="0.2">
      <c r="A199" s="256"/>
      <c r="B199" s="257"/>
      <c r="C199" s="258"/>
      <c r="D199" s="257"/>
      <c r="E199" s="257"/>
      <c r="F199" s="257"/>
      <c r="G199" s="259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33" x14ac:dyDescent="0.2">
      <c r="A200" s="256"/>
      <c r="B200" s="257"/>
      <c r="C200" s="258"/>
      <c r="D200" s="257"/>
      <c r="E200" s="257"/>
      <c r="F200" s="257"/>
      <c r="G200" s="259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33" x14ac:dyDescent="0.2">
      <c r="A201" s="256"/>
      <c r="B201" s="257"/>
      <c r="C201" s="258"/>
      <c r="D201" s="257"/>
      <c r="E201" s="257"/>
      <c r="F201" s="257"/>
      <c r="G201" s="259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33" x14ac:dyDescent="0.2">
      <c r="A202" s="260"/>
      <c r="B202" s="261"/>
      <c r="C202" s="262"/>
      <c r="D202" s="261"/>
      <c r="E202" s="261"/>
      <c r="F202" s="261"/>
      <c r="G202" s="26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33" x14ac:dyDescent="0.2">
      <c r="A203" s="3"/>
      <c r="B203" s="4"/>
      <c r="C203" s="184"/>
      <c r="D203" s="6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33" x14ac:dyDescent="0.2">
      <c r="C204" s="186"/>
      <c r="D204" s="10"/>
      <c r="AG204" t="s">
        <v>356</v>
      </c>
    </row>
    <row r="205" spans="1:33" x14ac:dyDescent="0.2">
      <c r="D205" s="10"/>
    </row>
    <row r="206" spans="1:33" x14ac:dyDescent="0.2">
      <c r="D206" s="10"/>
    </row>
    <row r="207" spans="1:33" x14ac:dyDescent="0.2">
      <c r="D207" s="10"/>
    </row>
    <row r="208" spans="1:33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98:G202"/>
    <mergeCell ref="A1:G1"/>
    <mergeCell ref="C2:G2"/>
    <mergeCell ref="C3:G3"/>
    <mergeCell ref="C4:G4"/>
    <mergeCell ref="A197:C19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outlinePr summaryBelow="0"/>
  </sheetPr>
  <dimension ref="A1:BH5000"/>
  <sheetViews>
    <sheetView workbookViewId="0">
      <pane ySplit="7" topLeftCell="A122" activePane="bottomLeft" state="frozen"/>
      <selection sqref="A1:G1"/>
      <selection pane="bottomLeft" activeCell="C140" sqref="C140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61</v>
      </c>
      <c r="C4" s="268" t="s">
        <v>62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2" t="s">
        <v>302</v>
      </c>
      <c r="B8" s="163" t="s">
        <v>85</v>
      </c>
      <c r="C8" s="181" t="s">
        <v>86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0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1322</v>
      </c>
      <c r="C9" s="182" t="s">
        <v>1323</v>
      </c>
      <c r="D9" s="177" t="s">
        <v>1324</v>
      </c>
      <c r="E9" s="178">
        <v>50</v>
      </c>
      <c r="F9" s="179"/>
      <c r="G9" s="180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1325</v>
      </c>
      <c r="C10" s="182" t="s">
        <v>1326</v>
      </c>
      <c r="D10" s="177" t="s">
        <v>421</v>
      </c>
      <c r="E10" s="178">
        <v>800</v>
      </c>
      <c r="F10" s="179"/>
      <c r="G10" s="180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307</v>
      </c>
      <c r="T10" s="158" t="s">
        <v>308</v>
      </c>
      <c r="U10" s="158">
        <v>0</v>
      </c>
      <c r="V10" s="158">
        <f>ROUND(E10*U10,2)</f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1327</v>
      </c>
      <c r="C11" s="182" t="s">
        <v>1328</v>
      </c>
      <c r="D11" s="177" t="s">
        <v>1324</v>
      </c>
      <c r="E11" s="178">
        <v>900</v>
      </c>
      <c r="F11" s="179"/>
      <c r="G11" s="180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1329</v>
      </c>
      <c r="C12" s="182" t="s">
        <v>1328</v>
      </c>
      <c r="D12" s="177" t="s">
        <v>1324</v>
      </c>
      <c r="E12" s="178">
        <v>100</v>
      </c>
      <c r="F12" s="179"/>
      <c r="G12" s="180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307</v>
      </c>
      <c r="T12" s="158" t="s">
        <v>308</v>
      </c>
      <c r="U12" s="158">
        <v>0</v>
      </c>
      <c r="V12" s="158">
        <f>ROUND(E12*U12,2)</f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1330</v>
      </c>
      <c r="C13" s="182" t="s">
        <v>1331</v>
      </c>
      <c r="D13" s="177" t="s">
        <v>421</v>
      </c>
      <c r="E13" s="178">
        <v>100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307</v>
      </c>
      <c r="T13" s="158" t="s">
        <v>308</v>
      </c>
      <c r="U13" s="158">
        <v>0</v>
      </c>
      <c r="V13" s="158">
        <f>ROUND(E13*U13,2)</f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2" t="s">
        <v>302</v>
      </c>
      <c r="B14" s="163" t="s">
        <v>87</v>
      </c>
      <c r="C14" s="181" t="s">
        <v>88</v>
      </c>
      <c r="D14" s="164"/>
      <c r="E14" s="165"/>
      <c r="F14" s="166"/>
      <c r="G14" s="167">
        <f>SUMIF(AG15:AG15,"&lt;&gt;NOR",G15:G15)</f>
        <v>0</v>
      </c>
      <c r="H14" s="161"/>
      <c r="I14" s="161">
        <f>SUM(I15:I15)</f>
        <v>0</v>
      </c>
      <c r="J14" s="161"/>
      <c r="K14" s="161">
        <f>SUM(K15:K15)</f>
        <v>0</v>
      </c>
      <c r="L14" s="161"/>
      <c r="M14" s="161">
        <f>SUM(M15:M15)</f>
        <v>0</v>
      </c>
      <c r="N14" s="160"/>
      <c r="O14" s="160">
        <f>SUM(O15:O15)</f>
        <v>0</v>
      </c>
      <c r="P14" s="160"/>
      <c r="Q14" s="160">
        <f>SUM(Q15:Q15)</f>
        <v>0</v>
      </c>
      <c r="R14" s="161"/>
      <c r="S14" s="161"/>
      <c r="T14" s="161"/>
      <c r="U14" s="161"/>
      <c r="V14" s="161">
        <f>SUM(V15:V15)</f>
        <v>0</v>
      </c>
      <c r="W14" s="161"/>
      <c r="X14" s="161"/>
      <c r="Y14" s="161"/>
      <c r="AG14" t="s">
        <v>303</v>
      </c>
    </row>
    <row r="15" spans="1:60" outlineLevel="1" x14ac:dyDescent="0.2">
      <c r="A15" s="175">
        <v>6</v>
      </c>
      <c r="B15" s="176" t="s">
        <v>1332</v>
      </c>
      <c r="C15" s="182" t="s">
        <v>1333</v>
      </c>
      <c r="D15" s="177" t="s">
        <v>1334</v>
      </c>
      <c r="E15" s="178">
        <v>300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307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5.5" x14ac:dyDescent="0.2">
      <c r="A16" s="162" t="s">
        <v>302</v>
      </c>
      <c r="B16" s="163" t="s">
        <v>89</v>
      </c>
      <c r="C16" s="181" t="s">
        <v>90</v>
      </c>
      <c r="D16" s="164"/>
      <c r="E16" s="165"/>
      <c r="F16" s="166"/>
      <c r="G16" s="167">
        <f>SUMIF(AG17:AG17,"&lt;&gt;NOR",G17:G17)</f>
        <v>0</v>
      </c>
      <c r="H16" s="161"/>
      <c r="I16" s="161">
        <f>SUM(I17:I17)</f>
        <v>0</v>
      </c>
      <c r="J16" s="161"/>
      <c r="K16" s="161">
        <f>SUM(K17:K17)</f>
        <v>0</v>
      </c>
      <c r="L16" s="161"/>
      <c r="M16" s="161">
        <f>SUM(M17:M17)</f>
        <v>0</v>
      </c>
      <c r="N16" s="160"/>
      <c r="O16" s="160">
        <f>SUM(O17:O17)</f>
        <v>0</v>
      </c>
      <c r="P16" s="160"/>
      <c r="Q16" s="160">
        <f>SUM(Q17:Q17)</f>
        <v>0</v>
      </c>
      <c r="R16" s="161"/>
      <c r="S16" s="161"/>
      <c r="T16" s="161"/>
      <c r="U16" s="161"/>
      <c r="V16" s="161">
        <f>SUM(V17:V17)</f>
        <v>0</v>
      </c>
      <c r="W16" s="161"/>
      <c r="X16" s="161"/>
      <c r="Y16" s="161"/>
      <c r="AG16" t="s">
        <v>303</v>
      </c>
    </row>
    <row r="17" spans="1:60" outlineLevel="1" x14ac:dyDescent="0.2">
      <c r="A17" s="175">
        <v>7</v>
      </c>
      <c r="B17" s="176" t="s">
        <v>1335</v>
      </c>
      <c r="C17" s="182" t="s">
        <v>2459</v>
      </c>
      <c r="D17" s="177" t="s">
        <v>1336</v>
      </c>
      <c r="E17" s="178">
        <v>2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523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524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302</v>
      </c>
      <c r="B18" s="163" t="s">
        <v>91</v>
      </c>
      <c r="C18" s="181" t="s">
        <v>92</v>
      </c>
      <c r="D18" s="164"/>
      <c r="E18" s="165"/>
      <c r="F18" s="166"/>
      <c r="G18" s="167">
        <f>SUMIF(AG19:AG22,"&lt;&gt;NOR",G19:G22)</f>
        <v>0</v>
      </c>
      <c r="H18" s="161"/>
      <c r="I18" s="161">
        <f>SUM(I19:I22)</f>
        <v>0</v>
      </c>
      <c r="J18" s="161"/>
      <c r="K18" s="161">
        <f>SUM(K19:K22)</f>
        <v>0</v>
      </c>
      <c r="L18" s="161"/>
      <c r="M18" s="161">
        <f>SUM(M19:M22)</f>
        <v>0</v>
      </c>
      <c r="N18" s="160"/>
      <c r="O18" s="160">
        <f>SUM(O19:O22)</f>
        <v>0</v>
      </c>
      <c r="P18" s="160"/>
      <c r="Q18" s="160">
        <f>SUM(Q19:Q22)</f>
        <v>0</v>
      </c>
      <c r="R18" s="161"/>
      <c r="S18" s="161"/>
      <c r="T18" s="161"/>
      <c r="U18" s="161"/>
      <c r="V18" s="161">
        <f>SUM(V19:V22)</f>
        <v>0</v>
      </c>
      <c r="W18" s="161"/>
      <c r="X18" s="161"/>
      <c r="Y18" s="161"/>
      <c r="AG18" t="s">
        <v>303</v>
      </c>
    </row>
    <row r="19" spans="1:60" outlineLevel="1" x14ac:dyDescent="0.2">
      <c r="A19" s="175">
        <v>8</v>
      </c>
      <c r="B19" s="176" t="s">
        <v>1337</v>
      </c>
      <c r="C19" s="182" t="s">
        <v>2460</v>
      </c>
      <c r="D19" s="177" t="s">
        <v>358</v>
      </c>
      <c r="E19" s="178">
        <v>100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9</v>
      </c>
      <c r="B20" s="176" t="s">
        <v>1338</v>
      </c>
      <c r="C20" s="182" t="s">
        <v>1339</v>
      </c>
      <c r="D20" s="177" t="s">
        <v>358</v>
      </c>
      <c r="E20" s="178">
        <v>11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10</v>
      </c>
      <c r="B21" s="176" t="s">
        <v>1340</v>
      </c>
      <c r="C21" s="182" t="s">
        <v>1341</v>
      </c>
      <c r="D21" s="177" t="s">
        <v>1334</v>
      </c>
      <c r="E21" s="178">
        <v>130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11</v>
      </c>
      <c r="B22" s="176" t="s">
        <v>1342</v>
      </c>
      <c r="C22" s="182" t="s">
        <v>1341</v>
      </c>
      <c r="D22" s="177" t="s">
        <v>1334</v>
      </c>
      <c r="E22" s="178">
        <v>36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2" t="s">
        <v>302</v>
      </c>
      <c r="B23" s="163" t="s">
        <v>93</v>
      </c>
      <c r="C23" s="181" t="s">
        <v>94</v>
      </c>
      <c r="D23" s="164"/>
      <c r="E23" s="165"/>
      <c r="F23" s="166"/>
      <c r="G23" s="167">
        <f>SUMIF(AG24:AG26,"&lt;&gt;NOR",G24:G26)</f>
        <v>0</v>
      </c>
      <c r="H23" s="161"/>
      <c r="I23" s="161">
        <f>SUM(I24:I26)</f>
        <v>0</v>
      </c>
      <c r="J23" s="161"/>
      <c r="K23" s="161">
        <f>SUM(K24:K26)</f>
        <v>0</v>
      </c>
      <c r="L23" s="161"/>
      <c r="M23" s="161">
        <f>SUM(M24:M26)</f>
        <v>0</v>
      </c>
      <c r="N23" s="160"/>
      <c r="O23" s="160">
        <f>SUM(O24:O26)</f>
        <v>0</v>
      </c>
      <c r="P23" s="160"/>
      <c r="Q23" s="160">
        <f>SUM(Q24:Q26)</f>
        <v>0</v>
      </c>
      <c r="R23" s="161"/>
      <c r="S23" s="161"/>
      <c r="T23" s="161"/>
      <c r="U23" s="161"/>
      <c r="V23" s="161">
        <f>SUM(V24:V26)</f>
        <v>0</v>
      </c>
      <c r="W23" s="161"/>
      <c r="X23" s="161"/>
      <c r="Y23" s="161"/>
      <c r="AG23" t="s">
        <v>303</v>
      </c>
    </row>
    <row r="24" spans="1:60" outlineLevel="1" x14ac:dyDescent="0.2">
      <c r="A24" s="175">
        <v>12</v>
      </c>
      <c r="B24" s="176" t="s">
        <v>1343</v>
      </c>
      <c r="C24" s="182" t="s">
        <v>1344</v>
      </c>
      <c r="D24" s="177" t="s">
        <v>1324</v>
      </c>
      <c r="E24" s="178">
        <v>100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13</v>
      </c>
      <c r="B25" s="176" t="s">
        <v>1345</v>
      </c>
      <c r="C25" s="182" t="s">
        <v>1331</v>
      </c>
      <c r="D25" s="177" t="s">
        <v>421</v>
      </c>
      <c r="E25" s="178">
        <v>100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14</v>
      </c>
      <c r="B26" s="176" t="s">
        <v>1346</v>
      </c>
      <c r="C26" s="182" t="s">
        <v>1347</v>
      </c>
      <c r="D26" s="177" t="s">
        <v>421</v>
      </c>
      <c r="E26" s="178">
        <v>100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5.5" x14ac:dyDescent="0.2">
      <c r="A27" s="162" t="s">
        <v>302</v>
      </c>
      <c r="B27" s="163" t="s">
        <v>95</v>
      </c>
      <c r="C27" s="181" t="s">
        <v>96</v>
      </c>
      <c r="D27" s="164"/>
      <c r="E27" s="165"/>
      <c r="F27" s="166"/>
      <c r="G27" s="167">
        <f>SUMIF(AG28:AG35,"&lt;&gt;NOR",G28:G35)</f>
        <v>0</v>
      </c>
      <c r="H27" s="161"/>
      <c r="I27" s="161">
        <f>SUM(I28:I35)</f>
        <v>0</v>
      </c>
      <c r="J27" s="161"/>
      <c r="K27" s="161">
        <f>SUM(K28:K35)</f>
        <v>0</v>
      </c>
      <c r="L27" s="161"/>
      <c r="M27" s="161">
        <f>SUM(M28:M35)</f>
        <v>0</v>
      </c>
      <c r="N27" s="160"/>
      <c r="O27" s="160">
        <f>SUM(O28:O35)</f>
        <v>0</v>
      </c>
      <c r="P27" s="160"/>
      <c r="Q27" s="160">
        <f>SUM(Q28:Q35)</f>
        <v>0</v>
      </c>
      <c r="R27" s="161"/>
      <c r="S27" s="161"/>
      <c r="T27" s="161"/>
      <c r="U27" s="161"/>
      <c r="V27" s="161">
        <f>SUM(V28:V35)</f>
        <v>0</v>
      </c>
      <c r="W27" s="161"/>
      <c r="X27" s="161"/>
      <c r="Y27" s="161"/>
      <c r="AG27" t="s">
        <v>303</v>
      </c>
    </row>
    <row r="28" spans="1:60" outlineLevel="1" x14ac:dyDescent="0.2">
      <c r="A28" s="175">
        <v>15</v>
      </c>
      <c r="B28" s="176" t="s">
        <v>1348</v>
      </c>
      <c r="C28" s="182" t="s">
        <v>2461</v>
      </c>
      <c r="D28" s="177" t="s">
        <v>421</v>
      </c>
      <c r="E28" s="178">
        <v>50</v>
      </c>
      <c r="F28" s="179"/>
      <c r="G28" s="180">
        <f t="shared" ref="G28:G35" si="0">ROUND(E28*F28,2)</f>
        <v>0</v>
      </c>
      <c r="H28" s="159"/>
      <c r="I28" s="158">
        <f t="shared" ref="I28:I35" si="1">ROUND(E28*H28,2)</f>
        <v>0</v>
      </c>
      <c r="J28" s="159"/>
      <c r="K28" s="158">
        <f t="shared" ref="K28:K35" si="2">ROUND(E28*J28,2)</f>
        <v>0</v>
      </c>
      <c r="L28" s="158">
        <v>21</v>
      </c>
      <c r="M28" s="158">
        <f t="shared" ref="M28:M35" si="3">G28*(1+L28/100)</f>
        <v>0</v>
      </c>
      <c r="N28" s="157">
        <v>0</v>
      </c>
      <c r="O28" s="157">
        <f t="shared" ref="O28:O35" si="4">ROUND(E28*N28,2)</f>
        <v>0</v>
      </c>
      <c r="P28" s="157">
        <v>0</v>
      </c>
      <c r="Q28" s="157">
        <f t="shared" ref="Q28:Q35" si="5"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ref="V28:V35" si="6">ROUND(E28*U28,2)</f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16</v>
      </c>
      <c r="B29" s="176" t="s">
        <v>1349</v>
      </c>
      <c r="C29" s="182" t="s">
        <v>1350</v>
      </c>
      <c r="D29" s="177" t="s">
        <v>358</v>
      </c>
      <c r="E29" s="178">
        <v>10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309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17</v>
      </c>
      <c r="B30" s="176" t="s">
        <v>1351</v>
      </c>
      <c r="C30" s="182" t="s">
        <v>1352</v>
      </c>
      <c r="D30" s="177" t="s">
        <v>421</v>
      </c>
      <c r="E30" s="178">
        <v>100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18</v>
      </c>
      <c r="B31" s="176" t="s">
        <v>1353</v>
      </c>
      <c r="C31" s="182" t="s">
        <v>1354</v>
      </c>
      <c r="D31" s="177" t="s">
        <v>421</v>
      </c>
      <c r="E31" s="178">
        <v>160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19</v>
      </c>
      <c r="B32" s="176" t="s">
        <v>1355</v>
      </c>
      <c r="C32" s="182" t="s">
        <v>1356</v>
      </c>
      <c r="D32" s="177" t="s">
        <v>421</v>
      </c>
      <c r="E32" s="178">
        <v>200</v>
      </c>
      <c r="F32" s="179"/>
      <c r="G32" s="180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6"/>
        <v>0</v>
      </c>
      <c r="W32" s="158"/>
      <c r="X32" s="158" t="s">
        <v>309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20</v>
      </c>
      <c r="B33" s="176" t="s">
        <v>1357</v>
      </c>
      <c r="C33" s="182" t="s">
        <v>1358</v>
      </c>
      <c r="D33" s="177" t="s">
        <v>421</v>
      </c>
      <c r="E33" s="178">
        <v>100</v>
      </c>
      <c r="F33" s="179"/>
      <c r="G33" s="180">
        <f t="shared" si="0"/>
        <v>0</v>
      </c>
      <c r="H33" s="159"/>
      <c r="I33" s="158">
        <f t="shared" si="1"/>
        <v>0</v>
      </c>
      <c r="J33" s="159"/>
      <c r="K33" s="158">
        <f t="shared" si="2"/>
        <v>0</v>
      </c>
      <c r="L33" s="158">
        <v>21</v>
      </c>
      <c r="M33" s="158">
        <f t="shared" si="3"/>
        <v>0</v>
      </c>
      <c r="N33" s="157">
        <v>0</v>
      </c>
      <c r="O33" s="157">
        <f t="shared" si="4"/>
        <v>0</v>
      </c>
      <c r="P33" s="157">
        <v>0</v>
      </c>
      <c r="Q33" s="157">
        <f t="shared" si="5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6"/>
        <v>0</v>
      </c>
      <c r="W33" s="158"/>
      <c r="X33" s="158" t="s">
        <v>523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524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21</v>
      </c>
      <c r="B34" s="176" t="s">
        <v>1359</v>
      </c>
      <c r="C34" s="182" t="s">
        <v>1360</v>
      </c>
      <c r="D34" s="177" t="s">
        <v>421</v>
      </c>
      <c r="E34" s="178">
        <v>60</v>
      </c>
      <c r="F34" s="179"/>
      <c r="G34" s="180">
        <f t="shared" si="0"/>
        <v>0</v>
      </c>
      <c r="H34" s="159"/>
      <c r="I34" s="158">
        <f t="shared" si="1"/>
        <v>0</v>
      </c>
      <c r="J34" s="159"/>
      <c r="K34" s="158">
        <f t="shared" si="2"/>
        <v>0</v>
      </c>
      <c r="L34" s="158">
        <v>21</v>
      </c>
      <c r="M34" s="158">
        <f t="shared" si="3"/>
        <v>0</v>
      </c>
      <c r="N34" s="157">
        <v>0</v>
      </c>
      <c r="O34" s="157">
        <f t="shared" si="4"/>
        <v>0</v>
      </c>
      <c r="P34" s="157">
        <v>0</v>
      </c>
      <c r="Q34" s="157">
        <f t="shared" si="5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6"/>
        <v>0</v>
      </c>
      <c r="W34" s="158"/>
      <c r="X34" s="158" t="s">
        <v>309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22</v>
      </c>
      <c r="B35" s="176" t="s">
        <v>1361</v>
      </c>
      <c r="C35" s="182" t="s">
        <v>1362</v>
      </c>
      <c r="D35" s="177" t="s">
        <v>421</v>
      </c>
      <c r="E35" s="178">
        <v>200</v>
      </c>
      <c r="F35" s="179"/>
      <c r="G35" s="180">
        <f t="shared" si="0"/>
        <v>0</v>
      </c>
      <c r="H35" s="159"/>
      <c r="I35" s="158">
        <f t="shared" si="1"/>
        <v>0</v>
      </c>
      <c r="J35" s="159"/>
      <c r="K35" s="158">
        <f t="shared" si="2"/>
        <v>0</v>
      </c>
      <c r="L35" s="158">
        <v>21</v>
      </c>
      <c r="M35" s="158">
        <f t="shared" si="3"/>
        <v>0</v>
      </c>
      <c r="N35" s="157">
        <v>0</v>
      </c>
      <c r="O35" s="157">
        <f t="shared" si="4"/>
        <v>0</v>
      </c>
      <c r="P35" s="157">
        <v>0</v>
      </c>
      <c r="Q35" s="157">
        <f t="shared" si="5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6"/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2" t="s">
        <v>302</v>
      </c>
      <c r="B36" s="163" t="s">
        <v>97</v>
      </c>
      <c r="C36" s="181" t="s">
        <v>98</v>
      </c>
      <c r="D36" s="164"/>
      <c r="E36" s="165"/>
      <c r="F36" s="166"/>
      <c r="G36" s="167">
        <f>SUMIF(AG37:AG44,"&lt;&gt;NOR",G37:G44)</f>
        <v>0</v>
      </c>
      <c r="H36" s="161"/>
      <c r="I36" s="161">
        <f>SUM(I37:I44)</f>
        <v>0</v>
      </c>
      <c r="J36" s="161"/>
      <c r="K36" s="161">
        <f>SUM(K37:K44)</f>
        <v>0</v>
      </c>
      <c r="L36" s="161"/>
      <c r="M36" s="161">
        <f>SUM(M37:M44)</f>
        <v>0</v>
      </c>
      <c r="N36" s="160"/>
      <c r="O36" s="160">
        <f>SUM(O37:O44)</f>
        <v>0</v>
      </c>
      <c r="P36" s="160"/>
      <c r="Q36" s="160">
        <f>SUM(Q37:Q44)</f>
        <v>0</v>
      </c>
      <c r="R36" s="161"/>
      <c r="S36" s="161"/>
      <c r="T36" s="161"/>
      <c r="U36" s="161"/>
      <c r="V36" s="161">
        <f>SUM(V37:V44)</f>
        <v>0</v>
      </c>
      <c r="W36" s="161"/>
      <c r="X36" s="161"/>
      <c r="Y36" s="161"/>
      <c r="AG36" t="s">
        <v>303</v>
      </c>
    </row>
    <row r="37" spans="1:60" outlineLevel="1" x14ac:dyDescent="0.2">
      <c r="A37" s="175">
        <v>23</v>
      </c>
      <c r="B37" s="176" t="s">
        <v>1363</v>
      </c>
      <c r="C37" s="182" t="s">
        <v>1364</v>
      </c>
      <c r="D37" s="177" t="s">
        <v>358</v>
      </c>
      <c r="E37" s="178">
        <v>60</v>
      </c>
      <c r="F37" s="179"/>
      <c r="G37" s="180">
        <f t="shared" ref="G37:G44" si="7">ROUND(E37*F37,2)</f>
        <v>0</v>
      </c>
      <c r="H37" s="159"/>
      <c r="I37" s="158">
        <f t="shared" ref="I37:I44" si="8">ROUND(E37*H37,2)</f>
        <v>0</v>
      </c>
      <c r="J37" s="159"/>
      <c r="K37" s="158">
        <f t="shared" ref="K37:K44" si="9">ROUND(E37*J37,2)</f>
        <v>0</v>
      </c>
      <c r="L37" s="158">
        <v>21</v>
      </c>
      <c r="M37" s="158">
        <f t="shared" ref="M37:M44" si="10">G37*(1+L37/100)</f>
        <v>0</v>
      </c>
      <c r="N37" s="157">
        <v>0</v>
      </c>
      <c r="O37" s="157">
        <f t="shared" ref="O37:O44" si="11">ROUND(E37*N37,2)</f>
        <v>0</v>
      </c>
      <c r="P37" s="157">
        <v>0</v>
      </c>
      <c r="Q37" s="157">
        <f t="shared" ref="Q37:Q44" si="12"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ref="V37:V44" si="13">ROUND(E37*U37,2)</f>
        <v>0</v>
      </c>
      <c r="W37" s="158"/>
      <c r="X37" s="158" t="s">
        <v>309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24</v>
      </c>
      <c r="B38" s="176" t="s">
        <v>1365</v>
      </c>
      <c r="C38" s="182" t="s">
        <v>1366</v>
      </c>
      <c r="D38" s="177" t="s">
        <v>358</v>
      </c>
      <c r="E38" s="178">
        <v>12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25</v>
      </c>
      <c r="B39" s="176" t="s">
        <v>1367</v>
      </c>
      <c r="C39" s="182" t="s">
        <v>1368</v>
      </c>
      <c r="D39" s="177" t="s">
        <v>358</v>
      </c>
      <c r="E39" s="178">
        <v>2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26</v>
      </c>
      <c r="B40" s="176" t="s">
        <v>1369</v>
      </c>
      <c r="C40" s="182" t="s">
        <v>1370</v>
      </c>
      <c r="D40" s="177" t="s">
        <v>358</v>
      </c>
      <c r="E40" s="178">
        <v>20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27</v>
      </c>
      <c r="B41" s="176" t="s">
        <v>1371</v>
      </c>
      <c r="C41" s="182" t="s">
        <v>1372</v>
      </c>
      <c r="D41" s="177" t="s">
        <v>358</v>
      </c>
      <c r="E41" s="178">
        <v>55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28</v>
      </c>
      <c r="B42" s="176" t="s">
        <v>1373</v>
      </c>
      <c r="C42" s="182" t="s">
        <v>1374</v>
      </c>
      <c r="D42" s="177" t="s">
        <v>358</v>
      </c>
      <c r="E42" s="178">
        <v>24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29</v>
      </c>
      <c r="B43" s="176" t="s">
        <v>1375</v>
      </c>
      <c r="C43" s="182" t="s">
        <v>1376</v>
      </c>
      <c r="D43" s="177" t="s">
        <v>358</v>
      </c>
      <c r="E43" s="178">
        <v>14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30</v>
      </c>
      <c r="B44" s="176" t="s">
        <v>1377</v>
      </c>
      <c r="C44" s="182" t="s">
        <v>1378</v>
      </c>
      <c r="D44" s="177" t="s">
        <v>358</v>
      </c>
      <c r="E44" s="178">
        <v>4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302</v>
      </c>
      <c r="B45" s="163" t="s">
        <v>99</v>
      </c>
      <c r="C45" s="181" t="s">
        <v>100</v>
      </c>
      <c r="D45" s="164"/>
      <c r="E45" s="165"/>
      <c r="F45" s="166"/>
      <c r="G45" s="167">
        <f>SUMIF(AG46:AG48,"&lt;&gt;NOR",G46:G48)</f>
        <v>0</v>
      </c>
      <c r="H45" s="161"/>
      <c r="I45" s="161">
        <f>SUM(I46:I48)</f>
        <v>0</v>
      </c>
      <c r="J45" s="161"/>
      <c r="K45" s="161">
        <f>SUM(K46:K48)</f>
        <v>0</v>
      </c>
      <c r="L45" s="161"/>
      <c r="M45" s="161">
        <f>SUM(M46:M48)</f>
        <v>0</v>
      </c>
      <c r="N45" s="160"/>
      <c r="O45" s="160">
        <f>SUM(O46:O48)</f>
        <v>0</v>
      </c>
      <c r="P45" s="160"/>
      <c r="Q45" s="160">
        <f>SUM(Q46:Q48)</f>
        <v>0</v>
      </c>
      <c r="R45" s="161"/>
      <c r="S45" s="161"/>
      <c r="T45" s="161"/>
      <c r="U45" s="161"/>
      <c r="V45" s="161">
        <f>SUM(V46:V48)</f>
        <v>0</v>
      </c>
      <c r="W45" s="161"/>
      <c r="X45" s="161"/>
      <c r="Y45" s="161"/>
      <c r="AG45" t="s">
        <v>303</v>
      </c>
    </row>
    <row r="46" spans="1:60" outlineLevel="1" x14ac:dyDescent="0.2">
      <c r="A46" s="175">
        <v>31</v>
      </c>
      <c r="B46" s="176" t="s">
        <v>1379</v>
      </c>
      <c r="C46" s="182" t="s">
        <v>1380</v>
      </c>
      <c r="D46" s="177" t="s">
        <v>421</v>
      </c>
      <c r="E46" s="178">
        <v>250</v>
      </c>
      <c r="F46" s="179"/>
      <c r="G46" s="180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307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32</v>
      </c>
      <c r="B47" s="176" t="s">
        <v>1381</v>
      </c>
      <c r="C47" s="182" t="s">
        <v>1382</v>
      </c>
      <c r="D47" s="177" t="s">
        <v>421</v>
      </c>
      <c r="E47" s="178">
        <v>50</v>
      </c>
      <c r="F47" s="179"/>
      <c r="G47" s="180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8"/>
      <c r="S47" s="158" t="s">
        <v>307</v>
      </c>
      <c r="T47" s="158" t="s">
        <v>308</v>
      </c>
      <c r="U47" s="158">
        <v>0</v>
      </c>
      <c r="V47" s="158">
        <f>ROUND(E47*U47,2)</f>
        <v>0</v>
      </c>
      <c r="W47" s="158"/>
      <c r="X47" s="158" t="s">
        <v>309</v>
      </c>
      <c r="Y47" s="158" t="s">
        <v>310</v>
      </c>
      <c r="Z47" s="147"/>
      <c r="AA47" s="147"/>
      <c r="AB47" s="147"/>
      <c r="AC47" s="147"/>
      <c r="AD47" s="147"/>
      <c r="AE47" s="147"/>
      <c r="AF47" s="147"/>
      <c r="AG47" s="147" t="s">
        <v>311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33</v>
      </c>
      <c r="B48" s="176" t="s">
        <v>1383</v>
      </c>
      <c r="C48" s="182" t="s">
        <v>1384</v>
      </c>
      <c r="D48" s="177" t="s">
        <v>421</v>
      </c>
      <c r="E48" s="178">
        <v>100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302</v>
      </c>
      <c r="B49" s="163" t="s">
        <v>101</v>
      </c>
      <c r="C49" s="181" t="s">
        <v>102</v>
      </c>
      <c r="D49" s="164"/>
      <c r="E49" s="165"/>
      <c r="F49" s="166"/>
      <c r="G49" s="167">
        <f>SUMIF(AG50:AG55,"&lt;&gt;NOR",G50:G55)</f>
        <v>0</v>
      </c>
      <c r="H49" s="161"/>
      <c r="I49" s="161">
        <f>SUM(I50:I55)</f>
        <v>0</v>
      </c>
      <c r="J49" s="161"/>
      <c r="K49" s="161">
        <f>SUM(K50:K55)</f>
        <v>0</v>
      </c>
      <c r="L49" s="161"/>
      <c r="M49" s="161">
        <f>SUM(M50:M55)</f>
        <v>0</v>
      </c>
      <c r="N49" s="160"/>
      <c r="O49" s="160">
        <f>SUM(O50:O55)</f>
        <v>0</v>
      </c>
      <c r="P49" s="160"/>
      <c r="Q49" s="160">
        <f>SUM(Q50:Q55)</f>
        <v>0</v>
      </c>
      <c r="R49" s="161"/>
      <c r="S49" s="161"/>
      <c r="T49" s="161"/>
      <c r="U49" s="161"/>
      <c r="V49" s="161">
        <f>SUM(V50:V55)</f>
        <v>0</v>
      </c>
      <c r="W49" s="161"/>
      <c r="X49" s="161"/>
      <c r="Y49" s="161"/>
      <c r="AG49" t="s">
        <v>303</v>
      </c>
    </row>
    <row r="50" spans="1:60" outlineLevel="1" x14ac:dyDescent="0.2">
      <c r="A50" s="175">
        <v>34</v>
      </c>
      <c r="B50" s="176" t="s">
        <v>1385</v>
      </c>
      <c r="C50" s="182" t="s">
        <v>1386</v>
      </c>
      <c r="D50" s="177"/>
      <c r="E50" s="178">
        <v>10</v>
      </c>
      <c r="F50" s="179"/>
      <c r="G50" s="180">
        <f t="shared" ref="G50:G55" si="14">ROUND(E50*F50,2)</f>
        <v>0</v>
      </c>
      <c r="H50" s="159"/>
      <c r="I50" s="158">
        <f t="shared" ref="I50:I55" si="15">ROUND(E50*H50,2)</f>
        <v>0</v>
      </c>
      <c r="J50" s="159"/>
      <c r="K50" s="158">
        <f t="shared" ref="K50:K55" si="16">ROUND(E50*J50,2)</f>
        <v>0</v>
      </c>
      <c r="L50" s="158">
        <v>21</v>
      </c>
      <c r="M50" s="158">
        <f t="shared" ref="M50:M55" si="17">G50*(1+L50/100)</f>
        <v>0</v>
      </c>
      <c r="N50" s="157">
        <v>0</v>
      </c>
      <c r="O50" s="157">
        <f t="shared" ref="O50:O55" si="18">ROUND(E50*N50,2)</f>
        <v>0</v>
      </c>
      <c r="P50" s="157">
        <v>0</v>
      </c>
      <c r="Q50" s="157">
        <f t="shared" ref="Q50:Q55" si="19"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 t="shared" ref="V50:V55" si="20">ROUND(E50*U50,2)</f>
        <v>0</v>
      </c>
      <c r="W50" s="158"/>
      <c r="X50" s="158" t="s">
        <v>309</v>
      </c>
      <c r="Y50" s="158" t="s">
        <v>310</v>
      </c>
      <c r="Z50" s="147"/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35</v>
      </c>
      <c r="B51" s="176" t="s">
        <v>1387</v>
      </c>
      <c r="C51" s="182" t="s">
        <v>1388</v>
      </c>
      <c r="D51" s="177" t="s">
        <v>358</v>
      </c>
      <c r="E51" s="178">
        <v>27</v>
      </c>
      <c r="F51" s="179"/>
      <c r="G51" s="180">
        <f t="shared" si="14"/>
        <v>0</v>
      </c>
      <c r="H51" s="159"/>
      <c r="I51" s="158">
        <f t="shared" si="15"/>
        <v>0</v>
      </c>
      <c r="J51" s="159"/>
      <c r="K51" s="158">
        <f t="shared" si="16"/>
        <v>0</v>
      </c>
      <c r="L51" s="158">
        <v>21</v>
      </c>
      <c r="M51" s="158">
        <f t="shared" si="17"/>
        <v>0</v>
      </c>
      <c r="N51" s="157">
        <v>0</v>
      </c>
      <c r="O51" s="157">
        <f t="shared" si="18"/>
        <v>0</v>
      </c>
      <c r="P51" s="157">
        <v>0</v>
      </c>
      <c r="Q51" s="157">
        <f t="shared" si="19"/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si="20"/>
        <v>0</v>
      </c>
      <c r="W51" s="158"/>
      <c r="X51" s="158" t="s">
        <v>309</v>
      </c>
      <c r="Y51" s="158" t="s">
        <v>310</v>
      </c>
      <c r="Z51" s="147"/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5">
        <v>36</v>
      </c>
      <c r="B52" s="176" t="s">
        <v>1389</v>
      </c>
      <c r="C52" s="182" t="s">
        <v>1390</v>
      </c>
      <c r="D52" s="177" t="s">
        <v>358</v>
      </c>
      <c r="E52" s="178">
        <v>2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309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37</v>
      </c>
      <c r="B53" s="176" t="s">
        <v>1391</v>
      </c>
      <c r="C53" s="182" t="s">
        <v>1392</v>
      </c>
      <c r="D53" s="177"/>
      <c r="E53" s="178">
        <v>1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5">
        <v>38</v>
      </c>
      <c r="B54" s="176" t="s">
        <v>1393</v>
      </c>
      <c r="C54" s="182" t="s">
        <v>1394</v>
      </c>
      <c r="D54" s="177" t="s">
        <v>358</v>
      </c>
      <c r="E54" s="178">
        <v>36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309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39</v>
      </c>
      <c r="B55" s="176" t="s">
        <v>1395</v>
      </c>
      <c r="C55" s="182" t="s">
        <v>1396</v>
      </c>
      <c r="D55" s="177" t="s">
        <v>358</v>
      </c>
      <c r="E55" s="178">
        <v>1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47"/>
      <c r="AA55" s="147"/>
      <c r="AB55" s="147"/>
      <c r="AC55" s="147"/>
      <c r="AD55" s="147"/>
      <c r="AE55" s="147"/>
      <c r="AF55" s="147"/>
      <c r="AG55" s="147" t="s">
        <v>311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x14ac:dyDescent="0.2">
      <c r="A56" s="162" t="s">
        <v>302</v>
      </c>
      <c r="B56" s="163" t="s">
        <v>103</v>
      </c>
      <c r="C56" s="181" t="s">
        <v>104</v>
      </c>
      <c r="D56" s="164"/>
      <c r="E56" s="165"/>
      <c r="F56" s="166"/>
      <c r="G56" s="167">
        <f>SUMIF(AG57:AG59,"&lt;&gt;NOR",G57:G59)</f>
        <v>0</v>
      </c>
      <c r="H56" s="161"/>
      <c r="I56" s="161">
        <f>SUM(I57:I59)</f>
        <v>0</v>
      </c>
      <c r="J56" s="161"/>
      <c r="K56" s="161">
        <f>SUM(K57:K59)</f>
        <v>0</v>
      </c>
      <c r="L56" s="161"/>
      <c r="M56" s="161">
        <f>SUM(M57:M59)</f>
        <v>0</v>
      </c>
      <c r="N56" s="160"/>
      <c r="O56" s="160">
        <f>SUM(O57:O59)</f>
        <v>0</v>
      </c>
      <c r="P56" s="160"/>
      <c r="Q56" s="160">
        <f>SUM(Q57:Q59)</f>
        <v>0</v>
      </c>
      <c r="R56" s="161"/>
      <c r="S56" s="161"/>
      <c r="T56" s="161"/>
      <c r="U56" s="161"/>
      <c r="V56" s="161">
        <f>SUM(V57:V59)</f>
        <v>0</v>
      </c>
      <c r="W56" s="161"/>
      <c r="X56" s="161"/>
      <c r="Y56" s="161"/>
      <c r="AG56" t="s">
        <v>303</v>
      </c>
    </row>
    <row r="57" spans="1:60" outlineLevel="1" x14ac:dyDescent="0.2">
      <c r="A57" s="175">
        <v>40</v>
      </c>
      <c r="B57" s="176" t="s">
        <v>1397</v>
      </c>
      <c r="C57" s="182" t="s">
        <v>1398</v>
      </c>
      <c r="D57" s="177" t="s">
        <v>358</v>
      </c>
      <c r="E57" s="178">
        <v>20</v>
      </c>
      <c r="F57" s="179"/>
      <c r="G57" s="180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7">
        <v>0</v>
      </c>
      <c r="O57" s="157">
        <f>ROUND(E57*N57,2)</f>
        <v>0</v>
      </c>
      <c r="P57" s="157">
        <v>0</v>
      </c>
      <c r="Q57" s="157">
        <f>ROUND(E57*P57,2)</f>
        <v>0</v>
      </c>
      <c r="R57" s="158"/>
      <c r="S57" s="158" t="s">
        <v>307</v>
      </c>
      <c r="T57" s="158" t="s">
        <v>308</v>
      </c>
      <c r="U57" s="158">
        <v>0</v>
      </c>
      <c r="V57" s="158">
        <f>ROUND(E57*U57,2)</f>
        <v>0</v>
      </c>
      <c r="W57" s="158"/>
      <c r="X57" s="158" t="s">
        <v>523</v>
      </c>
      <c r="Y57" s="158" t="s">
        <v>310</v>
      </c>
      <c r="Z57" s="147"/>
      <c r="AA57" s="147"/>
      <c r="AB57" s="147"/>
      <c r="AC57" s="147"/>
      <c r="AD57" s="147"/>
      <c r="AE57" s="147"/>
      <c r="AF57" s="147"/>
      <c r="AG57" s="147" t="s">
        <v>524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41</v>
      </c>
      <c r="B58" s="176" t="s">
        <v>1399</v>
      </c>
      <c r="C58" s="182" t="s">
        <v>1400</v>
      </c>
      <c r="D58" s="177" t="s">
        <v>358</v>
      </c>
      <c r="E58" s="178">
        <v>16</v>
      </c>
      <c r="F58" s="179"/>
      <c r="G58" s="180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307</v>
      </c>
      <c r="T58" s="158" t="s">
        <v>308</v>
      </c>
      <c r="U58" s="158">
        <v>0</v>
      </c>
      <c r="V58" s="158">
        <f>ROUND(E58*U58,2)</f>
        <v>0</v>
      </c>
      <c r="W58" s="158"/>
      <c r="X58" s="158" t="s">
        <v>309</v>
      </c>
      <c r="Y58" s="158" t="s">
        <v>310</v>
      </c>
      <c r="Z58" s="147"/>
      <c r="AA58" s="147"/>
      <c r="AB58" s="147"/>
      <c r="AC58" s="147"/>
      <c r="AD58" s="147"/>
      <c r="AE58" s="147"/>
      <c r="AF58" s="147"/>
      <c r="AG58" s="147" t="s">
        <v>311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5">
        <v>42</v>
      </c>
      <c r="B59" s="176" t="s">
        <v>1401</v>
      </c>
      <c r="C59" s="182" t="s">
        <v>1402</v>
      </c>
      <c r="D59" s="177" t="s">
        <v>358</v>
      </c>
      <c r="E59" s="178">
        <v>130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2" t="s">
        <v>302</v>
      </c>
      <c r="B60" s="163" t="s">
        <v>105</v>
      </c>
      <c r="C60" s="181" t="s">
        <v>106</v>
      </c>
      <c r="D60" s="164"/>
      <c r="E60" s="165"/>
      <c r="F60" s="166"/>
      <c r="G60" s="167">
        <f>SUMIF(AG61:AG78,"&lt;&gt;NOR",G61:G78)</f>
        <v>0</v>
      </c>
      <c r="H60" s="161"/>
      <c r="I60" s="161">
        <f>SUM(I61:I78)</f>
        <v>0</v>
      </c>
      <c r="J60" s="161"/>
      <c r="K60" s="161">
        <f>SUM(K61:K78)</f>
        <v>0</v>
      </c>
      <c r="L60" s="161"/>
      <c r="M60" s="161">
        <f>SUM(M61:M78)</f>
        <v>0</v>
      </c>
      <c r="N60" s="160"/>
      <c r="O60" s="160">
        <f>SUM(O61:O78)</f>
        <v>0</v>
      </c>
      <c r="P60" s="160"/>
      <c r="Q60" s="160">
        <f>SUM(Q61:Q78)</f>
        <v>0</v>
      </c>
      <c r="R60" s="161"/>
      <c r="S60" s="161"/>
      <c r="T60" s="161"/>
      <c r="U60" s="161"/>
      <c r="V60" s="161">
        <f>SUM(V61:V78)</f>
        <v>0</v>
      </c>
      <c r="W60" s="161"/>
      <c r="X60" s="161"/>
      <c r="Y60" s="161"/>
      <c r="AG60" t="s">
        <v>303</v>
      </c>
    </row>
    <row r="61" spans="1:60" outlineLevel="1" x14ac:dyDescent="0.2">
      <c r="A61" s="175">
        <v>43</v>
      </c>
      <c r="B61" s="176" t="s">
        <v>1403</v>
      </c>
      <c r="C61" s="182" t="s">
        <v>1404</v>
      </c>
      <c r="D61" s="177" t="s">
        <v>421</v>
      </c>
      <c r="E61" s="178">
        <v>150</v>
      </c>
      <c r="F61" s="179"/>
      <c r="G61" s="180">
        <f t="shared" ref="G61:G78" si="21">ROUND(E61*F61,2)</f>
        <v>0</v>
      </c>
      <c r="H61" s="159"/>
      <c r="I61" s="158">
        <f t="shared" ref="I61:I78" si="22">ROUND(E61*H61,2)</f>
        <v>0</v>
      </c>
      <c r="J61" s="159"/>
      <c r="K61" s="158">
        <f t="shared" ref="K61:K78" si="23">ROUND(E61*J61,2)</f>
        <v>0</v>
      </c>
      <c r="L61" s="158">
        <v>21</v>
      </c>
      <c r="M61" s="158">
        <f t="shared" ref="M61:M78" si="24">G61*(1+L61/100)</f>
        <v>0</v>
      </c>
      <c r="N61" s="157">
        <v>0</v>
      </c>
      <c r="O61" s="157">
        <f t="shared" ref="O61:O78" si="25">ROUND(E61*N61,2)</f>
        <v>0</v>
      </c>
      <c r="P61" s="157">
        <v>0</v>
      </c>
      <c r="Q61" s="157">
        <f t="shared" ref="Q61:Q78" si="26">ROUND(E61*P61,2)</f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ref="V61:V78" si="27">ROUND(E61*U61,2)</f>
        <v>0</v>
      </c>
      <c r="W61" s="158"/>
      <c r="X61" s="158" t="s">
        <v>309</v>
      </c>
      <c r="Y61" s="158" t="s">
        <v>310</v>
      </c>
      <c r="Z61" s="147"/>
      <c r="AA61" s="147"/>
      <c r="AB61" s="147"/>
      <c r="AC61" s="147"/>
      <c r="AD61" s="147"/>
      <c r="AE61" s="147"/>
      <c r="AF61" s="147"/>
      <c r="AG61" s="147" t="s">
        <v>311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5">
        <v>44</v>
      </c>
      <c r="B62" s="176" t="s">
        <v>1405</v>
      </c>
      <c r="C62" s="182" t="s">
        <v>1406</v>
      </c>
      <c r="D62" s="177" t="s">
        <v>421</v>
      </c>
      <c r="E62" s="178">
        <v>28</v>
      </c>
      <c r="F62" s="179"/>
      <c r="G62" s="180">
        <f t="shared" si="21"/>
        <v>0</v>
      </c>
      <c r="H62" s="159"/>
      <c r="I62" s="158">
        <f t="shared" si="22"/>
        <v>0</v>
      </c>
      <c r="J62" s="159"/>
      <c r="K62" s="158">
        <f t="shared" si="23"/>
        <v>0</v>
      </c>
      <c r="L62" s="158">
        <v>21</v>
      </c>
      <c r="M62" s="158">
        <f t="shared" si="24"/>
        <v>0</v>
      </c>
      <c r="N62" s="157">
        <v>0</v>
      </c>
      <c r="O62" s="157">
        <f t="shared" si="25"/>
        <v>0</v>
      </c>
      <c r="P62" s="157">
        <v>0</v>
      </c>
      <c r="Q62" s="157">
        <f t="shared" si="26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7"/>
        <v>0</v>
      </c>
      <c r="W62" s="158"/>
      <c r="X62" s="158" t="s">
        <v>309</v>
      </c>
      <c r="Y62" s="158" t="s">
        <v>310</v>
      </c>
      <c r="Z62" s="147"/>
      <c r="AA62" s="147"/>
      <c r="AB62" s="147"/>
      <c r="AC62" s="147"/>
      <c r="AD62" s="147"/>
      <c r="AE62" s="147"/>
      <c r="AF62" s="147"/>
      <c r="AG62" s="147" t="s">
        <v>311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45</v>
      </c>
      <c r="B63" s="176" t="s">
        <v>1407</v>
      </c>
      <c r="C63" s="182" t="s">
        <v>1408</v>
      </c>
      <c r="D63" s="177" t="s">
        <v>358</v>
      </c>
      <c r="E63" s="178">
        <v>80</v>
      </c>
      <c r="F63" s="179"/>
      <c r="G63" s="180">
        <f t="shared" si="21"/>
        <v>0</v>
      </c>
      <c r="H63" s="159"/>
      <c r="I63" s="158">
        <f t="shared" si="22"/>
        <v>0</v>
      </c>
      <c r="J63" s="159"/>
      <c r="K63" s="158">
        <f t="shared" si="23"/>
        <v>0</v>
      </c>
      <c r="L63" s="158">
        <v>21</v>
      </c>
      <c r="M63" s="158">
        <f t="shared" si="24"/>
        <v>0</v>
      </c>
      <c r="N63" s="157">
        <v>0</v>
      </c>
      <c r="O63" s="157">
        <f t="shared" si="25"/>
        <v>0</v>
      </c>
      <c r="P63" s="157">
        <v>0</v>
      </c>
      <c r="Q63" s="157">
        <f t="shared" si="26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7"/>
        <v>0</v>
      </c>
      <c r="W63" s="158"/>
      <c r="X63" s="158" t="s">
        <v>309</v>
      </c>
      <c r="Y63" s="158" t="s">
        <v>310</v>
      </c>
      <c r="Z63" s="147"/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5">
        <v>46</v>
      </c>
      <c r="B64" s="176" t="s">
        <v>1409</v>
      </c>
      <c r="C64" s="182" t="s">
        <v>1410</v>
      </c>
      <c r="D64" s="177" t="s">
        <v>358</v>
      </c>
      <c r="E64" s="178">
        <v>40</v>
      </c>
      <c r="F64" s="179"/>
      <c r="G64" s="180">
        <f t="shared" si="21"/>
        <v>0</v>
      </c>
      <c r="H64" s="159"/>
      <c r="I64" s="158">
        <f t="shared" si="22"/>
        <v>0</v>
      </c>
      <c r="J64" s="159"/>
      <c r="K64" s="158">
        <f t="shared" si="23"/>
        <v>0</v>
      </c>
      <c r="L64" s="158">
        <v>21</v>
      </c>
      <c r="M64" s="158">
        <f t="shared" si="24"/>
        <v>0</v>
      </c>
      <c r="N64" s="157">
        <v>0</v>
      </c>
      <c r="O64" s="157">
        <f t="shared" si="25"/>
        <v>0</v>
      </c>
      <c r="P64" s="157">
        <v>0</v>
      </c>
      <c r="Q64" s="157">
        <f t="shared" si="26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7"/>
        <v>0</v>
      </c>
      <c r="W64" s="158"/>
      <c r="X64" s="158" t="s">
        <v>309</v>
      </c>
      <c r="Y64" s="158" t="s">
        <v>310</v>
      </c>
      <c r="Z64" s="147"/>
      <c r="AA64" s="147"/>
      <c r="AB64" s="147"/>
      <c r="AC64" s="147"/>
      <c r="AD64" s="147"/>
      <c r="AE64" s="147"/>
      <c r="AF64" s="147"/>
      <c r="AG64" s="147" t="s">
        <v>311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47</v>
      </c>
      <c r="B65" s="176" t="s">
        <v>1411</v>
      </c>
      <c r="C65" s="182" t="s">
        <v>1412</v>
      </c>
      <c r="D65" s="177" t="s">
        <v>358</v>
      </c>
      <c r="E65" s="178">
        <v>13</v>
      </c>
      <c r="F65" s="179"/>
      <c r="G65" s="180">
        <f t="shared" si="21"/>
        <v>0</v>
      </c>
      <c r="H65" s="159"/>
      <c r="I65" s="158">
        <f t="shared" si="22"/>
        <v>0</v>
      </c>
      <c r="J65" s="159"/>
      <c r="K65" s="158">
        <f t="shared" si="23"/>
        <v>0</v>
      </c>
      <c r="L65" s="158">
        <v>21</v>
      </c>
      <c r="M65" s="158">
        <f t="shared" si="24"/>
        <v>0</v>
      </c>
      <c r="N65" s="157">
        <v>0</v>
      </c>
      <c r="O65" s="157">
        <f t="shared" si="25"/>
        <v>0</v>
      </c>
      <c r="P65" s="157">
        <v>0</v>
      </c>
      <c r="Q65" s="157">
        <f t="shared" si="26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7"/>
        <v>0</v>
      </c>
      <c r="W65" s="158"/>
      <c r="X65" s="158" t="s">
        <v>309</v>
      </c>
      <c r="Y65" s="158" t="s">
        <v>310</v>
      </c>
      <c r="Z65" s="147"/>
      <c r="AA65" s="147"/>
      <c r="AB65" s="147"/>
      <c r="AC65" s="147"/>
      <c r="AD65" s="147"/>
      <c r="AE65" s="147"/>
      <c r="AF65" s="147"/>
      <c r="AG65" s="147" t="s">
        <v>311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48</v>
      </c>
      <c r="B66" s="176" t="s">
        <v>1413</v>
      </c>
      <c r="C66" s="182" t="s">
        <v>1414</v>
      </c>
      <c r="D66" s="177" t="s">
        <v>358</v>
      </c>
      <c r="E66" s="178">
        <v>60</v>
      </c>
      <c r="F66" s="179"/>
      <c r="G66" s="180">
        <f t="shared" si="21"/>
        <v>0</v>
      </c>
      <c r="H66" s="159"/>
      <c r="I66" s="158">
        <f t="shared" si="22"/>
        <v>0</v>
      </c>
      <c r="J66" s="159"/>
      <c r="K66" s="158">
        <f t="shared" si="23"/>
        <v>0</v>
      </c>
      <c r="L66" s="158">
        <v>21</v>
      </c>
      <c r="M66" s="158">
        <f t="shared" si="24"/>
        <v>0</v>
      </c>
      <c r="N66" s="157">
        <v>0</v>
      </c>
      <c r="O66" s="157">
        <f t="shared" si="25"/>
        <v>0</v>
      </c>
      <c r="P66" s="157">
        <v>0</v>
      </c>
      <c r="Q66" s="157">
        <f t="shared" si="26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7"/>
        <v>0</v>
      </c>
      <c r="W66" s="158"/>
      <c r="X66" s="158" t="s">
        <v>309</v>
      </c>
      <c r="Y66" s="158" t="s">
        <v>310</v>
      </c>
      <c r="Z66" s="147"/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5">
        <v>49</v>
      </c>
      <c r="B67" s="176" t="s">
        <v>1415</v>
      </c>
      <c r="C67" s="182" t="s">
        <v>1416</v>
      </c>
      <c r="D67" s="177" t="s">
        <v>358</v>
      </c>
      <c r="E67" s="178">
        <v>11</v>
      </c>
      <c r="F67" s="179"/>
      <c r="G67" s="180">
        <f t="shared" si="21"/>
        <v>0</v>
      </c>
      <c r="H67" s="159"/>
      <c r="I67" s="158">
        <f t="shared" si="22"/>
        <v>0</v>
      </c>
      <c r="J67" s="159"/>
      <c r="K67" s="158">
        <f t="shared" si="23"/>
        <v>0</v>
      </c>
      <c r="L67" s="158">
        <v>21</v>
      </c>
      <c r="M67" s="158">
        <f t="shared" si="24"/>
        <v>0</v>
      </c>
      <c r="N67" s="157">
        <v>0</v>
      </c>
      <c r="O67" s="157">
        <f t="shared" si="25"/>
        <v>0</v>
      </c>
      <c r="P67" s="157">
        <v>0</v>
      </c>
      <c r="Q67" s="157">
        <f t="shared" si="26"/>
        <v>0</v>
      </c>
      <c r="R67" s="158"/>
      <c r="S67" s="158" t="s">
        <v>307</v>
      </c>
      <c r="T67" s="158" t="s">
        <v>308</v>
      </c>
      <c r="U67" s="158">
        <v>0</v>
      </c>
      <c r="V67" s="158">
        <f t="shared" si="27"/>
        <v>0</v>
      </c>
      <c r="W67" s="158"/>
      <c r="X67" s="158" t="s">
        <v>309</v>
      </c>
      <c r="Y67" s="158" t="s">
        <v>310</v>
      </c>
      <c r="Z67" s="147"/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5">
        <v>50</v>
      </c>
      <c r="B68" s="176" t="s">
        <v>1417</v>
      </c>
      <c r="C68" s="182" t="s">
        <v>1418</v>
      </c>
      <c r="D68" s="177" t="s">
        <v>453</v>
      </c>
      <c r="E68" s="178">
        <v>10</v>
      </c>
      <c r="F68" s="179"/>
      <c r="G68" s="180">
        <f t="shared" si="21"/>
        <v>0</v>
      </c>
      <c r="H68" s="159"/>
      <c r="I68" s="158">
        <f t="shared" si="22"/>
        <v>0</v>
      </c>
      <c r="J68" s="159"/>
      <c r="K68" s="158">
        <f t="shared" si="23"/>
        <v>0</v>
      </c>
      <c r="L68" s="158">
        <v>21</v>
      </c>
      <c r="M68" s="158">
        <f t="shared" si="24"/>
        <v>0</v>
      </c>
      <c r="N68" s="157">
        <v>0</v>
      </c>
      <c r="O68" s="157">
        <f t="shared" si="25"/>
        <v>0</v>
      </c>
      <c r="P68" s="157">
        <v>0</v>
      </c>
      <c r="Q68" s="157">
        <f t="shared" si="26"/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si="27"/>
        <v>0</v>
      </c>
      <c r="W68" s="158"/>
      <c r="X68" s="158" t="s">
        <v>523</v>
      </c>
      <c r="Y68" s="158" t="s">
        <v>310</v>
      </c>
      <c r="Z68" s="147"/>
      <c r="AA68" s="147"/>
      <c r="AB68" s="147"/>
      <c r="AC68" s="147"/>
      <c r="AD68" s="147"/>
      <c r="AE68" s="147"/>
      <c r="AF68" s="147"/>
      <c r="AG68" s="147" t="s">
        <v>524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51</v>
      </c>
      <c r="B69" s="176" t="s">
        <v>1419</v>
      </c>
      <c r="C69" s="182" t="s">
        <v>1420</v>
      </c>
      <c r="D69" s="177" t="s">
        <v>358</v>
      </c>
      <c r="E69" s="178">
        <v>12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309</v>
      </c>
      <c r="Y69" s="158" t="s">
        <v>310</v>
      </c>
      <c r="Z69" s="147"/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5">
        <v>52</v>
      </c>
      <c r="B70" s="176" t="s">
        <v>1421</v>
      </c>
      <c r="C70" s="182" t="s">
        <v>1420</v>
      </c>
      <c r="D70" s="177" t="s">
        <v>358</v>
      </c>
      <c r="E70" s="178">
        <v>2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309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53</v>
      </c>
      <c r="B71" s="176" t="s">
        <v>1422</v>
      </c>
      <c r="C71" s="182" t="s">
        <v>1423</v>
      </c>
      <c r="D71" s="177" t="s">
        <v>421</v>
      </c>
      <c r="E71" s="178">
        <v>250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309</v>
      </c>
      <c r="Y71" s="158" t="s">
        <v>310</v>
      </c>
      <c r="Z71" s="147"/>
      <c r="AA71" s="147"/>
      <c r="AB71" s="147"/>
      <c r="AC71" s="147"/>
      <c r="AD71" s="147"/>
      <c r="AE71" s="147"/>
      <c r="AF71" s="147"/>
      <c r="AG71" s="147" t="s">
        <v>311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54</v>
      </c>
      <c r="B72" s="176" t="s">
        <v>1424</v>
      </c>
      <c r="C72" s="182" t="s">
        <v>1425</v>
      </c>
      <c r="D72" s="177" t="s">
        <v>358</v>
      </c>
      <c r="E72" s="178">
        <v>150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47"/>
      <c r="AA72" s="147"/>
      <c r="AB72" s="147"/>
      <c r="AC72" s="147"/>
      <c r="AD72" s="147"/>
      <c r="AE72" s="147"/>
      <c r="AF72" s="147"/>
      <c r="AG72" s="147" t="s">
        <v>311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55</v>
      </c>
      <c r="B73" s="176" t="s">
        <v>1426</v>
      </c>
      <c r="C73" s="182" t="s">
        <v>1427</v>
      </c>
      <c r="D73" s="177" t="s">
        <v>358</v>
      </c>
      <c r="E73" s="178">
        <v>280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309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5">
        <v>56</v>
      </c>
      <c r="B74" s="176" t="s">
        <v>1428</v>
      </c>
      <c r="C74" s="182" t="s">
        <v>1429</v>
      </c>
      <c r="D74" s="177" t="s">
        <v>358</v>
      </c>
      <c r="E74" s="178">
        <v>39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47"/>
      <c r="AA74" s="147"/>
      <c r="AB74" s="147"/>
      <c r="AC74" s="147"/>
      <c r="AD74" s="147"/>
      <c r="AE74" s="147"/>
      <c r="AF74" s="147"/>
      <c r="AG74" s="147" t="s">
        <v>311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5">
        <v>57</v>
      </c>
      <c r="B75" s="176" t="s">
        <v>1430</v>
      </c>
      <c r="C75" s="182" t="s">
        <v>1431</v>
      </c>
      <c r="D75" s="177" t="s">
        <v>358</v>
      </c>
      <c r="E75" s="178">
        <v>14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309</v>
      </c>
      <c r="Y75" s="158" t="s">
        <v>310</v>
      </c>
      <c r="Z75" s="147"/>
      <c r="AA75" s="147"/>
      <c r="AB75" s="147"/>
      <c r="AC75" s="147"/>
      <c r="AD75" s="147"/>
      <c r="AE75" s="147"/>
      <c r="AF75" s="147"/>
      <c r="AG75" s="147" t="s">
        <v>311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58</v>
      </c>
      <c r="B76" s="176" t="s">
        <v>1432</v>
      </c>
      <c r="C76" s="182" t="s">
        <v>1433</v>
      </c>
      <c r="D76" s="177" t="s">
        <v>1434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309</v>
      </c>
      <c r="Y76" s="158" t="s">
        <v>310</v>
      </c>
      <c r="Z76" s="147"/>
      <c r="AA76" s="147"/>
      <c r="AB76" s="147"/>
      <c r="AC76" s="147"/>
      <c r="AD76" s="147"/>
      <c r="AE76" s="147"/>
      <c r="AF76" s="147"/>
      <c r="AG76" s="147" t="s">
        <v>311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5">
        <v>59</v>
      </c>
      <c r="B77" s="176" t="s">
        <v>1435</v>
      </c>
      <c r="C77" s="182" t="s">
        <v>1436</v>
      </c>
      <c r="D77" s="177" t="s">
        <v>358</v>
      </c>
      <c r="E77" s="178">
        <v>11</v>
      </c>
      <c r="F77" s="179"/>
      <c r="G77" s="180">
        <f t="shared" si="21"/>
        <v>0</v>
      </c>
      <c r="H77" s="159"/>
      <c r="I77" s="158">
        <f t="shared" si="22"/>
        <v>0</v>
      </c>
      <c r="J77" s="159"/>
      <c r="K77" s="158">
        <f t="shared" si="23"/>
        <v>0</v>
      </c>
      <c r="L77" s="158">
        <v>21</v>
      </c>
      <c r="M77" s="158">
        <f t="shared" si="24"/>
        <v>0</v>
      </c>
      <c r="N77" s="157">
        <v>0</v>
      </c>
      <c r="O77" s="157">
        <f t="shared" si="25"/>
        <v>0</v>
      </c>
      <c r="P77" s="157">
        <v>0</v>
      </c>
      <c r="Q77" s="157">
        <f t="shared" si="26"/>
        <v>0</v>
      </c>
      <c r="R77" s="158"/>
      <c r="S77" s="158" t="s">
        <v>307</v>
      </c>
      <c r="T77" s="158" t="s">
        <v>308</v>
      </c>
      <c r="U77" s="158">
        <v>0</v>
      </c>
      <c r="V77" s="158">
        <f t="shared" si="27"/>
        <v>0</v>
      </c>
      <c r="W77" s="158"/>
      <c r="X77" s="158" t="s">
        <v>309</v>
      </c>
      <c r="Y77" s="158" t="s">
        <v>310</v>
      </c>
      <c r="Z77" s="147"/>
      <c r="AA77" s="147"/>
      <c r="AB77" s="147"/>
      <c r="AC77" s="147"/>
      <c r="AD77" s="147"/>
      <c r="AE77" s="147"/>
      <c r="AF77" s="147"/>
      <c r="AG77" s="147" t="s">
        <v>311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5">
        <v>60</v>
      </c>
      <c r="B78" s="176" t="s">
        <v>1437</v>
      </c>
      <c r="C78" s="182" t="s">
        <v>1438</v>
      </c>
      <c r="D78" s="177" t="s">
        <v>421</v>
      </c>
      <c r="E78" s="178">
        <v>280</v>
      </c>
      <c r="F78" s="179"/>
      <c r="G78" s="180">
        <f t="shared" si="21"/>
        <v>0</v>
      </c>
      <c r="H78" s="159"/>
      <c r="I78" s="158">
        <f t="shared" si="22"/>
        <v>0</v>
      </c>
      <c r="J78" s="159"/>
      <c r="K78" s="158">
        <f t="shared" si="23"/>
        <v>0</v>
      </c>
      <c r="L78" s="158">
        <v>21</v>
      </c>
      <c r="M78" s="158">
        <f t="shared" si="24"/>
        <v>0</v>
      </c>
      <c r="N78" s="157">
        <v>0</v>
      </c>
      <c r="O78" s="157">
        <f t="shared" si="25"/>
        <v>0</v>
      </c>
      <c r="P78" s="157">
        <v>0</v>
      </c>
      <c r="Q78" s="157">
        <f t="shared" si="26"/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si="27"/>
        <v>0</v>
      </c>
      <c r="W78" s="158"/>
      <c r="X78" s="158" t="s">
        <v>523</v>
      </c>
      <c r="Y78" s="158" t="s">
        <v>310</v>
      </c>
      <c r="Z78" s="147"/>
      <c r="AA78" s="147"/>
      <c r="AB78" s="147"/>
      <c r="AC78" s="147"/>
      <c r="AD78" s="147"/>
      <c r="AE78" s="147"/>
      <c r="AF78" s="147"/>
      <c r="AG78" s="147" t="s">
        <v>524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2" t="s">
        <v>302</v>
      </c>
      <c r="B79" s="163" t="s">
        <v>107</v>
      </c>
      <c r="C79" s="181" t="s">
        <v>108</v>
      </c>
      <c r="D79" s="164"/>
      <c r="E79" s="165"/>
      <c r="F79" s="166"/>
      <c r="G79" s="167">
        <f>SUMIF(AG80:AG90,"&lt;&gt;NOR",G80:G90)</f>
        <v>0</v>
      </c>
      <c r="H79" s="161"/>
      <c r="I79" s="161">
        <f>SUM(I80:I90)</f>
        <v>0</v>
      </c>
      <c r="J79" s="161"/>
      <c r="K79" s="161">
        <f>SUM(K80:K90)</f>
        <v>0</v>
      </c>
      <c r="L79" s="161"/>
      <c r="M79" s="161">
        <f>SUM(M80:M90)</f>
        <v>0</v>
      </c>
      <c r="N79" s="160"/>
      <c r="O79" s="160">
        <f>SUM(O80:O90)</f>
        <v>0</v>
      </c>
      <c r="P79" s="160"/>
      <c r="Q79" s="160">
        <f>SUM(Q80:Q90)</f>
        <v>0</v>
      </c>
      <c r="R79" s="161"/>
      <c r="S79" s="161"/>
      <c r="T79" s="161"/>
      <c r="U79" s="161"/>
      <c r="V79" s="161">
        <f>SUM(V80:V90)</f>
        <v>0</v>
      </c>
      <c r="W79" s="161"/>
      <c r="X79" s="161"/>
      <c r="Y79" s="161"/>
      <c r="AG79" t="s">
        <v>303</v>
      </c>
    </row>
    <row r="80" spans="1:60" outlineLevel="1" x14ac:dyDescent="0.2">
      <c r="A80" s="175">
        <v>61</v>
      </c>
      <c r="B80" s="176" t="s">
        <v>1439</v>
      </c>
      <c r="C80" s="182" t="s">
        <v>1440</v>
      </c>
      <c r="D80" s="177" t="s">
        <v>887</v>
      </c>
      <c r="E80" s="178">
        <v>20</v>
      </c>
      <c r="F80" s="179"/>
      <c r="G80" s="180">
        <f t="shared" ref="G80:G90" si="28">ROUND(E80*F80,2)</f>
        <v>0</v>
      </c>
      <c r="H80" s="159"/>
      <c r="I80" s="158">
        <f t="shared" ref="I80:I90" si="29">ROUND(E80*H80,2)</f>
        <v>0</v>
      </c>
      <c r="J80" s="159"/>
      <c r="K80" s="158">
        <f t="shared" ref="K80:K90" si="30">ROUND(E80*J80,2)</f>
        <v>0</v>
      </c>
      <c r="L80" s="158">
        <v>21</v>
      </c>
      <c r="M80" s="158">
        <f t="shared" ref="M80:M90" si="31">G80*(1+L80/100)</f>
        <v>0</v>
      </c>
      <c r="N80" s="157">
        <v>0</v>
      </c>
      <c r="O80" s="157">
        <f t="shared" ref="O80:O90" si="32">ROUND(E80*N80,2)</f>
        <v>0</v>
      </c>
      <c r="P80" s="157">
        <v>0</v>
      </c>
      <c r="Q80" s="157">
        <f t="shared" ref="Q80:Q90" si="33">ROUND(E80*P80,2)</f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ref="V80:V90" si="34">ROUND(E80*U80,2)</f>
        <v>0</v>
      </c>
      <c r="W80" s="158"/>
      <c r="X80" s="158" t="s">
        <v>309</v>
      </c>
      <c r="Y80" s="158" t="s">
        <v>310</v>
      </c>
      <c r="Z80" s="147"/>
      <c r="AA80" s="147"/>
      <c r="AB80" s="147"/>
      <c r="AC80" s="147"/>
      <c r="AD80" s="147"/>
      <c r="AE80" s="147"/>
      <c r="AF80" s="147"/>
      <c r="AG80" s="147" t="s">
        <v>311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5">
        <v>62</v>
      </c>
      <c r="B81" s="176" t="s">
        <v>1441</v>
      </c>
      <c r="C81" s="182" t="s">
        <v>1442</v>
      </c>
      <c r="D81" s="177" t="s">
        <v>887</v>
      </c>
      <c r="E81" s="178">
        <v>50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309</v>
      </c>
      <c r="Y81" s="158" t="s">
        <v>310</v>
      </c>
      <c r="Z81" s="147"/>
      <c r="AA81" s="147"/>
      <c r="AB81" s="147"/>
      <c r="AC81" s="147"/>
      <c r="AD81" s="147"/>
      <c r="AE81" s="147"/>
      <c r="AF81" s="147"/>
      <c r="AG81" s="147" t="s">
        <v>311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63</v>
      </c>
      <c r="B82" s="176" t="s">
        <v>1443</v>
      </c>
      <c r="C82" s="182" t="s">
        <v>1444</v>
      </c>
      <c r="D82" s="177" t="s">
        <v>887</v>
      </c>
      <c r="E82" s="178">
        <v>20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309</v>
      </c>
      <c r="Y82" s="158" t="s">
        <v>310</v>
      </c>
      <c r="Z82" s="147"/>
      <c r="AA82" s="147"/>
      <c r="AB82" s="147"/>
      <c r="AC82" s="147"/>
      <c r="AD82" s="147"/>
      <c r="AE82" s="147"/>
      <c r="AF82" s="147"/>
      <c r="AG82" s="147" t="s">
        <v>311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64</v>
      </c>
      <c r="B83" s="176" t="s">
        <v>1445</v>
      </c>
      <c r="C83" s="182" t="s">
        <v>1446</v>
      </c>
      <c r="D83" s="177" t="s">
        <v>887</v>
      </c>
      <c r="E83" s="178">
        <v>80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47"/>
      <c r="AA83" s="147"/>
      <c r="AB83" s="147"/>
      <c r="AC83" s="147"/>
      <c r="AD83" s="147"/>
      <c r="AE83" s="147"/>
      <c r="AF83" s="147"/>
      <c r="AG83" s="147" t="s">
        <v>311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65</v>
      </c>
      <c r="B84" s="176" t="s">
        <v>1447</v>
      </c>
      <c r="C84" s="182" t="s">
        <v>1448</v>
      </c>
      <c r="D84" s="177" t="s">
        <v>887</v>
      </c>
      <c r="E84" s="178">
        <v>120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309</v>
      </c>
      <c r="Y84" s="158" t="s">
        <v>310</v>
      </c>
      <c r="Z84" s="147"/>
      <c r="AA84" s="147"/>
      <c r="AB84" s="147"/>
      <c r="AC84" s="147"/>
      <c r="AD84" s="147"/>
      <c r="AE84" s="147"/>
      <c r="AF84" s="147"/>
      <c r="AG84" s="147" t="s">
        <v>311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66</v>
      </c>
      <c r="B85" s="176" t="s">
        <v>1449</v>
      </c>
      <c r="C85" s="182" t="s">
        <v>1450</v>
      </c>
      <c r="D85" s="177" t="s">
        <v>887</v>
      </c>
      <c r="E85" s="178">
        <v>30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47"/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5">
        <v>67</v>
      </c>
      <c r="B86" s="176" t="s">
        <v>1451</v>
      </c>
      <c r="C86" s="182" t="s">
        <v>1452</v>
      </c>
      <c r="D86" s="177" t="s">
        <v>887</v>
      </c>
      <c r="E86" s="178">
        <v>40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309</v>
      </c>
      <c r="Y86" s="158" t="s">
        <v>310</v>
      </c>
      <c r="Z86" s="147"/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5">
        <v>68</v>
      </c>
      <c r="B87" s="176" t="s">
        <v>1453</v>
      </c>
      <c r="C87" s="182" t="s">
        <v>1454</v>
      </c>
      <c r="D87" s="177" t="s">
        <v>887</v>
      </c>
      <c r="E87" s="178">
        <v>12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47"/>
      <c r="AA87" s="147"/>
      <c r="AB87" s="147"/>
      <c r="AC87" s="147"/>
      <c r="AD87" s="147"/>
      <c r="AE87" s="147"/>
      <c r="AF87" s="147"/>
      <c r="AG87" s="147" t="s">
        <v>311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69</v>
      </c>
      <c r="B88" s="176" t="s">
        <v>1455</v>
      </c>
      <c r="C88" s="182" t="s">
        <v>1456</v>
      </c>
      <c r="D88" s="177" t="s">
        <v>887</v>
      </c>
      <c r="E88" s="178">
        <v>40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309</v>
      </c>
      <c r="Y88" s="158" t="s">
        <v>310</v>
      </c>
      <c r="Z88" s="147"/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5">
        <v>70</v>
      </c>
      <c r="B89" s="176" t="s">
        <v>1457</v>
      </c>
      <c r="C89" s="182" t="s">
        <v>1458</v>
      </c>
      <c r="D89" s="177" t="s">
        <v>887</v>
      </c>
      <c r="E89" s="178">
        <v>25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47"/>
      <c r="AA89" s="147"/>
      <c r="AB89" s="147"/>
      <c r="AC89" s="147"/>
      <c r="AD89" s="147"/>
      <c r="AE89" s="147"/>
      <c r="AF89" s="147"/>
      <c r="AG89" s="147" t="s">
        <v>311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5">
        <v>71</v>
      </c>
      <c r="B90" s="176" t="s">
        <v>1459</v>
      </c>
      <c r="C90" s="182" t="s">
        <v>1460</v>
      </c>
      <c r="D90" s="177" t="s">
        <v>887</v>
      </c>
      <c r="E90" s="178">
        <v>20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309</v>
      </c>
      <c r="Y90" s="158" t="s">
        <v>310</v>
      </c>
      <c r="Z90" s="147"/>
      <c r="AA90" s="147"/>
      <c r="AB90" s="147"/>
      <c r="AC90" s="147"/>
      <c r="AD90" s="147"/>
      <c r="AE90" s="147"/>
      <c r="AF90" s="147"/>
      <c r="AG90" s="147" t="s">
        <v>311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x14ac:dyDescent="0.2">
      <c r="A91" s="162" t="s">
        <v>302</v>
      </c>
      <c r="B91" s="163" t="s">
        <v>109</v>
      </c>
      <c r="C91" s="181" t="s">
        <v>110</v>
      </c>
      <c r="D91" s="164"/>
      <c r="E91" s="165"/>
      <c r="F91" s="166"/>
      <c r="G91" s="167">
        <f>SUMIF(AG92:AG97,"&lt;&gt;NOR",G92:G97)</f>
        <v>0</v>
      </c>
      <c r="H91" s="161"/>
      <c r="I91" s="161">
        <f>SUM(I92:I97)</f>
        <v>0</v>
      </c>
      <c r="J91" s="161"/>
      <c r="K91" s="161">
        <f>SUM(K92:K97)</f>
        <v>0</v>
      </c>
      <c r="L91" s="161"/>
      <c r="M91" s="161">
        <f>SUM(M92:M97)</f>
        <v>0</v>
      </c>
      <c r="N91" s="160"/>
      <c r="O91" s="160">
        <f>SUM(O92:O97)</f>
        <v>0</v>
      </c>
      <c r="P91" s="160"/>
      <c r="Q91" s="160">
        <f>SUM(Q92:Q97)</f>
        <v>0</v>
      </c>
      <c r="R91" s="161"/>
      <c r="S91" s="161"/>
      <c r="T91" s="161"/>
      <c r="U91" s="161"/>
      <c r="V91" s="161">
        <f>SUM(V92:V97)</f>
        <v>0</v>
      </c>
      <c r="W91" s="161"/>
      <c r="X91" s="161"/>
      <c r="Y91" s="161"/>
      <c r="AG91" t="s">
        <v>303</v>
      </c>
    </row>
    <row r="92" spans="1:60" outlineLevel="1" x14ac:dyDescent="0.2">
      <c r="A92" s="175">
        <v>72</v>
      </c>
      <c r="B92" s="176" t="s">
        <v>1461</v>
      </c>
      <c r="C92" s="182" t="s">
        <v>1462</v>
      </c>
      <c r="D92" s="177" t="s">
        <v>358</v>
      </c>
      <c r="E92" s="178">
        <v>80</v>
      </c>
      <c r="F92" s="179"/>
      <c r="G92" s="180">
        <f t="shared" ref="G92:G97" si="35">ROUND(E92*F92,2)</f>
        <v>0</v>
      </c>
      <c r="H92" s="159"/>
      <c r="I92" s="158">
        <f t="shared" ref="I92:I97" si="36">ROUND(E92*H92,2)</f>
        <v>0</v>
      </c>
      <c r="J92" s="159"/>
      <c r="K92" s="158">
        <f t="shared" ref="K92:K97" si="37">ROUND(E92*J92,2)</f>
        <v>0</v>
      </c>
      <c r="L92" s="158">
        <v>21</v>
      </c>
      <c r="M92" s="158">
        <f t="shared" ref="M92:M97" si="38">G92*(1+L92/100)</f>
        <v>0</v>
      </c>
      <c r="N92" s="157">
        <v>0</v>
      </c>
      <c r="O92" s="157">
        <f t="shared" ref="O92:O97" si="39">ROUND(E92*N92,2)</f>
        <v>0</v>
      </c>
      <c r="P92" s="157">
        <v>0</v>
      </c>
      <c r="Q92" s="157">
        <f t="shared" ref="Q92:Q97" si="40">ROUND(E92*P92,2)</f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ref="V92:V97" si="41">ROUND(E92*U92,2)</f>
        <v>0</v>
      </c>
      <c r="W92" s="158"/>
      <c r="X92" s="158" t="s">
        <v>309</v>
      </c>
      <c r="Y92" s="158" t="s">
        <v>310</v>
      </c>
      <c r="Z92" s="147"/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5">
        <v>73</v>
      </c>
      <c r="B93" s="176" t="s">
        <v>1461</v>
      </c>
      <c r="C93" s="182" t="s">
        <v>1463</v>
      </c>
      <c r="D93" s="177" t="s">
        <v>358</v>
      </c>
      <c r="E93" s="178">
        <v>124</v>
      </c>
      <c r="F93" s="179"/>
      <c r="G93" s="180">
        <f t="shared" si="35"/>
        <v>0</v>
      </c>
      <c r="H93" s="159"/>
      <c r="I93" s="158">
        <f t="shared" si="36"/>
        <v>0</v>
      </c>
      <c r="J93" s="159"/>
      <c r="K93" s="158">
        <f t="shared" si="37"/>
        <v>0</v>
      </c>
      <c r="L93" s="158">
        <v>21</v>
      </c>
      <c r="M93" s="158">
        <f t="shared" si="38"/>
        <v>0</v>
      </c>
      <c r="N93" s="157">
        <v>0</v>
      </c>
      <c r="O93" s="157">
        <f t="shared" si="39"/>
        <v>0</v>
      </c>
      <c r="P93" s="157">
        <v>0</v>
      </c>
      <c r="Q93" s="157">
        <f t="shared" si="40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41"/>
        <v>0</v>
      </c>
      <c r="W93" s="158"/>
      <c r="X93" s="158" t="s">
        <v>846</v>
      </c>
      <c r="Y93" s="158" t="s">
        <v>310</v>
      </c>
      <c r="Z93" s="147"/>
      <c r="AA93" s="147"/>
      <c r="AB93" s="147"/>
      <c r="AC93" s="147"/>
      <c r="AD93" s="147"/>
      <c r="AE93" s="147"/>
      <c r="AF93" s="147"/>
      <c r="AG93" s="147" t="s">
        <v>847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74</v>
      </c>
      <c r="B94" s="176" t="s">
        <v>1464</v>
      </c>
      <c r="C94" s="182" t="s">
        <v>1465</v>
      </c>
      <c r="D94" s="177" t="s">
        <v>421</v>
      </c>
      <c r="E94" s="178">
        <v>458</v>
      </c>
      <c r="F94" s="179"/>
      <c r="G94" s="180">
        <f t="shared" si="35"/>
        <v>0</v>
      </c>
      <c r="H94" s="159"/>
      <c r="I94" s="158">
        <f t="shared" si="36"/>
        <v>0</v>
      </c>
      <c r="J94" s="159"/>
      <c r="K94" s="158">
        <f t="shared" si="37"/>
        <v>0</v>
      </c>
      <c r="L94" s="158">
        <v>21</v>
      </c>
      <c r="M94" s="158">
        <f t="shared" si="38"/>
        <v>0</v>
      </c>
      <c r="N94" s="157">
        <v>0</v>
      </c>
      <c r="O94" s="157">
        <f t="shared" si="39"/>
        <v>0</v>
      </c>
      <c r="P94" s="157">
        <v>0</v>
      </c>
      <c r="Q94" s="157">
        <f t="shared" si="40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41"/>
        <v>0</v>
      </c>
      <c r="W94" s="158"/>
      <c r="X94" s="158" t="s">
        <v>309</v>
      </c>
      <c r="Y94" s="158" t="s">
        <v>310</v>
      </c>
      <c r="Z94" s="147"/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1" x14ac:dyDescent="0.2">
      <c r="A95" s="175">
        <v>75</v>
      </c>
      <c r="B95" s="176" t="s">
        <v>1466</v>
      </c>
      <c r="C95" s="182" t="s">
        <v>1467</v>
      </c>
      <c r="D95" s="177" t="s">
        <v>421</v>
      </c>
      <c r="E95" s="178">
        <v>250</v>
      </c>
      <c r="F95" s="179"/>
      <c r="G95" s="180">
        <f t="shared" si="35"/>
        <v>0</v>
      </c>
      <c r="H95" s="159"/>
      <c r="I95" s="158">
        <f t="shared" si="36"/>
        <v>0</v>
      </c>
      <c r="J95" s="159"/>
      <c r="K95" s="158">
        <f t="shared" si="37"/>
        <v>0</v>
      </c>
      <c r="L95" s="158">
        <v>21</v>
      </c>
      <c r="M95" s="158">
        <f t="shared" si="38"/>
        <v>0</v>
      </c>
      <c r="N95" s="157">
        <v>0</v>
      </c>
      <c r="O95" s="157">
        <f t="shared" si="39"/>
        <v>0</v>
      </c>
      <c r="P95" s="157">
        <v>0</v>
      </c>
      <c r="Q95" s="157">
        <f t="shared" si="40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41"/>
        <v>0</v>
      </c>
      <c r="W95" s="158"/>
      <c r="X95" s="158" t="s">
        <v>309</v>
      </c>
      <c r="Y95" s="158" t="s">
        <v>310</v>
      </c>
      <c r="Z95" s="147"/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5">
        <v>76</v>
      </c>
      <c r="B96" s="176" t="s">
        <v>1468</v>
      </c>
      <c r="C96" s="182" t="s">
        <v>1469</v>
      </c>
      <c r="D96" s="177" t="s">
        <v>421</v>
      </c>
      <c r="E96" s="178">
        <v>458</v>
      </c>
      <c r="F96" s="179"/>
      <c r="G96" s="180">
        <f t="shared" si="35"/>
        <v>0</v>
      </c>
      <c r="H96" s="159"/>
      <c r="I96" s="158">
        <f t="shared" si="36"/>
        <v>0</v>
      </c>
      <c r="J96" s="159"/>
      <c r="K96" s="158">
        <f t="shared" si="37"/>
        <v>0</v>
      </c>
      <c r="L96" s="158">
        <v>21</v>
      </c>
      <c r="M96" s="158">
        <f t="shared" si="38"/>
        <v>0</v>
      </c>
      <c r="N96" s="157">
        <v>0</v>
      </c>
      <c r="O96" s="157">
        <f t="shared" si="39"/>
        <v>0</v>
      </c>
      <c r="P96" s="157">
        <v>0</v>
      </c>
      <c r="Q96" s="157">
        <f t="shared" si="40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41"/>
        <v>0</v>
      </c>
      <c r="W96" s="158"/>
      <c r="X96" s="158" t="s">
        <v>309</v>
      </c>
      <c r="Y96" s="158" t="s">
        <v>310</v>
      </c>
      <c r="Z96" s="147"/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77</v>
      </c>
      <c r="B97" s="176" t="s">
        <v>1470</v>
      </c>
      <c r="C97" s="182" t="s">
        <v>1471</v>
      </c>
      <c r="D97" s="177" t="s">
        <v>358</v>
      </c>
      <c r="E97" s="178">
        <v>14</v>
      </c>
      <c r="F97" s="179"/>
      <c r="G97" s="180">
        <f t="shared" si="35"/>
        <v>0</v>
      </c>
      <c r="H97" s="159"/>
      <c r="I97" s="158">
        <f t="shared" si="36"/>
        <v>0</v>
      </c>
      <c r="J97" s="159"/>
      <c r="K97" s="158">
        <f t="shared" si="37"/>
        <v>0</v>
      </c>
      <c r="L97" s="158">
        <v>21</v>
      </c>
      <c r="M97" s="158">
        <f t="shared" si="38"/>
        <v>0</v>
      </c>
      <c r="N97" s="157">
        <v>0</v>
      </c>
      <c r="O97" s="157">
        <f t="shared" si="39"/>
        <v>0</v>
      </c>
      <c r="P97" s="157">
        <v>0</v>
      </c>
      <c r="Q97" s="157">
        <f t="shared" si="40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41"/>
        <v>0</v>
      </c>
      <c r="W97" s="158"/>
      <c r="X97" s="158" t="s">
        <v>309</v>
      </c>
      <c r="Y97" s="158" t="s">
        <v>310</v>
      </c>
      <c r="Z97" s="147"/>
      <c r="AA97" s="147"/>
      <c r="AB97" s="147"/>
      <c r="AC97" s="147"/>
      <c r="AD97" s="147"/>
      <c r="AE97" s="147"/>
      <c r="AF97" s="147"/>
      <c r="AG97" s="147" t="s">
        <v>311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x14ac:dyDescent="0.2">
      <c r="A98" s="162" t="s">
        <v>302</v>
      </c>
      <c r="B98" s="163" t="s">
        <v>111</v>
      </c>
      <c r="C98" s="181" t="s">
        <v>112</v>
      </c>
      <c r="D98" s="164"/>
      <c r="E98" s="165"/>
      <c r="F98" s="166"/>
      <c r="G98" s="167">
        <f>SUMIF(AG99:AG129,"&lt;&gt;NOR",G99:G129)</f>
        <v>0</v>
      </c>
      <c r="H98" s="161"/>
      <c r="I98" s="161">
        <f>SUM(I99:I129)</f>
        <v>0</v>
      </c>
      <c r="J98" s="161"/>
      <c r="K98" s="161">
        <f>SUM(K99:K129)</f>
        <v>0</v>
      </c>
      <c r="L98" s="161"/>
      <c r="M98" s="161">
        <f>SUM(M99:M129)</f>
        <v>0</v>
      </c>
      <c r="N98" s="160"/>
      <c r="O98" s="160">
        <f>SUM(O99:O129)</f>
        <v>0</v>
      </c>
      <c r="P98" s="160"/>
      <c r="Q98" s="160">
        <f>SUM(Q99:Q129)</f>
        <v>0</v>
      </c>
      <c r="R98" s="161"/>
      <c r="S98" s="161"/>
      <c r="T98" s="161"/>
      <c r="U98" s="161"/>
      <c r="V98" s="161">
        <f>SUM(V99:V129)</f>
        <v>0</v>
      </c>
      <c r="W98" s="161"/>
      <c r="X98" s="161"/>
      <c r="Y98" s="161"/>
      <c r="AG98" t="s">
        <v>303</v>
      </c>
    </row>
    <row r="99" spans="1:60" outlineLevel="1" x14ac:dyDescent="0.2">
      <c r="A99" s="175">
        <v>78</v>
      </c>
      <c r="B99" s="176" t="s">
        <v>1472</v>
      </c>
      <c r="C99" s="182" t="s">
        <v>1473</v>
      </c>
      <c r="D99" s="177" t="s">
        <v>358</v>
      </c>
      <c r="E99" s="178">
        <v>11</v>
      </c>
      <c r="F99" s="179"/>
      <c r="G99" s="180">
        <f t="shared" ref="G99:G129" si="42">ROUND(E99*F99,2)</f>
        <v>0</v>
      </c>
      <c r="H99" s="159"/>
      <c r="I99" s="158">
        <f t="shared" ref="I99:I129" si="43">ROUND(E99*H99,2)</f>
        <v>0</v>
      </c>
      <c r="J99" s="159"/>
      <c r="K99" s="158">
        <f t="shared" ref="K99:K129" si="44">ROUND(E99*J99,2)</f>
        <v>0</v>
      </c>
      <c r="L99" s="158">
        <v>21</v>
      </c>
      <c r="M99" s="158">
        <f t="shared" ref="M99:M129" si="45">G99*(1+L99/100)</f>
        <v>0</v>
      </c>
      <c r="N99" s="157">
        <v>0</v>
      </c>
      <c r="O99" s="157">
        <f t="shared" ref="O99:O129" si="46">ROUND(E99*N99,2)</f>
        <v>0</v>
      </c>
      <c r="P99" s="157">
        <v>0</v>
      </c>
      <c r="Q99" s="157">
        <f t="shared" ref="Q99:Q129" si="47">ROUND(E99*P99,2)</f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ref="V99:V129" si="48">ROUND(E99*U99,2)</f>
        <v>0</v>
      </c>
      <c r="W99" s="158"/>
      <c r="X99" s="158" t="s">
        <v>309</v>
      </c>
      <c r="Y99" s="158" t="s">
        <v>310</v>
      </c>
      <c r="Z99" s="147"/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79</v>
      </c>
      <c r="B100" s="176" t="s">
        <v>1474</v>
      </c>
      <c r="C100" s="182" t="s">
        <v>1475</v>
      </c>
      <c r="D100" s="177" t="s">
        <v>358</v>
      </c>
      <c r="E100" s="178">
        <v>18</v>
      </c>
      <c r="F100" s="179"/>
      <c r="G100" s="180">
        <f t="shared" si="42"/>
        <v>0</v>
      </c>
      <c r="H100" s="159"/>
      <c r="I100" s="158">
        <f t="shared" si="43"/>
        <v>0</v>
      </c>
      <c r="J100" s="159"/>
      <c r="K100" s="158">
        <f t="shared" si="44"/>
        <v>0</v>
      </c>
      <c r="L100" s="158">
        <v>21</v>
      </c>
      <c r="M100" s="158">
        <f t="shared" si="45"/>
        <v>0</v>
      </c>
      <c r="N100" s="157">
        <v>0</v>
      </c>
      <c r="O100" s="157">
        <f t="shared" si="46"/>
        <v>0</v>
      </c>
      <c r="P100" s="157">
        <v>0</v>
      </c>
      <c r="Q100" s="157">
        <f t="shared" si="47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48"/>
        <v>0</v>
      </c>
      <c r="W100" s="158"/>
      <c r="X100" s="158" t="s">
        <v>309</v>
      </c>
      <c r="Y100" s="158" t="s">
        <v>310</v>
      </c>
      <c r="Z100" s="147"/>
      <c r="AA100" s="147"/>
      <c r="AB100" s="147"/>
      <c r="AC100" s="147"/>
      <c r="AD100" s="147"/>
      <c r="AE100" s="147"/>
      <c r="AF100" s="147"/>
      <c r="AG100" s="147" t="s">
        <v>311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80</v>
      </c>
      <c r="B101" s="176" t="s">
        <v>1476</v>
      </c>
      <c r="C101" s="182" t="s">
        <v>1477</v>
      </c>
      <c r="D101" s="177" t="s">
        <v>358</v>
      </c>
      <c r="E101" s="178">
        <v>37</v>
      </c>
      <c r="F101" s="179"/>
      <c r="G101" s="180">
        <f t="shared" si="42"/>
        <v>0</v>
      </c>
      <c r="H101" s="159"/>
      <c r="I101" s="158">
        <f t="shared" si="43"/>
        <v>0</v>
      </c>
      <c r="J101" s="159"/>
      <c r="K101" s="158">
        <f t="shared" si="44"/>
        <v>0</v>
      </c>
      <c r="L101" s="158">
        <v>21</v>
      </c>
      <c r="M101" s="158">
        <f t="shared" si="45"/>
        <v>0</v>
      </c>
      <c r="N101" s="157">
        <v>0</v>
      </c>
      <c r="O101" s="157">
        <f t="shared" si="46"/>
        <v>0</v>
      </c>
      <c r="P101" s="157">
        <v>0</v>
      </c>
      <c r="Q101" s="157">
        <f t="shared" si="47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48"/>
        <v>0</v>
      </c>
      <c r="W101" s="158"/>
      <c r="X101" s="158" t="s">
        <v>309</v>
      </c>
      <c r="Y101" s="158" t="s">
        <v>310</v>
      </c>
      <c r="Z101" s="147"/>
      <c r="AA101" s="147"/>
      <c r="AB101" s="147"/>
      <c r="AC101" s="147"/>
      <c r="AD101" s="147"/>
      <c r="AE101" s="147"/>
      <c r="AF101" s="147"/>
      <c r="AG101" s="147" t="s">
        <v>311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81</v>
      </c>
      <c r="B102" s="176" t="s">
        <v>1478</v>
      </c>
      <c r="C102" s="182" t="s">
        <v>1479</v>
      </c>
      <c r="D102" s="177" t="s">
        <v>358</v>
      </c>
      <c r="E102" s="178">
        <v>2</v>
      </c>
      <c r="F102" s="179"/>
      <c r="G102" s="180">
        <f t="shared" si="42"/>
        <v>0</v>
      </c>
      <c r="H102" s="159"/>
      <c r="I102" s="158">
        <f t="shared" si="43"/>
        <v>0</v>
      </c>
      <c r="J102" s="159"/>
      <c r="K102" s="158">
        <f t="shared" si="44"/>
        <v>0</v>
      </c>
      <c r="L102" s="158">
        <v>21</v>
      </c>
      <c r="M102" s="158">
        <f t="shared" si="45"/>
        <v>0</v>
      </c>
      <c r="N102" s="157">
        <v>0</v>
      </c>
      <c r="O102" s="157">
        <f t="shared" si="46"/>
        <v>0</v>
      </c>
      <c r="P102" s="157">
        <v>0</v>
      </c>
      <c r="Q102" s="157">
        <f t="shared" si="47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48"/>
        <v>0</v>
      </c>
      <c r="W102" s="158"/>
      <c r="X102" s="158" t="s">
        <v>309</v>
      </c>
      <c r="Y102" s="158" t="s">
        <v>310</v>
      </c>
      <c r="Z102" s="147"/>
      <c r="AA102" s="147"/>
      <c r="AB102" s="147"/>
      <c r="AC102" s="147"/>
      <c r="AD102" s="147"/>
      <c r="AE102" s="147"/>
      <c r="AF102" s="147"/>
      <c r="AG102" s="147" t="s">
        <v>311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5">
        <v>82</v>
      </c>
      <c r="B103" s="176" t="s">
        <v>1480</v>
      </c>
      <c r="C103" s="182" t="s">
        <v>1481</v>
      </c>
      <c r="D103" s="177" t="s">
        <v>421</v>
      </c>
      <c r="E103" s="178">
        <v>200</v>
      </c>
      <c r="F103" s="179"/>
      <c r="G103" s="180">
        <f t="shared" si="42"/>
        <v>0</v>
      </c>
      <c r="H103" s="159"/>
      <c r="I103" s="158">
        <f t="shared" si="43"/>
        <v>0</v>
      </c>
      <c r="J103" s="159"/>
      <c r="K103" s="158">
        <f t="shared" si="44"/>
        <v>0</v>
      </c>
      <c r="L103" s="158">
        <v>21</v>
      </c>
      <c r="M103" s="158">
        <f t="shared" si="45"/>
        <v>0</v>
      </c>
      <c r="N103" s="157">
        <v>0</v>
      </c>
      <c r="O103" s="157">
        <f t="shared" si="46"/>
        <v>0</v>
      </c>
      <c r="P103" s="157">
        <v>0</v>
      </c>
      <c r="Q103" s="157">
        <f t="shared" si="47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48"/>
        <v>0</v>
      </c>
      <c r="W103" s="158"/>
      <c r="X103" s="158" t="s">
        <v>309</v>
      </c>
      <c r="Y103" s="158" t="s">
        <v>310</v>
      </c>
      <c r="Z103" s="147"/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83</v>
      </c>
      <c r="B104" s="176" t="s">
        <v>1482</v>
      </c>
      <c r="C104" s="182" t="s">
        <v>1483</v>
      </c>
      <c r="D104" s="177" t="s">
        <v>421</v>
      </c>
      <c r="E104" s="178">
        <v>200</v>
      </c>
      <c r="F104" s="179"/>
      <c r="G104" s="180">
        <f t="shared" si="42"/>
        <v>0</v>
      </c>
      <c r="H104" s="159"/>
      <c r="I104" s="158">
        <f t="shared" si="43"/>
        <v>0</v>
      </c>
      <c r="J104" s="159"/>
      <c r="K104" s="158">
        <f t="shared" si="44"/>
        <v>0</v>
      </c>
      <c r="L104" s="158">
        <v>21</v>
      </c>
      <c r="M104" s="158">
        <f t="shared" si="45"/>
        <v>0</v>
      </c>
      <c r="N104" s="157">
        <v>0</v>
      </c>
      <c r="O104" s="157">
        <f t="shared" si="46"/>
        <v>0</v>
      </c>
      <c r="P104" s="157">
        <v>0</v>
      </c>
      <c r="Q104" s="157">
        <f t="shared" si="47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48"/>
        <v>0</v>
      </c>
      <c r="W104" s="158"/>
      <c r="X104" s="158" t="s">
        <v>309</v>
      </c>
      <c r="Y104" s="158" t="s">
        <v>310</v>
      </c>
      <c r="Z104" s="147"/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5">
        <v>84</v>
      </c>
      <c r="B105" s="176" t="s">
        <v>1484</v>
      </c>
      <c r="C105" s="182" t="s">
        <v>2462</v>
      </c>
      <c r="D105" s="177" t="s">
        <v>421</v>
      </c>
      <c r="E105" s="178">
        <v>160</v>
      </c>
      <c r="F105" s="179"/>
      <c r="G105" s="180">
        <f t="shared" si="42"/>
        <v>0</v>
      </c>
      <c r="H105" s="159"/>
      <c r="I105" s="158">
        <f t="shared" si="43"/>
        <v>0</v>
      </c>
      <c r="J105" s="159"/>
      <c r="K105" s="158">
        <f t="shared" si="44"/>
        <v>0</v>
      </c>
      <c r="L105" s="158">
        <v>21</v>
      </c>
      <c r="M105" s="158">
        <f t="shared" si="45"/>
        <v>0</v>
      </c>
      <c r="N105" s="157">
        <v>0</v>
      </c>
      <c r="O105" s="157">
        <f t="shared" si="46"/>
        <v>0</v>
      </c>
      <c r="P105" s="157">
        <v>0</v>
      </c>
      <c r="Q105" s="157">
        <f t="shared" si="47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48"/>
        <v>0</v>
      </c>
      <c r="W105" s="158"/>
      <c r="X105" s="158" t="s">
        <v>309</v>
      </c>
      <c r="Y105" s="158" t="s">
        <v>310</v>
      </c>
      <c r="Z105" s="147"/>
      <c r="AA105" s="147"/>
      <c r="AB105" s="147"/>
      <c r="AC105" s="147"/>
      <c r="AD105" s="147"/>
      <c r="AE105" s="147"/>
      <c r="AF105" s="147"/>
      <c r="AG105" s="147" t="s">
        <v>311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5">
        <v>85</v>
      </c>
      <c r="B106" s="176" t="s">
        <v>1485</v>
      </c>
      <c r="C106" s="182" t="s">
        <v>1486</v>
      </c>
      <c r="D106" s="177" t="s">
        <v>358</v>
      </c>
      <c r="E106" s="178">
        <v>27</v>
      </c>
      <c r="F106" s="179"/>
      <c r="G106" s="180">
        <f t="shared" si="42"/>
        <v>0</v>
      </c>
      <c r="H106" s="159"/>
      <c r="I106" s="158">
        <f t="shared" si="43"/>
        <v>0</v>
      </c>
      <c r="J106" s="159"/>
      <c r="K106" s="158">
        <f t="shared" si="44"/>
        <v>0</v>
      </c>
      <c r="L106" s="158">
        <v>21</v>
      </c>
      <c r="M106" s="158">
        <f t="shared" si="45"/>
        <v>0</v>
      </c>
      <c r="N106" s="157">
        <v>0</v>
      </c>
      <c r="O106" s="157">
        <f t="shared" si="46"/>
        <v>0</v>
      </c>
      <c r="P106" s="157">
        <v>0</v>
      </c>
      <c r="Q106" s="157">
        <f t="shared" si="47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48"/>
        <v>0</v>
      </c>
      <c r="W106" s="158"/>
      <c r="X106" s="158" t="s">
        <v>309</v>
      </c>
      <c r="Y106" s="158" t="s">
        <v>310</v>
      </c>
      <c r="Z106" s="147"/>
      <c r="AA106" s="147"/>
      <c r="AB106" s="147"/>
      <c r="AC106" s="147"/>
      <c r="AD106" s="147"/>
      <c r="AE106" s="147"/>
      <c r="AF106" s="147"/>
      <c r="AG106" s="147" t="s">
        <v>311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5">
        <v>86</v>
      </c>
      <c r="B107" s="176" t="s">
        <v>1487</v>
      </c>
      <c r="C107" s="182" t="s">
        <v>1488</v>
      </c>
      <c r="D107" s="177" t="s">
        <v>358</v>
      </c>
      <c r="E107" s="178">
        <v>100</v>
      </c>
      <c r="F107" s="179"/>
      <c r="G107" s="180">
        <f t="shared" si="42"/>
        <v>0</v>
      </c>
      <c r="H107" s="159"/>
      <c r="I107" s="158">
        <f t="shared" si="43"/>
        <v>0</v>
      </c>
      <c r="J107" s="159"/>
      <c r="K107" s="158">
        <f t="shared" si="44"/>
        <v>0</v>
      </c>
      <c r="L107" s="158">
        <v>21</v>
      </c>
      <c r="M107" s="158">
        <f t="shared" si="45"/>
        <v>0</v>
      </c>
      <c r="N107" s="157">
        <v>0</v>
      </c>
      <c r="O107" s="157">
        <f t="shared" si="46"/>
        <v>0</v>
      </c>
      <c r="P107" s="157">
        <v>0</v>
      </c>
      <c r="Q107" s="157">
        <f t="shared" si="47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48"/>
        <v>0</v>
      </c>
      <c r="W107" s="158"/>
      <c r="X107" s="158" t="s">
        <v>309</v>
      </c>
      <c r="Y107" s="158" t="s">
        <v>310</v>
      </c>
      <c r="Z107" s="147"/>
      <c r="AA107" s="147"/>
      <c r="AB107" s="147"/>
      <c r="AC107" s="147"/>
      <c r="AD107" s="147"/>
      <c r="AE107" s="147"/>
      <c r="AF107" s="147"/>
      <c r="AG107" s="147" t="s">
        <v>311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87</v>
      </c>
      <c r="B108" s="176" t="s">
        <v>1489</v>
      </c>
      <c r="C108" s="182" t="s">
        <v>1490</v>
      </c>
      <c r="D108" s="177" t="s">
        <v>358</v>
      </c>
      <c r="E108" s="178">
        <v>16</v>
      </c>
      <c r="F108" s="179"/>
      <c r="G108" s="180">
        <f t="shared" si="42"/>
        <v>0</v>
      </c>
      <c r="H108" s="159"/>
      <c r="I108" s="158">
        <f t="shared" si="43"/>
        <v>0</v>
      </c>
      <c r="J108" s="159"/>
      <c r="K108" s="158">
        <f t="shared" si="44"/>
        <v>0</v>
      </c>
      <c r="L108" s="158">
        <v>21</v>
      </c>
      <c r="M108" s="158">
        <f t="shared" si="45"/>
        <v>0</v>
      </c>
      <c r="N108" s="157">
        <v>0</v>
      </c>
      <c r="O108" s="157">
        <f t="shared" si="46"/>
        <v>0</v>
      </c>
      <c r="P108" s="157">
        <v>0</v>
      </c>
      <c r="Q108" s="157">
        <f t="shared" si="47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48"/>
        <v>0</v>
      </c>
      <c r="W108" s="158"/>
      <c r="X108" s="158" t="s">
        <v>309</v>
      </c>
      <c r="Y108" s="158" t="s">
        <v>310</v>
      </c>
      <c r="Z108" s="147"/>
      <c r="AA108" s="147"/>
      <c r="AB108" s="147"/>
      <c r="AC108" s="147"/>
      <c r="AD108" s="147"/>
      <c r="AE108" s="147"/>
      <c r="AF108" s="147"/>
      <c r="AG108" s="147" t="s">
        <v>311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88</v>
      </c>
      <c r="B109" s="176" t="s">
        <v>1491</v>
      </c>
      <c r="C109" s="182" t="s">
        <v>1492</v>
      </c>
      <c r="D109" s="177" t="s">
        <v>358</v>
      </c>
      <c r="E109" s="178">
        <v>166</v>
      </c>
      <c r="F109" s="179"/>
      <c r="G109" s="180">
        <f t="shared" si="42"/>
        <v>0</v>
      </c>
      <c r="H109" s="159"/>
      <c r="I109" s="158">
        <f t="shared" si="43"/>
        <v>0</v>
      </c>
      <c r="J109" s="159"/>
      <c r="K109" s="158">
        <f t="shared" si="44"/>
        <v>0</v>
      </c>
      <c r="L109" s="158">
        <v>21</v>
      </c>
      <c r="M109" s="158">
        <f t="shared" si="45"/>
        <v>0</v>
      </c>
      <c r="N109" s="157">
        <v>0</v>
      </c>
      <c r="O109" s="157">
        <f t="shared" si="46"/>
        <v>0</v>
      </c>
      <c r="P109" s="157">
        <v>0</v>
      </c>
      <c r="Q109" s="157">
        <f t="shared" si="47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48"/>
        <v>0</v>
      </c>
      <c r="W109" s="158"/>
      <c r="X109" s="158" t="s">
        <v>309</v>
      </c>
      <c r="Y109" s="158" t="s">
        <v>310</v>
      </c>
      <c r="Z109" s="147"/>
      <c r="AA109" s="147"/>
      <c r="AB109" s="147"/>
      <c r="AC109" s="147"/>
      <c r="AD109" s="147"/>
      <c r="AE109" s="147"/>
      <c r="AF109" s="147"/>
      <c r="AG109" s="147" t="s">
        <v>311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89</v>
      </c>
      <c r="B110" s="176" t="s">
        <v>1493</v>
      </c>
      <c r="C110" s="182" t="s">
        <v>1494</v>
      </c>
      <c r="D110" s="177" t="s">
        <v>358</v>
      </c>
      <c r="E110" s="178">
        <v>4</v>
      </c>
      <c r="F110" s="179"/>
      <c r="G110" s="180">
        <f t="shared" si="42"/>
        <v>0</v>
      </c>
      <c r="H110" s="159"/>
      <c r="I110" s="158">
        <f t="shared" si="43"/>
        <v>0</v>
      </c>
      <c r="J110" s="159"/>
      <c r="K110" s="158">
        <f t="shared" si="44"/>
        <v>0</v>
      </c>
      <c r="L110" s="158">
        <v>21</v>
      </c>
      <c r="M110" s="158">
        <f t="shared" si="45"/>
        <v>0</v>
      </c>
      <c r="N110" s="157">
        <v>0</v>
      </c>
      <c r="O110" s="157">
        <f t="shared" si="46"/>
        <v>0</v>
      </c>
      <c r="P110" s="157">
        <v>0</v>
      </c>
      <c r="Q110" s="157">
        <f t="shared" si="47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48"/>
        <v>0</v>
      </c>
      <c r="W110" s="158"/>
      <c r="X110" s="158" t="s">
        <v>309</v>
      </c>
      <c r="Y110" s="158" t="s">
        <v>310</v>
      </c>
      <c r="Z110" s="147"/>
      <c r="AA110" s="147"/>
      <c r="AB110" s="147"/>
      <c r="AC110" s="147"/>
      <c r="AD110" s="147"/>
      <c r="AE110" s="147"/>
      <c r="AF110" s="147"/>
      <c r="AG110" s="147" t="s">
        <v>311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90</v>
      </c>
      <c r="B111" s="176" t="s">
        <v>1495</v>
      </c>
      <c r="C111" s="182" t="s">
        <v>1496</v>
      </c>
      <c r="D111" s="177" t="s">
        <v>358</v>
      </c>
      <c r="E111" s="178">
        <v>24</v>
      </c>
      <c r="F111" s="179"/>
      <c r="G111" s="180">
        <f t="shared" si="42"/>
        <v>0</v>
      </c>
      <c r="H111" s="159"/>
      <c r="I111" s="158">
        <f t="shared" si="43"/>
        <v>0</v>
      </c>
      <c r="J111" s="159"/>
      <c r="K111" s="158">
        <f t="shared" si="44"/>
        <v>0</v>
      </c>
      <c r="L111" s="158">
        <v>21</v>
      </c>
      <c r="M111" s="158">
        <f t="shared" si="45"/>
        <v>0</v>
      </c>
      <c r="N111" s="157">
        <v>0</v>
      </c>
      <c r="O111" s="157">
        <f t="shared" si="46"/>
        <v>0</v>
      </c>
      <c r="P111" s="157">
        <v>0</v>
      </c>
      <c r="Q111" s="157">
        <f t="shared" si="47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48"/>
        <v>0</v>
      </c>
      <c r="W111" s="158"/>
      <c r="X111" s="158" t="s">
        <v>309</v>
      </c>
      <c r="Y111" s="158" t="s">
        <v>310</v>
      </c>
      <c r="Z111" s="147"/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91</v>
      </c>
      <c r="B112" s="176" t="s">
        <v>1497</v>
      </c>
      <c r="C112" s="182" t="s">
        <v>1498</v>
      </c>
      <c r="D112" s="177" t="s">
        <v>358</v>
      </c>
      <c r="E112" s="178">
        <v>55</v>
      </c>
      <c r="F112" s="179"/>
      <c r="G112" s="180">
        <f t="shared" si="42"/>
        <v>0</v>
      </c>
      <c r="H112" s="159"/>
      <c r="I112" s="158">
        <f t="shared" si="43"/>
        <v>0</v>
      </c>
      <c r="J112" s="159"/>
      <c r="K112" s="158">
        <f t="shared" si="44"/>
        <v>0</v>
      </c>
      <c r="L112" s="158">
        <v>21</v>
      </c>
      <c r="M112" s="158">
        <f t="shared" si="45"/>
        <v>0</v>
      </c>
      <c r="N112" s="157">
        <v>0</v>
      </c>
      <c r="O112" s="157">
        <f t="shared" si="46"/>
        <v>0</v>
      </c>
      <c r="P112" s="157">
        <v>0</v>
      </c>
      <c r="Q112" s="157">
        <f t="shared" si="47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48"/>
        <v>0</v>
      </c>
      <c r="W112" s="158"/>
      <c r="X112" s="158" t="s">
        <v>309</v>
      </c>
      <c r="Y112" s="158" t="s">
        <v>310</v>
      </c>
      <c r="Z112" s="147"/>
      <c r="AA112" s="147"/>
      <c r="AB112" s="147"/>
      <c r="AC112" s="147"/>
      <c r="AD112" s="147"/>
      <c r="AE112" s="147"/>
      <c r="AF112" s="147"/>
      <c r="AG112" s="147" t="s">
        <v>311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92</v>
      </c>
      <c r="B113" s="176" t="s">
        <v>1499</v>
      </c>
      <c r="C113" s="182" t="s">
        <v>1500</v>
      </c>
      <c r="D113" s="177" t="s">
        <v>358</v>
      </c>
      <c r="E113" s="178">
        <v>94</v>
      </c>
      <c r="F113" s="179"/>
      <c r="G113" s="180">
        <f t="shared" si="42"/>
        <v>0</v>
      </c>
      <c r="H113" s="159"/>
      <c r="I113" s="158">
        <f t="shared" si="43"/>
        <v>0</v>
      </c>
      <c r="J113" s="159"/>
      <c r="K113" s="158">
        <f t="shared" si="44"/>
        <v>0</v>
      </c>
      <c r="L113" s="158">
        <v>21</v>
      </c>
      <c r="M113" s="158">
        <f t="shared" si="45"/>
        <v>0</v>
      </c>
      <c r="N113" s="157">
        <v>0</v>
      </c>
      <c r="O113" s="157">
        <f t="shared" si="46"/>
        <v>0</v>
      </c>
      <c r="P113" s="157">
        <v>0</v>
      </c>
      <c r="Q113" s="157">
        <f t="shared" si="47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48"/>
        <v>0</v>
      </c>
      <c r="W113" s="158"/>
      <c r="X113" s="158" t="s">
        <v>309</v>
      </c>
      <c r="Y113" s="158" t="s">
        <v>310</v>
      </c>
      <c r="Z113" s="147"/>
      <c r="AA113" s="147"/>
      <c r="AB113" s="147"/>
      <c r="AC113" s="147"/>
      <c r="AD113" s="147"/>
      <c r="AE113" s="147"/>
      <c r="AF113" s="147"/>
      <c r="AG113" s="147" t="s">
        <v>311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5">
        <v>93</v>
      </c>
      <c r="B114" s="176" t="s">
        <v>1501</v>
      </c>
      <c r="C114" s="182" t="s">
        <v>1502</v>
      </c>
      <c r="D114" s="177" t="s">
        <v>421</v>
      </c>
      <c r="E114" s="178">
        <v>100</v>
      </c>
      <c r="F114" s="179"/>
      <c r="G114" s="180">
        <f t="shared" si="42"/>
        <v>0</v>
      </c>
      <c r="H114" s="159"/>
      <c r="I114" s="158">
        <f t="shared" si="43"/>
        <v>0</v>
      </c>
      <c r="J114" s="159"/>
      <c r="K114" s="158">
        <f t="shared" si="44"/>
        <v>0</v>
      </c>
      <c r="L114" s="158">
        <v>21</v>
      </c>
      <c r="M114" s="158">
        <f t="shared" si="45"/>
        <v>0</v>
      </c>
      <c r="N114" s="157">
        <v>0</v>
      </c>
      <c r="O114" s="157">
        <f t="shared" si="46"/>
        <v>0</v>
      </c>
      <c r="P114" s="157">
        <v>0</v>
      </c>
      <c r="Q114" s="157">
        <f t="shared" si="47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48"/>
        <v>0</v>
      </c>
      <c r="W114" s="158"/>
      <c r="X114" s="158" t="s">
        <v>309</v>
      </c>
      <c r="Y114" s="158" t="s">
        <v>310</v>
      </c>
      <c r="Z114" s="147"/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94</v>
      </c>
      <c r="B115" s="176" t="s">
        <v>1503</v>
      </c>
      <c r="C115" s="182" t="s">
        <v>1504</v>
      </c>
      <c r="D115" s="177" t="s">
        <v>358</v>
      </c>
      <c r="E115" s="178">
        <v>10</v>
      </c>
      <c r="F115" s="179"/>
      <c r="G115" s="180">
        <f t="shared" si="42"/>
        <v>0</v>
      </c>
      <c r="H115" s="159"/>
      <c r="I115" s="158">
        <f t="shared" si="43"/>
        <v>0</v>
      </c>
      <c r="J115" s="159"/>
      <c r="K115" s="158">
        <f t="shared" si="44"/>
        <v>0</v>
      </c>
      <c r="L115" s="158">
        <v>21</v>
      </c>
      <c r="M115" s="158">
        <f t="shared" si="45"/>
        <v>0</v>
      </c>
      <c r="N115" s="157">
        <v>0</v>
      </c>
      <c r="O115" s="157">
        <f t="shared" si="46"/>
        <v>0</v>
      </c>
      <c r="P115" s="157">
        <v>0</v>
      </c>
      <c r="Q115" s="157">
        <f t="shared" si="47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48"/>
        <v>0</v>
      </c>
      <c r="W115" s="158"/>
      <c r="X115" s="158" t="s">
        <v>309</v>
      </c>
      <c r="Y115" s="158" t="s">
        <v>310</v>
      </c>
      <c r="Z115" s="147"/>
      <c r="AA115" s="147"/>
      <c r="AB115" s="147"/>
      <c r="AC115" s="147"/>
      <c r="AD115" s="147"/>
      <c r="AE115" s="147"/>
      <c r="AF115" s="147"/>
      <c r="AG115" s="147" t="s">
        <v>311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95</v>
      </c>
      <c r="B116" s="176" t="s">
        <v>1505</v>
      </c>
      <c r="C116" s="182" t="s">
        <v>1506</v>
      </c>
      <c r="D116" s="177" t="s">
        <v>421</v>
      </c>
      <c r="E116" s="178">
        <v>2650</v>
      </c>
      <c r="F116" s="179"/>
      <c r="G116" s="180">
        <f t="shared" si="42"/>
        <v>0</v>
      </c>
      <c r="H116" s="159"/>
      <c r="I116" s="158">
        <f t="shared" si="43"/>
        <v>0</v>
      </c>
      <c r="J116" s="159"/>
      <c r="K116" s="158">
        <f t="shared" si="44"/>
        <v>0</v>
      </c>
      <c r="L116" s="158">
        <v>21</v>
      </c>
      <c r="M116" s="158">
        <f t="shared" si="45"/>
        <v>0</v>
      </c>
      <c r="N116" s="157">
        <v>0</v>
      </c>
      <c r="O116" s="157">
        <f t="shared" si="46"/>
        <v>0</v>
      </c>
      <c r="P116" s="157">
        <v>0</v>
      </c>
      <c r="Q116" s="157">
        <f t="shared" si="47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48"/>
        <v>0</v>
      </c>
      <c r="W116" s="158"/>
      <c r="X116" s="158" t="s">
        <v>309</v>
      </c>
      <c r="Y116" s="158" t="s">
        <v>310</v>
      </c>
      <c r="Z116" s="147"/>
      <c r="AA116" s="147"/>
      <c r="AB116" s="147"/>
      <c r="AC116" s="147"/>
      <c r="AD116" s="147"/>
      <c r="AE116" s="147"/>
      <c r="AF116" s="147"/>
      <c r="AG116" s="147" t="s">
        <v>311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5">
        <v>96</v>
      </c>
      <c r="B117" s="176" t="s">
        <v>1507</v>
      </c>
      <c r="C117" s="182" t="s">
        <v>1508</v>
      </c>
      <c r="D117" s="177" t="s">
        <v>358</v>
      </c>
      <c r="E117" s="178">
        <v>50</v>
      </c>
      <c r="F117" s="179"/>
      <c r="G117" s="180">
        <f t="shared" si="42"/>
        <v>0</v>
      </c>
      <c r="H117" s="159"/>
      <c r="I117" s="158">
        <f t="shared" si="43"/>
        <v>0</v>
      </c>
      <c r="J117" s="159"/>
      <c r="K117" s="158">
        <f t="shared" si="44"/>
        <v>0</v>
      </c>
      <c r="L117" s="158">
        <v>21</v>
      </c>
      <c r="M117" s="158">
        <f t="shared" si="45"/>
        <v>0</v>
      </c>
      <c r="N117" s="157">
        <v>0</v>
      </c>
      <c r="O117" s="157">
        <f t="shared" si="46"/>
        <v>0</v>
      </c>
      <c r="P117" s="157">
        <v>0</v>
      </c>
      <c r="Q117" s="157">
        <f t="shared" si="47"/>
        <v>0</v>
      </c>
      <c r="R117" s="158"/>
      <c r="S117" s="158" t="s">
        <v>307</v>
      </c>
      <c r="T117" s="158" t="s">
        <v>308</v>
      </c>
      <c r="U117" s="158">
        <v>0</v>
      </c>
      <c r="V117" s="158">
        <f t="shared" si="48"/>
        <v>0</v>
      </c>
      <c r="W117" s="158"/>
      <c r="X117" s="158" t="s">
        <v>309</v>
      </c>
      <c r="Y117" s="158" t="s">
        <v>310</v>
      </c>
      <c r="Z117" s="147"/>
      <c r="AA117" s="147"/>
      <c r="AB117" s="147"/>
      <c r="AC117" s="147"/>
      <c r="AD117" s="147"/>
      <c r="AE117" s="147"/>
      <c r="AF117" s="147"/>
      <c r="AG117" s="147" t="s">
        <v>311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5">
        <v>97</v>
      </c>
      <c r="B118" s="176" t="s">
        <v>1509</v>
      </c>
      <c r="C118" s="182" t="s">
        <v>1510</v>
      </c>
      <c r="D118" s="177" t="s">
        <v>358</v>
      </c>
      <c r="E118" s="178">
        <v>191</v>
      </c>
      <c r="F118" s="179"/>
      <c r="G118" s="180">
        <f t="shared" si="42"/>
        <v>0</v>
      </c>
      <c r="H118" s="159"/>
      <c r="I118" s="158">
        <f t="shared" si="43"/>
        <v>0</v>
      </c>
      <c r="J118" s="159"/>
      <c r="K118" s="158">
        <f t="shared" si="44"/>
        <v>0</v>
      </c>
      <c r="L118" s="158">
        <v>21</v>
      </c>
      <c r="M118" s="158">
        <f t="shared" si="45"/>
        <v>0</v>
      </c>
      <c r="N118" s="157">
        <v>0</v>
      </c>
      <c r="O118" s="157">
        <f t="shared" si="46"/>
        <v>0</v>
      </c>
      <c r="P118" s="157">
        <v>0</v>
      </c>
      <c r="Q118" s="157">
        <f t="shared" si="47"/>
        <v>0</v>
      </c>
      <c r="R118" s="158"/>
      <c r="S118" s="158" t="s">
        <v>307</v>
      </c>
      <c r="T118" s="158" t="s">
        <v>308</v>
      </c>
      <c r="U118" s="158">
        <v>0</v>
      </c>
      <c r="V118" s="158">
        <f t="shared" si="48"/>
        <v>0</v>
      </c>
      <c r="W118" s="158"/>
      <c r="X118" s="158" t="s">
        <v>309</v>
      </c>
      <c r="Y118" s="158" t="s">
        <v>310</v>
      </c>
      <c r="Z118" s="147"/>
      <c r="AA118" s="147"/>
      <c r="AB118" s="147"/>
      <c r="AC118" s="147"/>
      <c r="AD118" s="147"/>
      <c r="AE118" s="147"/>
      <c r="AF118" s="147"/>
      <c r="AG118" s="147" t="s">
        <v>311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5">
        <v>98</v>
      </c>
      <c r="B119" s="176" t="s">
        <v>1511</v>
      </c>
      <c r="C119" s="182" t="s">
        <v>1512</v>
      </c>
      <c r="D119" s="177" t="s">
        <v>358</v>
      </c>
      <c r="E119" s="178">
        <v>209</v>
      </c>
      <c r="F119" s="179"/>
      <c r="G119" s="180">
        <f t="shared" si="42"/>
        <v>0</v>
      </c>
      <c r="H119" s="159"/>
      <c r="I119" s="158">
        <f t="shared" si="43"/>
        <v>0</v>
      </c>
      <c r="J119" s="159"/>
      <c r="K119" s="158">
        <f t="shared" si="44"/>
        <v>0</v>
      </c>
      <c r="L119" s="158">
        <v>21</v>
      </c>
      <c r="M119" s="158">
        <f t="shared" si="45"/>
        <v>0</v>
      </c>
      <c r="N119" s="157">
        <v>0</v>
      </c>
      <c r="O119" s="157">
        <f t="shared" si="46"/>
        <v>0</v>
      </c>
      <c r="P119" s="157">
        <v>0</v>
      </c>
      <c r="Q119" s="157">
        <f t="shared" si="47"/>
        <v>0</v>
      </c>
      <c r="R119" s="158"/>
      <c r="S119" s="158" t="s">
        <v>307</v>
      </c>
      <c r="T119" s="158" t="s">
        <v>308</v>
      </c>
      <c r="U119" s="158">
        <v>0</v>
      </c>
      <c r="V119" s="158">
        <f t="shared" si="48"/>
        <v>0</v>
      </c>
      <c r="W119" s="158"/>
      <c r="X119" s="158" t="s">
        <v>309</v>
      </c>
      <c r="Y119" s="158" t="s">
        <v>310</v>
      </c>
      <c r="Z119" s="147"/>
      <c r="AA119" s="147"/>
      <c r="AB119" s="147"/>
      <c r="AC119" s="147"/>
      <c r="AD119" s="147"/>
      <c r="AE119" s="147"/>
      <c r="AF119" s="147"/>
      <c r="AG119" s="147" t="s">
        <v>311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99</v>
      </c>
      <c r="B120" s="176" t="s">
        <v>1513</v>
      </c>
      <c r="C120" s="182" t="s">
        <v>1514</v>
      </c>
      <c r="D120" s="177" t="s">
        <v>358</v>
      </c>
      <c r="E120" s="178">
        <v>1</v>
      </c>
      <c r="F120" s="179"/>
      <c r="G120" s="180">
        <f t="shared" si="42"/>
        <v>0</v>
      </c>
      <c r="H120" s="159"/>
      <c r="I120" s="158">
        <f t="shared" si="43"/>
        <v>0</v>
      </c>
      <c r="J120" s="159"/>
      <c r="K120" s="158">
        <f t="shared" si="44"/>
        <v>0</v>
      </c>
      <c r="L120" s="158">
        <v>21</v>
      </c>
      <c r="M120" s="158">
        <f t="shared" si="45"/>
        <v>0</v>
      </c>
      <c r="N120" s="157">
        <v>0</v>
      </c>
      <c r="O120" s="157">
        <f t="shared" si="46"/>
        <v>0</v>
      </c>
      <c r="P120" s="157">
        <v>0</v>
      </c>
      <c r="Q120" s="157">
        <f t="shared" si="47"/>
        <v>0</v>
      </c>
      <c r="R120" s="158"/>
      <c r="S120" s="158" t="s">
        <v>307</v>
      </c>
      <c r="T120" s="158" t="s">
        <v>308</v>
      </c>
      <c r="U120" s="158">
        <v>0</v>
      </c>
      <c r="V120" s="158">
        <f t="shared" si="48"/>
        <v>0</v>
      </c>
      <c r="W120" s="158"/>
      <c r="X120" s="158" t="s">
        <v>309</v>
      </c>
      <c r="Y120" s="158" t="s">
        <v>310</v>
      </c>
      <c r="Z120" s="147"/>
      <c r="AA120" s="147"/>
      <c r="AB120" s="147"/>
      <c r="AC120" s="147"/>
      <c r="AD120" s="147"/>
      <c r="AE120" s="147"/>
      <c r="AF120" s="147"/>
      <c r="AG120" s="147" t="s">
        <v>311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5">
        <v>100</v>
      </c>
      <c r="B121" s="176" t="s">
        <v>1515</v>
      </c>
      <c r="C121" s="182" t="s">
        <v>1516</v>
      </c>
      <c r="D121" s="177" t="s">
        <v>366</v>
      </c>
      <c r="E121" s="178">
        <v>800</v>
      </c>
      <c r="F121" s="179"/>
      <c r="G121" s="180">
        <f t="shared" si="42"/>
        <v>0</v>
      </c>
      <c r="H121" s="159"/>
      <c r="I121" s="158">
        <f t="shared" si="43"/>
        <v>0</v>
      </c>
      <c r="J121" s="159"/>
      <c r="K121" s="158">
        <f t="shared" si="44"/>
        <v>0</v>
      </c>
      <c r="L121" s="158">
        <v>21</v>
      </c>
      <c r="M121" s="158">
        <f t="shared" si="45"/>
        <v>0</v>
      </c>
      <c r="N121" s="157">
        <v>0</v>
      </c>
      <c r="O121" s="157">
        <f t="shared" si="46"/>
        <v>0</v>
      </c>
      <c r="P121" s="157">
        <v>0</v>
      </c>
      <c r="Q121" s="157">
        <f t="shared" si="47"/>
        <v>0</v>
      </c>
      <c r="R121" s="158"/>
      <c r="S121" s="158" t="s">
        <v>307</v>
      </c>
      <c r="T121" s="158" t="s">
        <v>308</v>
      </c>
      <c r="U121" s="158">
        <v>0</v>
      </c>
      <c r="V121" s="158">
        <f t="shared" si="48"/>
        <v>0</v>
      </c>
      <c r="W121" s="158"/>
      <c r="X121" s="158" t="s">
        <v>309</v>
      </c>
      <c r="Y121" s="158" t="s">
        <v>310</v>
      </c>
      <c r="Z121" s="147"/>
      <c r="AA121" s="147"/>
      <c r="AB121" s="147"/>
      <c r="AC121" s="147"/>
      <c r="AD121" s="147"/>
      <c r="AE121" s="147"/>
      <c r="AF121" s="147"/>
      <c r="AG121" s="147" t="s">
        <v>311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5">
        <v>101</v>
      </c>
      <c r="B122" s="176" t="s">
        <v>1517</v>
      </c>
      <c r="C122" s="182" t="s">
        <v>1518</v>
      </c>
      <c r="D122" s="177" t="s">
        <v>358</v>
      </c>
      <c r="E122" s="178">
        <v>230</v>
      </c>
      <c r="F122" s="179"/>
      <c r="G122" s="180">
        <f t="shared" si="42"/>
        <v>0</v>
      </c>
      <c r="H122" s="159"/>
      <c r="I122" s="158">
        <f t="shared" si="43"/>
        <v>0</v>
      </c>
      <c r="J122" s="159"/>
      <c r="K122" s="158">
        <f t="shared" si="44"/>
        <v>0</v>
      </c>
      <c r="L122" s="158">
        <v>21</v>
      </c>
      <c r="M122" s="158">
        <f t="shared" si="45"/>
        <v>0</v>
      </c>
      <c r="N122" s="157">
        <v>0</v>
      </c>
      <c r="O122" s="157">
        <f t="shared" si="46"/>
        <v>0</v>
      </c>
      <c r="P122" s="157">
        <v>0</v>
      </c>
      <c r="Q122" s="157">
        <f t="shared" si="47"/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si="48"/>
        <v>0</v>
      </c>
      <c r="W122" s="158"/>
      <c r="X122" s="158" t="s">
        <v>309</v>
      </c>
      <c r="Y122" s="158" t="s">
        <v>310</v>
      </c>
      <c r="Z122" s="147"/>
      <c r="AA122" s="147"/>
      <c r="AB122" s="147"/>
      <c r="AC122" s="147"/>
      <c r="AD122" s="147"/>
      <c r="AE122" s="147"/>
      <c r="AF122" s="147"/>
      <c r="AG122" s="147" t="s">
        <v>311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5">
        <v>102</v>
      </c>
      <c r="B123" s="176" t="s">
        <v>1519</v>
      </c>
      <c r="C123" s="182" t="s">
        <v>1520</v>
      </c>
      <c r="D123" s="177" t="s">
        <v>358</v>
      </c>
      <c r="E123" s="178">
        <v>60</v>
      </c>
      <c r="F123" s="179"/>
      <c r="G123" s="180">
        <f t="shared" si="42"/>
        <v>0</v>
      </c>
      <c r="H123" s="159"/>
      <c r="I123" s="158">
        <f t="shared" si="43"/>
        <v>0</v>
      </c>
      <c r="J123" s="159"/>
      <c r="K123" s="158">
        <f t="shared" si="44"/>
        <v>0</v>
      </c>
      <c r="L123" s="158">
        <v>21</v>
      </c>
      <c r="M123" s="158">
        <f t="shared" si="45"/>
        <v>0</v>
      </c>
      <c r="N123" s="157">
        <v>0</v>
      </c>
      <c r="O123" s="157">
        <f t="shared" si="46"/>
        <v>0</v>
      </c>
      <c r="P123" s="157">
        <v>0</v>
      </c>
      <c r="Q123" s="157">
        <f t="shared" si="47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8"/>
        <v>0</v>
      </c>
      <c r="W123" s="158"/>
      <c r="X123" s="158" t="s">
        <v>309</v>
      </c>
      <c r="Y123" s="158" t="s">
        <v>310</v>
      </c>
      <c r="Z123" s="147"/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5">
        <v>103</v>
      </c>
      <c r="B124" s="176" t="s">
        <v>1521</v>
      </c>
      <c r="C124" s="182" t="s">
        <v>1522</v>
      </c>
      <c r="D124" s="177" t="s">
        <v>358</v>
      </c>
      <c r="E124" s="178">
        <v>60</v>
      </c>
      <c r="F124" s="179"/>
      <c r="G124" s="180">
        <f t="shared" si="42"/>
        <v>0</v>
      </c>
      <c r="H124" s="159"/>
      <c r="I124" s="158">
        <f t="shared" si="43"/>
        <v>0</v>
      </c>
      <c r="J124" s="159"/>
      <c r="K124" s="158">
        <f t="shared" si="44"/>
        <v>0</v>
      </c>
      <c r="L124" s="158">
        <v>21</v>
      </c>
      <c r="M124" s="158">
        <f t="shared" si="45"/>
        <v>0</v>
      </c>
      <c r="N124" s="157">
        <v>0</v>
      </c>
      <c r="O124" s="157">
        <f t="shared" si="46"/>
        <v>0</v>
      </c>
      <c r="P124" s="157">
        <v>0</v>
      </c>
      <c r="Q124" s="157">
        <f t="shared" si="47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8"/>
        <v>0</v>
      </c>
      <c r="W124" s="158"/>
      <c r="X124" s="158" t="s">
        <v>309</v>
      </c>
      <c r="Y124" s="158" t="s">
        <v>310</v>
      </c>
      <c r="Z124" s="147"/>
      <c r="AA124" s="147"/>
      <c r="AB124" s="147"/>
      <c r="AC124" s="147"/>
      <c r="AD124" s="147"/>
      <c r="AE124" s="147"/>
      <c r="AF124" s="147"/>
      <c r="AG124" s="147" t="s">
        <v>311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5">
        <v>104</v>
      </c>
      <c r="B125" s="176" t="s">
        <v>1523</v>
      </c>
      <c r="C125" s="182" t="s">
        <v>1524</v>
      </c>
      <c r="D125" s="177" t="s">
        <v>358</v>
      </c>
      <c r="E125" s="178">
        <v>1</v>
      </c>
      <c r="F125" s="179"/>
      <c r="G125" s="180">
        <f t="shared" si="42"/>
        <v>0</v>
      </c>
      <c r="H125" s="159"/>
      <c r="I125" s="158">
        <f t="shared" si="43"/>
        <v>0</v>
      </c>
      <c r="J125" s="159"/>
      <c r="K125" s="158">
        <f t="shared" si="44"/>
        <v>0</v>
      </c>
      <c r="L125" s="158">
        <v>21</v>
      </c>
      <c r="M125" s="158">
        <f t="shared" si="45"/>
        <v>0</v>
      </c>
      <c r="N125" s="157">
        <v>0</v>
      </c>
      <c r="O125" s="157">
        <f t="shared" si="46"/>
        <v>0</v>
      </c>
      <c r="P125" s="157">
        <v>0</v>
      </c>
      <c r="Q125" s="157">
        <f t="shared" si="47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8"/>
        <v>0</v>
      </c>
      <c r="W125" s="158"/>
      <c r="X125" s="158" t="s">
        <v>309</v>
      </c>
      <c r="Y125" s="158" t="s">
        <v>310</v>
      </c>
      <c r="Z125" s="147"/>
      <c r="AA125" s="147"/>
      <c r="AB125" s="147"/>
      <c r="AC125" s="147"/>
      <c r="AD125" s="147"/>
      <c r="AE125" s="147"/>
      <c r="AF125" s="147"/>
      <c r="AG125" s="147" t="s">
        <v>311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5">
        <v>105</v>
      </c>
      <c r="B126" s="176" t="s">
        <v>1525</v>
      </c>
      <c r="C126" s="182" t="s">
        <v>1526</v>
      </c>
      <c r="D126" s="177" t="s">
        <v>358</v>
      </c>
      <c r="E126" s="178">
        <v>2</v>
      </c>
      <c r="F126" s="179"/>
      <c r="G126" s="180">
        <f t="shared" si="42"/>
        <v>0</v>
      </c>
      <c r="H126" s="159"/>
      <c r="I126" s="158">
        <f t="shared" si="43"/>
        <v>0</v>
      </c>
      <c r="J126" s="159"/>
      <c r="K126" s="158">
        <f t="shared" si="44"/>
        <v>0</v>
      </c>
      <c r="L126" s="158">
        <v>21</v>
      </c>
      <c r="M126" s="158">
        <f t="shared" si="45"/>
        <v>0</v>
      </c>
      <c r="N126" s="157">
        <v>0</v>
      </c>
      <c r="O126" s="157">
        <f t="shared" si="46"/>
        <v>0</v>
      </c>
      <c r="P126" s="157">
        <v>0</v>
      </c>
      <c r="Q126" s="157">
        <f t="shared" si="47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8"/>
        <v>0</v>
      </c>
      <c r="W126" s="158"/>
      <c r="X126" s="158" t="s">
        <v>309</v>
      </c>
      <c r="Y126" s="158" t="s">
        <v>310</v>
      </c>
      <c r="Z126" s="147"/>
      <c r="AA126" s="147"/>
      <c r="AB126" s="147"/>
      <c r="AC126" s="147"/>
      <c r="AD126" s="147"/>
      <c r="AE126" s="147"/>
      <c r="AF126" s="147"/>
      <c r="AG126" s="147" t="s">
        <v>311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106</v>
      </c>
      <c r="B127" s="176" t="s">
        <v>1527</v>
      </c>
      <c r="C127" s="182" t="s">
        <v>1528</v>
      </c>
      <c r="D127" s="177" t="s">
        <v>358</v>
      </c>
      <c r="E127" s="178">
        <v>1</v>
      </c>
      <c r="F127" s="179"/>
      <c r="G127" s="180">
        <f t="shared" si="42"/>
        <v>0</v>
      </c>
      <c r="H127" s="159"/>
      <c r="I127" s="158">
        <f t="shared" si="43"/>
        <v>0</v>
      </c>
      <c r="J127" s="159"/>
      <c r="K127" s="158">
        <f t="shared" si="44"/>
        <v>0</v>
      </c>
      <c r="L127" s="158">
        <v>21</v>
      </c>
      <c r="M127" s="158">
        <f t="shared" si="45"/>
        <v>0</v>
      </c>
      <c r="N127" s="157">
        <v>0</v>
      </c>
      <c r="O127" s="157">
        <f t="shared" si="46"/>
        <v>0</v>
      </c>
      <c r="P127" s="157">
        <v>0</v>
      </c>
      <c r="Q127" s="157">
        <f t="shared" si="47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8"/>
        <v>0</v>
      </c>
      <c r="W127" s="158"/>
      <c r="X127" s="158" t="s">
        <v>309</v>
      </c>
      <c r="Y127" s="158" t="s">
        <v>310</v>
      </c>
      <c r="Z127" s="147"/>
      <c r="AA127" s="147"/>
      <c r="AB127" s="147"/>
      <c r="AC127" s="147"/>
      <c r="AD127" s="147"/>
      <c r="AE127" s="147"/>
      <c r="AF127" s="147"/>
      <c r="AG127" s="147" t="s">
        <v>311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107</v>
      </c>
      <c r="B128" s="176" t="s">
        <v>1529</v>
      </c>
      <c r="C128" s="182" t="s">
        <v>1530</v>
      </c>
      <c r="D128" s="177" t="s">
        <v>358</v>
      </c>
      <c r="E128" s="178">
        <v>36</v>
      </c>
      <c r="F128" s="179"/>
      <c r="G128" s="180">
        <f t="shared" si="42"/>
        <v>0</v>
      </c>
      <c r="H128" s="159"/>
      <c r="I128" s="158">
        <f t="shared" si="43"/>
        <v>0</v>
      </c>
      <c r="J128" s="159"/>
      <c r="K128" s="158">
        <f t="shared" si="44"/>
        <v>0</v>
      </c>
      <c r="L128" s="158">
        <v>21</v>
      </c>
      <c r="M128" s="158">
        <f t="shared" si="45"/>
        <v>0</v>
      </c>
      <c r="N128" s="157">
        <v>0</v>
      </c>
      <c r="O128" s="157">
        <f t="shared" si="46"/>
        <v>0</v>
      </c>
      <c r="P128" s="157">
        <v>0</v>
      </c>
      <c r="Q128" s="157">
        <f t="shared" si="47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8"/>
        <v>0</v>
      </c>
      <c r="W128" s="158"/>
      <c r="X128" s="158" t="s">
        <v>309</v>
      </c>
      <c r="Y128" s="158" t="s">
        <v>310</v>
      </c>
      <c r="Z128" s="147"/>
      <c r="AA128" s="147"/>
      <c r="AB128" s="147"/>
      <c r="AC128" s="147"/>
      <c r="AD128" s="147"/>
      <c r="AE128" s="147"/>
      <c r="AF128" s="147"/>
      <c r="AG128" s="147" t="s">
        <v>311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5">
        <v>108</v>
      </c>
      <c r="B129" s="176" t="s">
        <v>1531</v>
      </c>
      <c r="C129" s="182" t="s">
        <v>1532</v>
      </c>
      <c r="D129" s="177" t="s">
        <v>358</v>
      </c>
      <c r="E129" s="178">
        <v>150</v>
      </c>
      <c r="F129" s="179"/>
      <c r="G129" s="180">
        <f t="shared" si="42"/>
        <v>0</v>
      </c>
      <c r="H129" s="159"/>
      <c r="I129" s="158">
        <f t="shared" si="43"/>
        <v>0</v>
      </c>
      <c r="J129" s="159"/>
      <c r="K129" s="158">
        <f t="shared" si="44"/>
        <v>0</v>
      </c>
      <c r="L129" s="158">
        <v>21</v>
      </c>
      <c r="M129" s="158">
        <f t="shared" si="45"/>
        <v>0</v>
      </c>
      <c r="N129" s="157">
        <v>0</v>
      </c>
      <c r="O129" s="157">
        <f t="shared" si="46"/>
        <v>0</v>
      </c>
      <c r="P129" s="157">
        <v>0</v>
      </c>
      <c r="Q129" s="157">
        <f t="shared" si="47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8"/>
        <v>0</v>
      </c>
      <c r="W129" s="158"/>
      <c r="X129" s="158" t="s">
        <v>309</v>
      </c>
      <c r="Y129" s="158" t="s">
        <v>310</v>
      </c>
      <c r="Z129" s="147"/>
      <c r="AA129" s="147"/>
      <c r="AB129" s="147"/>
      <c r="AC129" s="147"/>
      <c r="AD129" s="147"/>
      <c r="AE129" s="147"/>
      <c r="AF129" s="147"/>
      <c r="AG129" s="147" t="s">
        <v>311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2" t="s">
        <v>302</v>
      </c>
      <c r="B130" s="163" t="s">
        <v>113</v>
      </c>
      <c r="C130" s="181" t="s">
        <v>114</v>
      </c>
      <c r="D130" s="164"/>
      <c r="E130" s="165"/>
      <c r="F130" s="166"/>
      <c r="G130" s="167">
        <f>SUMIF(AG131:AG139,"&lt;&gt;NOR",G131:G139)</f>
        <v>0</v>
      </c>
      <c r="H130" s="161"/>
      <c r="I130" s="161">
        <f>SUM(I131:I139)</f>
        <v>0</v>
      </c>
      <c r="J130" s="161"/>
      <c r="K130" s="161">
        <f>SUM(K131:K139)</f>
        <v>0</v>
      </c>
      <c r="L130" s="161"/>
      <c r="M130" s="161">
        <f>SUM(M131:M139)</f>
        <v>0</v>
      </c>
      <c r="N130" s="160"/>
      <c r="O130" s="160">
        <f>SUM(O131:O139)</f>
        <v>0</v>
      </c>
      <c r="P130" s="160"/>
      <c r="Q130" s="160">
        <f>SUM(Q131:Q139)</f>
        <v>0</v>
      </c>
      <c r="R130" s="161"/>
      <c r="S130" s="161"/>
      <c r="T130" s="161"/>
      <c r="U130" s="161"/>
      <c r="V130" s="161">
        <f>SUM(V131:V139)</f>
        <v>0</v>
      </c>
      <c r="W130" s="161"/>
      <c r="X130" s="161"/>
      <c r="Y130" s="161"/>
      <c r="AG130" t="s">
        <v>303</v>
      </c>
    </row>
    <row r="131" spans="1:60" outlineLevel="1" x14ac:dyDescent="0.2">
      <c r="A131" s="175">
        <v>109</v>
      </c>
      <c r="B131" s="176" t="s">
        <v>1533</v>
      </c>
      <c r="C131" s="182" t="s">
        <v>1534</v>
      </c>
      <c r="D131" s="177" t="s">
        <v>421</v>
      </c>
      <c r="E131" s="178">
        <v>200</v>
      </c>
      <c r="F131" s="179"/>
      <c r="G131" s="180">
        <f t="shared" ref="G131:G139" si="49">ROUND(E131*F131,2)</f>
        <v>0</v>
      </c>
      <c r="H131" s="159"/>
      <c r="I131" s="158">
        <f t="shared" ref="I131:I139" si="50">ROUND(E131*H131,2)</f>
        <v>0</v>
      </c>
      <c r="J131" s="159"/>
      <c r="K131" s="158">
        <f t="shared" ref="K131:K139" si="51">ROUND(E131*J131,2)</f>
        <v>0</v>
      </c>
      <c r="L131" s="158">
        <v>21</v>
      </c>
      <c r="M131" s="158">
        <f t="shared" ref="M131:M139" si="52">G131*(1+L131/100)</f>
        <v>0</v>
      </c>
      <c r="N131" s="157">
        <v>0</v>
      </c>
      <c r="O131" s="157">
        <f t="shared" ref="O131:O139" si="53">ROUND(E131*N131,2)</f>
        <v>0</v>
      </c>
      <c r="P131" s="157">
        <v>0</v>
      </c>
      <c r="Q131" s="157">
        <f t="shared" ref="Q131:Q139" si="54">ROUND(E131*P131,2)</f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ref="V131:V139" si="55">ROUND(E131*U131,2)</f>
        <v>0</v>
      </c>
      <c r="W131" s="158"/>
      <c r="X131" s="158" t="s">
        <v>523</v>
      </c>
      <c r="Y131" s="158" t="s">
        <v>310</v>
      </c>
      <c r="Z131" s="147"/>
      <c r="AA131" s="147"/>
      <c r="AB131" s="147"/>
      <c r="AC131" s="147"/>
      <c r="AD131" s="147"/>
      <c r="AE131" s="147"/>
      <c r="AF131" s="147"/>
      <c r="AG131" s="147" t="s">
        <v>524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110</v>
      </c>
      <c r="B132" s="176" t="s">
        <v>1535</v>
      </c>
      <c r="C132" s="182" t="s">
        <v>1536</v>
      </c>
      <c r="D132" s="177" t="s">
        <v>887</v>
      </c>
      <c r="E132" s="178">
        <v>140</v>
      </c>
      <c r="F132" s="179"/>
      <c r="G132" s="180">
        <f t="shared" si="49"/>
        <v>0</v>
      </c>
      <c r="H132" s="159"/>
      <c r="I132" s="158">
        <f t="shared" si="50"/>
        <v>0</v>
      </c>
      <c r="J132" s="159"/>
      <c r="K132" s="158">
        <f t="shared" si="51"/>
        <v>0</v>
      </c>
      <c r="L132" s="158">
        <v>21</v>
      </c>
      <c r="M132" s="158">
        <f t="shared" si="52"/>
        <v>0</v>
      </c>
      <c r="N132" s="157">
        <v>0</v>
      </c>
      <c r="O132" s="157">
        <f t="shared" si="53"/>
        <v>0</v>
      </c>
      <c r="P132" s="157">
        <v>0</v>
      </c>
      <c r="Q132" s="157">
        <f t="shared" si="54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55"/>
        <v>0</v>
      </c>
      <c r="W132" s="158"/>
      <c r="X132" s="158" t="s">
        <v>309</v>
      </c>
      <c r="Y132" s="158" t="s">
        <v>310</v>
      </c>
      <c r="Z132" s="147"/>
      <c r="AA132" s="147"/>
      <c r="AB132" s="147"/>
      <c r="AC132" s="147"/>
      <c r="AD132" s="147"/>
      <c r="AE132" s="147"/>
      <c r="AF132" s="147"/>
      <c r="AG132" s="147" t="s">
        <v>311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111</v>
      </c>
      <c r="B133" s="176" t="s">
        <v>1537</v>
      </c>
      <c r="C133" s="182" t="s">
        <v>1538</v>
      </c>
      <c r="D133" s="177" t="s">
        <v>358</v>
      </c>
      <c r="E133" s="178">
        <v>20</v>
      </c>
      <c r="F133" s="179"/>
      <c r="G133" s="180">
        <f t="shared" si="49"/>
        <v>0</v>
      </c>
      <c r="H133" s="159"/>
      <c r="I133" s="158">
        <f t="shared" si="50"/>
        <v>0</v>
      </c>
      <c r="J133" s="159"/>
      <c r="K133" s="158">
        <f t="shared" si="51"/>
        <v>0</v>
      </c>
      <c r="L133" s="158">
        <v>21</v>
      </c>
      <c r="M133" s="158">
        <f t="shared" si="52"/>
        <v>0</v>
      </c>
      <c r="N133" s="157">
        <v>0</v>
      </c>
      <c r="O133" s="157">
        <f t="shared" si="53"/>
        <v>0</v>
      </c>
      <c r="P133" s="157">
        <v>0</v>
      </c>
      <c r="Q133" s="157">
        <f t="shared" si="54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55"/>
        <v>0</v>
      </c>
      <c r="W133" s="158"/>
      <c r="X133" s="158" t="s">
        <v>309</v>
      </c>
      <c r="Y133" s="158" t="s">
        <v>310</v>
      </c>
      <c r="Z133" s="147"/>
      <c r="AA133" s="147"/>
      <c r="AB133" s="147"/>
      <c r="AC133" s="147"/>
      <c r="AD133" s="147"/>
      <c r="AE133" s="147"/>
      <c r="AF133" s="147"/>
      <c r="AG133" s="147" t="s">
        <v>311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112</v>
      </c>
      <c r="B134" s="176" t="s">
        <v>1539</v>
      </c>
      <c r="C134" s="182" t="s">
        <v>1540</v>
      </c>
      <c r="D134" s="177" t="s">
        <v>358</v>
      </c>
      <c r="E134" s="178">
        <v>130</v>
      </c>
      <c r="F134" s="179"/>
      <c r="G134" s="180">
        <f t="shared" si="49"/>
        <v>0</v>
      </c>
      <c r="H134" s="159"/>
      <c r="I134" s="158">
        <f t="shared" si="50"/>
        <v>0</v>
      </c>
      <c r="J134" s="159"/>
      <c r="K134" s="158">
        <f t="shared" si="51"/>
        <v>0</v>
      </c>
      <c r="L134" s="158">
        <v>21</v>
      </c>
      <c r="M134" s="158">
        <f t="shared" si="52"/>
        <v>0</v>
      </c>
      <c r="N134" s="157">
        <v>0</v>
      </c>
      <c r="O134" s="157">
        <f t="shared" si="53"/>
        <v>0</v>
      </c>
      <c r="P134" s="157">
        <v>0</v>
      </c>
      <c r="Q134" s="157">
        <f t="shared" si="54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55"/>
        <v>0</v>
      </c>
      <c r="W134" s="158"/>
      <c r="X134" s="158" t="s">
        <v>309</v>
      </c>
      <c r="Y134" s="158" t="s">
        <v>310</v>
      </c>
      <c r="Z134" s="147"/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113</v>
      </c>
      <c r="B135" s="176" t="s">
        <v>1541</v>
      </c>
      <c r="C135" s="182" t="s">
        <v>1540</v>
      </c>
      <c r="D135" s="177" t="s">
        <v>358</v>
      </c>
      <c r="E135" s="178">
        <v>63</v>
      </c>
      <c r="F135" s="179"/>
      <c r="G135" s="180">
        <f t="shared" si="49"/>
        <v>0</v>
      </c>
      <c r="H135" s="159"/>
      <c r="I135" s="158">
        <f t="shared" si="50"/>
        <v>0</v>
      </c>
      <c r="J135" s="159"/>
      <c r="K135" s="158">
        <f t="shared" si="51"/>
        <v>0</v>
      </c>
      <c r="L135" s="158">
        <v>21</v>
      </c>
      <c r="M135" s="158">
        <f t="shared" si="52"/>
        <v>0</v>
      </c>
      <c r="N135" s="157">
        <v>0</v>
      </c>
      <c r="O135" s="157">
        <f t="shared" si="53"/>
        <v>0</v>
      </c>
      <c r="P135" s="157">
        <v>0</v>
      </c>
      <c r="Q135" s="157">
        <f t="shared" si="54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55"/>
        <v>0</v>
      </c>
      <c r="W135" s="158"/>
      <c r="X135" s="158" t="s">
        <v>309</v>
      </c>
      <c r="Y135" s="158" t="s">
        <v>310</v>
      </c>
      <c r="Z135" s="147"/>
      <c r="AA135" s="147"/>
      <c r="AB135" s="147"/>
      <c r="AC135" s="147"/>
      <c r="AD135" s="147"/>
      <c r="AE135" s="147"/>
      <c r="AF135" s="147"/>
      <c r="AG135" s="147" t="s">
        <v>311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5">
        <v>114</v>
      </c>
      <c r="B136" s="176" t="s">
        <v>1542</v>
      </c>
      <c r="C136" s="182" t="s">
        <v>1543</v>
      </c>
      <c r="D136" s="177" t="s">
        <v>358</v>
      </c>
      <c r="E136" s="178">
        <v>2</v>
      </c>
      <c r="F136" s="179"/>
      <c r="G136" s="180">
        <f t="shared" si="49"/>
        <v>0</v>
      </c>
      <c r="H136" s="159"/>
      <c r="I136" s="158">
        <f t="shared" si="50"/>
        <v>0</v>
      </c>
      <c r="J136" s="159"/>
      <c r="K136" s="158">
        <f t="shared" si="51"/>
        <v>0</v>
      </c>
      <c r="L136" s="158">
        <v>21</v>
      </c>
      <c r="M136" s="158">
        <f t="shared" si="52"/>
        <v>0</v>
      </c>
      <c r="N136" s="157">
        <v>0</v>
      </c>
      <c r="O136" s="157">
        <f t="shared" si="53"/>
        <v>0</v>
      </c>
      <c r="P136" s="157">
        <v>0</v>
      </c>
      <c r="Q136" s="157">
        <f t="shared" si="54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55"/>
        <v>0</v>
      </c>
      <c r="W136" s="158"/>
      <c r="X136" s="158" t="s">
        <v>309</v>
      </c>
      <c r="Y136" s="158" t="s">
        <v>310</v>
      </c>
      <c r="Z136" s="147"/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5">
        <v>115</v>
      </c>
      <c r="B137" s="176" t="s">
        <v>1544</v>
      </c>
      <c r="C137" s="182" t="s">
        <v>1545</v>
      </c>
      <c r="D137" s="177" t="s">
        <v>358</v>
      </c>
      <c r="E137" s="178">
        <v>11</v>
      </c>
      <c r="F137" s="179"/>
      <c r="G137" s="180">
        <f t="shared" si="49"/>
        <v>0</v>
      </c>
      <c r="H137" s="159"/>
      <c r="I137" s="158">
        <f t="shared" si="50"/>
        <v>0</v>
      </c>
      <c r="J137" s="159"/>
      <c r="K137" s="158">
        <f t="shared" si="51"/>
        <v>0</v>
      </c>
      <c r="L137" s="158">
        <v>21</v>
      </c>
      <c r="M137" s="158">
        <f t="shared" si="52"/>
        <v>0</v>
      </c>
      <c r="N137" s="157">
        <v>0</v>
      </c>
      <c r="O137" s="157">
        <f t="shared" si="53"/>
        <v>0</v>
      </c>
      <c r="P137" s="157">
        <v>0</v>
      </c>
      <c r="Q137" s="157">
        <f t="shared" si="54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55"/>
        <v>0</v>
      </c>
      <c r="W137" s="158"/>
      <c r="X137" s="158" t="s">
        <v>309</v>
      </c>
      <c r="Y137" s="158" t="s">
        <v>310</v>
      </c>
      <c r="Z137" s="147"/>
      <c r="AA137" s="147"/>
      <c r="AB137" s="147"/>
      <c r="AC137" s="147"/>
      <c r="AD137" s="147"/>
      <c r="AE137" s="147"/>
      <c r="AF137" s="147"/>
      <c r="AG137" s="147" t="s">
        <v>311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116</v>
      </c>
      <c r="B138" s="176" t="s">
        <v>1546</v>
      </c>
      <c r="C138" s="182" t="s">
        <v>1547</v>
      </c>
      <c r="D138" s="177" t="s">
        <v>358</v>
      </c>
      <c r="E138" s="178">
        <v>15</v>
      </c>
      <c r="F138" s="179"/>
      <c r="G138" s="180">
        <f t="shared" si="49"/>
        <v>0</v>
      </c>
      <c r="H138" s="159"/>
      <c r="I138" s="158">
        <f t="shared" si="50"/>
        <v>0</v>
      </c>
      <c r="J138" s="159"/>
      <c r="K138" s="158">
        <f t="shared" si="51"/>
        <v>0</v>
      </c>
      <c r="L138" s="158">
        <v>21</v>
      </c>
      <c r="M138" s="158">
        <f t="shared" si="52"/>
        <v>0</v>
      </c>
      <c r="N138" s="157">
        <v>0</v>
      </c>
      <c r="O138" s="157">
        <f t="shared" si="53"/>
        <v>0</v>
      </c>
      <c r="P138" s="157">
        <v>0</v>
      </c>
      <c r="Q138" s="157">
        <f t="shared" si="54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55"/>
        <v>0</v>
      </c>
      <c r="W138" s="158"/>
      <c r="X138" s="158" t="s">
        <v>309</v>
      </c>
      <c r="Y138" s="158" t="s">
        <v>310</v>
      </c>
      <c r="Z138" s="147"/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69">
        <v>117</v>
      </c>
      <c r="B139" s="170" t="s">
        <v>1548</v>
      </c>
      <c r="C139" s="183" t="s">
        <v>1549</v>
      </c>
      <c r="D139" s="171" t="s">
        <v>421</v>
      </c>
      <c r="E139" s="172">
        <v>100</v>
      </c>
      <c r="F139" s="173"/>
      <c r="G139" s="174">
        <f t="shared" si="49"/>
        <v>0</v>
      </c>
      <c r="H139" s="159"/>
      <c r="I139" s="158">
        <f t="shared" si="50"/>
        <v>0</v>
      </c>
      <c r="J139" s="159"/>
      <c r="K139" s="158">
        <f t="shared" si="51"/>
        <v>0</v>
      </c>
      <c r="L139" s="158">
        <v>21</v>
      </c>
      <c r="M139" s="158">
        <f t="shared" si="52"/>
        <v>0</v>
      </c>
      <c r="N139" s="157">
        <v>0</v>
      </c>
      <c r="O139" s="157">
        <f t="shared" si="53"/>
        <v>0</v>
      </c>
      <c r="P139" s="157">
        <v>0</v>
      </c>
      <c r="Q139" s="157">
        <f t="shared" si="54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55"/>
        <v>0</v>
      </c>
      <c r="W139" s="158"/>
      <c r="X139" s="158" t="s">
        <v>309</v>
      </c>
      <c r="Y139" s="158" t="s">
        <v>310</v>
      </c>
      <c r="Z139" s="147"/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3"/>
      <c r="B140" s="4"/>
      <c r="C140" s="184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v>15</v>
      </c>
      <c r="AF140">
        <v>21</v>
      </c>
      <c r="AG140" t="s">
        <v>288</v>
      </c>
    </row>
    <row r="141" spans="1:60" x14ac:dyDescent="0.2">
      <c r="A141" s="150"/>
      <c r="B141" s="151" t="s">
        <v>31</v>
      </c>
      <c r="C141" s="185"/>
      <c r="D141" s="152"/>
      <c r="E141" s="153"/>
      <c r="F141" s="153"/>
      <c r="G141" s="168">
        <f>G8+G14+G16+G18+G23+G27+G36+G45+G49+G56+G60+G79+G91+G98+G130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AE141">
        <f>SUMIF(L7:L139,AE140,G7:G139)</f>
        <v>0</v>
      </c>
      <c r="AF141">
        <f>SUMIF(L7:L139,AF140,G7:G139)</f>
        <v>0</v>
      </c>
      <c r="AG141" t="s">
        <v>353</v>
      </c>
    </row>
    <row r="142" spans="1:60" x14ac:dyDescent="0.2">
      <c r="A142" s="3"/>
      <c r="B142" s="4"/>
      <c r="C142" s="18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3"/>
      <c r="B143" s="4"/>
      <c r="C143" s="184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71" t="s">
        <v>354</v>
      </c>
      <c r="B144" s="271"/>
      <c r="C144" s="272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252"/>
      <c r="B145" s="253"/>
      <c r="C145" s="254"/>
      <c r="D145" s="253"/>
      <c r="E145" s="253"/>
      <c r="F145" s="253"/>
      <c r="G145" s="255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G145" t="s">
        <v>355</v>
      </c>
    </row>
    <row r="146" spans="1:33" x14ac:dyDescent="0.2">
      <c r="A146" s="256"/>
      <c r="B146" s="257"/>
      <c r="C146" s="258"/>
      <c r="D146" s="257"/>
      <c r="E146" s="257"/>
      <c r="F146" s="257"/>
      <c r="G146" s="259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56"/>
      <c r="B147" s="257"/>
      <c r="C147" s="258"/>
      <c r="D147" s="257"/>
      <c r="E147" s="257"/>
      <c r="F147" s="257"/>
      <c r="G147" s="259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56"/>
      <c r="B148" s="257"/>
      <c r="C148" s="258"/>
      <c r="D148" s="257"/>
      <c r="E148" s="257"/>
      <c r="F148" s="257"/>
      <c r="G148" s="259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60"/>
      <c r="B149" s="261"/>
      <c r="C149" s="262"/>
      <c r="D149" s="261"/>
      <c r="E149" s="261"/>
      <c r="F149" s="261"/>
      <c r="G149" s="26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3"/>
      <c r="B150" s="4"/>
      <c r="C150" s="184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33" x14ac:dyDescent="0.2">
      <c r="C151" s="186"/>
      <c r="D151" s="10"/>
      <c r="AG151" t="s">
        <v>356</v>
      </c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145:G149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outlinePr summaryBelow="0"/>
  </sheetPr>
  <dimension ref="A1:BH5000"/>
  <sheetViews>
    <sheetView workbookViewId="0">
      <pane ySplit="7" topLeftCell="A26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63</v>
      </c>
      <c r="C4" s="268" t="s">
        <v>64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115</v>
      </c>
      <c r="C8" s="181" t="s">
        <v>116</v>
      </c>
      <c r="D8" s="164"/>
      <c r="E8" s="165"/>
      <c r="F8" s="166"/>
      <c r="G8" s="167">
        <f>SUMIF(AG9:AG31,"&lt;&gt;NOR",G9:G31)</f>
        <v>0</v>
      </c>
      <c r="H8" s="161"/>
      <c r="I8" s="161">
        <f>SUM(I9:I31)</f>
        <v>0</v>
      </c>
      <c r="J8" s="161"/>
      <c r="K8" s="161">
        <f>SUM(K9:K31)</f>
        <v>0</v>
      </c>
      <c r="L8" s="161"/>
      <c r="M8" s="161">
        <f>SUM(M9:M31)</f>
        <v>0</v>
      </c>
      <c r="N8" s="160"/>
      <c r="O8" s="160">
        <f>SUM(O9:O31)</f>
        <v>0</v>
      </c>
      <c r="P8" s="160"/>
      <c r="Q8" s="160">
        <f>SUM(Q9:Q31)</f>
        <v>0</v>
      </c>
      <c r="R8" s="161"/>
      <c r="S8" s="161"/>
      <c r="T8" s="161"/>
      <c r="U8" s="161"/>
      <c r="V8" s="161">
        <f>SUM(V9:V31)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1322</v>
      </c>
      <c r="C9" s="182" t="s">
        <v>1550</v>
      </c>
      <c r="D9" s="177" t="s">
        <v>358</v>
      </c>
      <c r="E9" s="178">
        <v>1</v>
      </c>
      <c r="F9" s="179"/>
      <c r="G9" s="180">
        <f t="shared" ref="G9:G31" si="0">ROUND(E9*F9,2)</f>
        <v>0</v>
      </c>
      <c r="H9" s="159"/>
      <c r="I9" s="158">
        <f t="shared" ref="I9:I31" si="1">ROUND(E9*H9,2)</f>
        <v>0</v>
      </c>
      <c r="J9" s="159"/>
      <c r="K9" s="158">
        <f t="shared" ref="K9:K31" si="2">ROUND(E9*J9,2)</f>
        <v>0</v>
      </c>
      <c r="L9" s="158">
        <v>21</v>
      </c>
      <c r="M9" s="158">
        <f t="shared" ref="M9:M31" si="3">G9*(1+L9/100)</f>
        <v>0</v>
      </c>
      <c r="N9" s="157">
        <v>0</v>
      </c>
      <c r="O9" s="157">
        <f t="shared" ref="O9:O31" si="4">ROUND(E9*N9,2)</f>
        <v>0</v>
      </c>
      <c r="P9" s="157">
        <v>0</v>
      </c>
      <c r="Q9" s="157">
        <f t="shared" ref="Q9:Q31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31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1551</v>
      </c>
      <c r="C10" s="182" t="s">
        <v>1552</v>
      </c>
      <c r="D10" s="177" t="s">
        <v>358</v>
      </c>
      <c r="E10" s="178">
        <v>3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523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524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1327</v>
      </c>
      <c r="C11" s="182" t="s">
        <v>1553</v>
      </c>
      <c r="D11" s="177" t="s">
        <v>358</v>
      </c>
      <c r="E11" s="178">
        <v>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1554</v>
      </c>
      <c r="C12" s="182" t="s">
        <v>1555</v>
      </c>
      <c r="D12" s="177" t="s">
        <v>358</v>
      </c>
      <c r="E12" s="178">
        <v>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523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524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1556</v>
      </c>
      <c r="C13" s="182" t="s">
        <v>1557</v>
      </c>
      <c r="D13" s="177" t="s">
        <v>358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1332</v>
      </c>
      <c r="C14" s="182" t="s">
        <v>1558</v>
      </c>
      <c r="D14" s="177" t="s">
        <v>358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1559</v>
      </c>
      <c r="C15" s="182" t="s">
        <v>1560</v>
      </c>
      <c r="D15" s="177" t="s">
        <v>358</v>
      </c>
      <c r="E15" s="178">
        <v>25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1337</v>
      </c>
      <c r="C16" s="182" t="s">
        <v>1561</v>
      </c>
      <c r="D16" s="177" t="s">
        <v>358</v>
      </c>
      <c r="E16" s="178">
        <v>26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1338</v>
      </c>
      <c r="C17" s="182" t="s">
        <v>1562</v>
      </c>
      <c r="D17" s="177" t="s">
        <v>358</v>
      </c>
      <c r="E17" s="178">
        <v>6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1340</v>
      </c>
      <c r="C18" s="182" t="s">
        <v>1563</v>
      </c>
      <c r="D18" s="177" t="s">
        <v>358</v>
      </c>
      <c r="E18" s="178">
        <v>1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1342</v>
      </c>
      <c r="C19" s="182" t="s">
        <v>1564</v>
      </c>
      <c r="D19" s="177" t="s">
        <v>358</v>
      </c>
      <c r="E19" s="178">
        <v>1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1343</v>
      </c>
      <c r="C20" s="182" t="s">
        <v>1565</v>
      </c>
      <c r="D20" s="177" t="s">
        <v>358</v>
      </c>
      <c r="E20" s="178">
        <v>6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1345</v>
      </c>
      <c r="C21" s="182" t="s">
        <v>1566</v>
      </c>
      <c r="D21" s="177" t="s">
        <v>358</v>
      </c>
      <c r="E21" s="178">
        <v>1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1346</v>
      </c>
      <c r="C22" s="182" t="s">
        <v>1567</v>
      </c>
      <c r="D22" s="177" t="s">
        <v>358</v>
      </c>
      <c r="E22" s="178">
        <v>30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1348</v>
      </c>
      <c r="C23" s="182" t="s">
        <v>1568</v>
      </c>
      <c r="D23" s="177" t="s">
        <v>358</v>
      </c>
      <c r="E23" s="178">
        <v>100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1349</v>
      </c>
      <c r="C24" s="182" t="s">
        <v>1569</v>
      </c>
      <c r="D24" s="177" t="s">
        <v>358</v>
      </c>
      <c r="E24" s="178">
        <v>3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1351</v>
      </c>
      <c r="C25" s="182" t="s">
        <v>1570</v>
      </c>
      <c r="D25" s="177" t="s">
        <v>358</v>
      </c>
      <c r="E25" s="178">
        <v>7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1571</v>
      </c>
      <c r="C26" s="182" t="s">
        <v>1572</v>
      </c>
      <c r="D26" s="177" t="s">
        <v>358</v>
      </c>
      <c r="E26" s="178">
        <v>4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523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524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19</v>
      </c>
      <c r="B27" s="176" t="s">
        <v>1355</v>
      </c>
      <c r="C27" s="182" t="s">
        <v>1573</v>
      </c>
      <c r="D27" s="177" t="s">
        <v>358</v>
      </c>
      <c r="E27" s="178">
        <v>5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20</v>
      </c>
      <c r="B28" s="176" t="s">
        <v>1357</v>
      </c>
      <c r="C28" s="182" t="s">
        <v>1574</v>
      </c>
      <c r="D28" s="177" t="s">
        <v>1434</v>
      </c>
      <c r="E28" s="178">
        <v>1</v>
      </c>
      <c r="F28" s="179"/>
      <c r="G28" s="180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6"/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21</v>
      </c>
      <c r="B29" s="176" t="s">
        <v>1575</v>
      </c>
      <c r="C29" s="182" t="s">
        <v>1576</v>
      </c>
      <c r="D29" s="177" t="s">
        <v>358</v>
      </c>
      <c r="E29" s="178">
        <v>1</v>
      </c>
      <c r="F29" s="179"/>
      <c r="G29" s="180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6"/>
        <v>0</v>
      </c>
      <c r="W29" s="158"/>
      <c r="X29" s="158" t="s">
        <v>523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524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22</v>
      </c>
      <c r="B30" s="176" t="s">
        <v>1361</v>
      </c>
      <c r="C30" s="182" t="s">
        <v>1577</v>
      </c>
      <c r="D30" s="177" t="s">
        <v>358</v>
      </c>
      <c r="E30" s="178">
        <v>1</v>
      </c>
      <c r="F30" s="179"/>
      <c r="G30" s="180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6"/>
        <v>0</v>
      </c>
      <c r="W30" s="158"/>
      <c r="X30" s="158" t="s">
        <v>309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23</v>
      </c>
      <c r="B31" s="176" t="s">
        <v>1363</v>
      </c>
      <c r="C31" s="182" t="s">
        <v>1578</v>
      </c>
      <c r="D31" s="177" t="s">
        <v>358</v>
      </c>
      <c r="E31" s="178">
        <v>1</v>
      </c>
      <c r="F31" s="179"/>
      <c r="G31" s="180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6"/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117</v>
      </c>
      <c r="C32" s="181" t="s">
        <v>118</v>
      </c>
      <c r="D32" s="164"/>
      <c r="E32" s="165"/>
      <c r="F32" s="166"/>
      <c r="G32" s="167">
        <f>SUMIF(AG33:AG33,"&lt;&gt;NOR",G33:G33)</f>
        <v>0</v>
      </c>
      <c r="H32" s="161"/>
      <c r="I32" s="161">
        <f>SUM(I33:I33)</f>
        <v>0</v>
      </c>
      <c r="J32" s="161"/>
      <c r="K32" s="161">
        <f>SUM(K33:K33)</f>
        <v>0</v>
      </c>
      <c r="L32" s="161"/>
      <c r="M32" s="161">
        <f>SUM(M33:M33)</f>
        <v>0</v>
      </c>
      <c r="N32" s="160"/>
      <c r="O32" s="160">
        <f>SUM(O33:O33)</f>
        <v>0</v>
      </c>
      <c r="P32" s="160"/>
      <c r="Q32" s="160">
        <f>SUM(Q33:Q33)</f>
        <v>0</v>
      </c>
      <c r="R32" s="161"/>
      <c r="S32" s="161"/>
      <c r="T32" s="161"/>
      <c r="U32" s="161"/>
      <c r="V32" s="161">
        <f>SUM(V33:V33)</f>
        <v>0</v>
      </c>
      <c r="W32" s="161"/>
      <c r="X32" s="161"/>
      <c r="Y32" s="161"/>
      <c r="AG32" t="s">
        <v>303</v>
      </c>
    </row>
    <row r="33" spans="1:60" ht="22.5" outlineLevel="1" x14ac:dyDescent="0.2">
      <c r="A33" s="175">
        <v>24</v>
      </c>
      <c r="B33" s="176" t="s">
        <v>1365</v>
      </c>
      <c r="C33" s="182" t="s">
        <v>1579</v>
      </c>
      <c r="D33" s="177" t="s">
        <v>358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302</v>
      </c>
      <c r="B34" s="163" t="s">
        <v>119</v>
      </c>
      <c r="C34" s="181" t="s">
        <v>120</v>
      </c>
      <c r="D34" s="164"/>
      <c r="E34" s="165"/>
      <c r="F34" s="166"/>
      <c r="G34" s="167">
        <f>SUMIF(AG35:AG43,"&lt;&gt;NOR",G35:G43)</f>
        <v>0</v>
      </c>
      <c r="H34" s="161"/>
      <c r="I34" s="161">
        <f>SUM(I35:I43)</f>
        <v>0</v>
      </c>
      <c r="J34" s="161"/>
      <c r="K34" s="161">
        <f>SUM(K35:K43)</f>
        <v>0</v>
      </c>
      <c r="L34" s="161"/>
      <c r="M34" s="161">
        <f>SUM(M35:M43)</f>
        <v>0</v>
      </c>
      <c r="N34" s="160"/>
      <c r="O34" s="160">
        <f>SUM(O35:O43)</f>
        <v>0</v>
      </c>
      <c r="P34" s="160"/>
      <c r="Q34" s="160">
        <f>SUM(Q35:Q43)</f>
        <v>0</v>
      </c>
      <c r="R34" s="161"/>
      <c r="S34" s="161"/>
      <c r="T34" s="161"/>
      <c r="U34" s="161"/>
      <c r="V34" s="161">
        <f>SUM(V35:V43)</f>
        <v>0</v>
      </c>
      <c r="W34" s="161"/>
      <c r="X34" s="161"/>
      <c r="Y34" s="161"/>
      <c r="AG34" t="s">
        <v>303</v>
      </c>
    </row>
    <row r="35" spans="1:60" outlineLevel="1" x14ac:dyDescent="0.2">
      <c r="A35" s="175">
        <v>25</v>
      </c>
      <c r="B35" s="176" t="s">
        <v>1367</v>
      </c>
      <c r="C35" s="182" t="s">
        <v>1580</v>
      </c>
      <c r="D35" s="177" t="s">
        <v>358</v>
      </c>
      <c r="E35" s="178">
        <v>58</v>
      </c>
      <c r="F35" s="179"/>
      <c r="G35" s="180">
        <f t="shared" ref="G35:G43" si="7">ROUND(E35*F35,2)</f>
        <v>0</v>
      </c>
      <c r="H35" s="159"/>
      <c r="I35" s="158">
        <f t="shared" ref="I35:I43" si="8">ROUND(E35*H35,2)</f>
        <v>0</v>
      </c>
      <c r="J35" s="159"/>
      <c r="K35" s="158">
        <f t="shared" ref="K35:K43" si="9">ROUND(E35*J35,2)</f>
        <v>0</v>
      </c>
      <c r="L35" s="158">
        <v>21</v>
      </c>
      <c r="M35" s="158">
        <f t="shared" ref="M35:M43" si="10">G35*(1+L35/100)</f>
        <v>0</v>
      </c>
      <c r="N35" s="157">
        <v>0</v>
      </c>
      <c r="O35" s="157">
        <f t="shared" ref="O35:O43" si="11">ROUND(E35*N35,2)</f>
        <v>0</v>
      </c>
      <c r="P35" s="157">
        <v>0</v>
      </c>
      <c r="Q35" s="157">
        <f t="shared" ref="Q35:Q43" si="12"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ref="V35:V43" si="13">ROUND(E35*U35,2)</f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1369</v>
      </c>
      <c r="C36" s="182" t="s">
        <v>1581</v>
      </c>
      <c r="D36" s="177" t="s">
        <v>358</v>
      </c>
      <c r="E36" s="178">
        <v>8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27</v>
      </c>
      <c r="B37" s="176" t="s">
        <v>1371</v>
      </c>
      <c r="C37" s="182" t="s">
        <v>1582</v>
      </c>
      <c r="D37" s="177" t="s">
        <v>358</v>
      </c>
      <c r="E37" s="178">
        <v>10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5">
        <v>28</v>
      </c>
      <c r="B38" s="176" t="s">
        <v>1373</v>
      </c>
      <c r="C38" s="182" t="s">
        <v>1583</v>
      </c>
      <c r="D38" s="177" t="s">
        <v>358</v>
      </c>
      <c r="E38" s="178">
        <v>1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5">
        <v>29</v>
      </c>
      <c r="B39" s="176" t="s">
        <v>1375</v>
      </c>
      <c r="C39" s="182" t="s">
        <v>1584</v>
      </c>
      <c r="D39" s="177" t="s">
        <v>358</v>
      </c>
      <c r="E39" s="178">
        <v>1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30</v>
      </c>
      <c r="B40" s="176" t="s">
        <v>1377</v>
      </c>
      <c r="C40" s="182" t="s">
        <v>1585</v>
      </c>
      <c r="D40" s="177" t="s">
        <v>358</v>
      </c>
      <c r="E40" s="178">
        <v>9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309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31</v>
      </c>
      <c r="B41" s="176" t="s">
        <v>1379</v>
      </c>
      <c r="C41" s="182" t="s">
        <v>1586</v>
      </c>
      <c r="D41" s="177" t="s">
        <v>358</v>
      </c>
      <c r="E41" s="178">
        <v>3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32</v>
      </c>
      <c r="B42" s="176" t="s">
        <v>1381</v>
      </c>
      <c r="C42" s="182" t="s">
        <v>1587</v>
      </c>
      <c r="D42" s="177" t="s">
        <v>887</v>
      </c>
      <c r="E42" s="178">
        <v>1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69">
        <v>33</v>
      </c>
      <c r="B43" s="170" t="s">
        <v>1383</v>
      </c>
      <c r="C43" s="183" t="s">
        <v>1588</v>
      </c>
      <c r="D43" s="171" t="s">
        <v>358</v>
      </c>
      <c r="E43" s="172">
        <v>4</v>
      </c>
      <c r="F43" s="173"/>
      <c r="G43" s="174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3"/>
      <c r="B44" s="4"/>
      <c r="C44" s="18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v>15</v>
      </c>
      <c r="AF44">
        <v>21</v>
      </c>
      <c r="AG44" t="s">
        <v>288</v>
      </c>
    </row>
    <row r="45" spans="1:60" x14ac:dyDescent="0.2">
      <c r="A45" s="150"/>
      <c r="B45" s="151" t="s">
        <v>31</v>
      </c>
      <c r="C45" s="185"/>
      <c r="D45" s="152"/>
      <c r="E45" s="153"/>
      <c r="F45" s="153"/>
      <c r="G45" s="168">
        <f>G8+G32+G34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E45">
        <f>SUMIF(L7:L43,AE44,G7:G43)</f>
        <v>0</v>
      </c>
      <c r="AF45">
        <f>SUMIF(L7:L43,AF44,G7:G43)</f>
        <v>0</v>
      </c>
      <c r="AG45" t="s">
        <v>353</v>
      </c>
    </row>
    <row r="46" spans="1:60" x14ac:dyDescent="0.2">
      <c r="A46" s="3"/>
      <c r="B46" s="4"/>
      <c r="C46" s="18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3"/>
      <c r="B47" s="4"/>
      <c r="C47" s="18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71" t="s">
        <v>354</v>
      </c>
      <c r="B48" s="271"/>
      <c r="C48" s="27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52"/>
      <c r="B49" s="253"/>
      <c r="C49" s="254"/>
      <c r="D49" s="253"/>
      <c r="E49" s="253"/>
      <c r="F49" s="253"/>
      <c r="G49" s="255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G49" t="s">
        <v>355</v>
      </c>
    </row>
    <row r="50" spans="1:33" x14ac:dyDescent="0.2">
      <c r="A50" s="256"/>
      <c r="B50" s="257"/>
      <c r="C50" s="258"/>
      <c r="D50" s="257"/>
      <c r="E50" s="257"/>
      <c r="F50" s="257"/>
      <c r="G50" s="25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56"/>
      <c r="B51" s="257"/>
      <c r="C51" s="258"/>
      <c r="D51" s="257"/>
      <c r="E51" s="257"/>
      <c r="F51" s="257"/>
      <c r="G51" s="25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6"/>
      <c r="B52" s="257"/>
      <c r="C52" s="258"/>
      <c r="D52" s="257"/>
      <c r="E52" s="257"/>
      <c r="F52" s="257"/>
      <c r="G52" s="25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60"/>
      <c r="B53" s="261"/>
      <c r="C53" s="262"/>
      <c r="D53" s="261"/>
      <c r="E53" s="261"/>
      <c r="F53" s="261"/>
      <c r="G53" s="26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3"/>
      <c r="B54" s="4"/>
      <c r="C54" s="18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C55" s="186"/>
      <c r="D55" s="10"/>
      <c r="AG55" t="s">
        <v>356</v>
      </c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6">
    <mergeCell ref="A49:G53"/>
    <mergeCell ref="A1:G1"/>
    <mergeCell ref="C2:G2"/>
    <mergeCell ref="C3:G3"/>
    <mergeCell ref="C4:G4"/>
    <mergeCell ref="A48:C4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outlinePr summaryBelow="0"/>
  </sheetPr>
  <dimension ref="A1:BH5000"/>
  <sheetViews>
    <sheetView workbookViewId="0">
      <pane ySplit="7" topLeftCell="A17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65</v>
      </c>
      <c r="C4" s="268" t="s">
        <v>66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121</v>
      </c>
      <c r="C8" s="181" t="s">
        <v>116</v>
      </c>
      <c r="D8" s="164"/>
      <c r="E8" s="165"/>
      <c r="F8" s="166"/>
      <c r="G8" s="167">
        <f>SUMIF(AG9:AG27,"&lt;&gt;NOR",G9:G27)</f>
        <v>0</v>
      </c>
      <c r="H8" s="161"/>
      <c r="I8" s="161">
        <f>SUM(I9:I27)</f>
        <v>0</v>
      </c>
      <c r="J8" s="161"/>
      <c r="K8" s="161">
        <f>SUM(K9:K27)</f>
        <v>0</v>
      </c>
      <c r="L8" s="161"/>
      <c r="M8" s="161">
        <f>SUM(M9:M27)</f>
        <v>0</v>
      </c>
      <c r="N8" s="160"/>
      <c r="O8" s="160">
        <f>SUM(O9:O27)</f>
        <v>0</v>
      </c>
      <c r="P8" s="160"/>
      <c r="Q8" s="160">
        <f>SUM(Q9:Q27)</f>
        <v>0</v>
      </c>
      <c r="R8" s="161"/>
      <c r="S8" s="161"/>
      <c r="T8" s="161"/>
      <c r="U8" s="161"/>
      <c r="V8" s="161">
        <f>SUM(V9:V27)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1551</v>
      </c>
      <c r="C9" s="182" t="s">
        <v>1552</v>
      </c>
      <c r="D9" s="177" t="s">
        <v>358</v>
      </c>
      <c r="E9" s="178">
        <v>3</v>
      </c>
      <c r="F9" s="179"/>
      <c r="G9" s="180">
        <f t="shared" ref="G9:G27" si="0">ROUND(E9*F9,2)</f>
        <v>0</v>
      </c>
      <c r="H9" s="159"/>
      <c r="I9" s="158">
        <f t="shared" ref="I9:I27" si="1">ROUND(E9*H9,2)</f>
        <v>0</v>
      </c>
      <c r="J9" s="159"/>
      <c r="K9" s="158">
        <f t="shared" ref="K9:K27" si="2">ROUND(E9*J9,2)</f>
        <v>0</v>
      </c>
      <c r="L9" s="158">
        <v>21</v>
      </c>
      <c r="M9" s="158">
        <f t="shared" ref="M9:M27" si="3">G9*(1+L9/100)</f>
        <v>0</v>
      </c>
      <c r="N9" s="157">
        <v>0</v>
      </c>
      <c r="O9" s="157">
        <f t="shared" ref="O9:O27" si="4">ROUND(E9*N9,2)</f>
        <v>0</v>
      </c>
      <c r="P9" s="157">
        <v>0</v>
      </c>
      <c r="Q9" s="157">
        <f t="shared" ref="Q9:Q2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7" si="6">ROUND(E9*U9,2)</f>
        <v>0</v>
      </c>
      <c r="W9" s="158"/>
      <c r="X9" s="158" t="s">
        <v>523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524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1325</v>
      </c>
      <c r="C10" s="182" t="s">
        <v>1553</v>
      </c>
      <c r="D10" s="177" t="s">
        <v>358</v>
      </c>
      <c r="E10" s="178">
        <v>1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1554</v>
      </c>
      <c r="C11" s="182" t="s">
        <v>1555</v>
      </c>
      <c r="D11" s="177" t="s">
        <v>358</v>
      </c>
      <c r="E11" s="178">
        <v>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523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524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1329</v>
      </c>
      <c r="C12" s="182" t="s">
        <v>1558</v>
      </c>
      <c r="D12" s="177" t="s">
        <v>358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1330</v>
      </c>
      <c r="C13" s="182" t="s">
        <v>1560</v>
      </c>
      <c r="D13" s="177" t="s">
        <v>358</v>
      </c>
      <c r="E13" s="178">
        <v>25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1332</v>
      </c>
      <c r="C14" s="182" t="s">
        <v>1561</v>
      </c>
      <c r="D14" s="177" t="s">
        <v>358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1559</v>
      </c>
      <c r="C15" s="182" t="s">
        <v>1562</v>
      </c>
      <c r="D15" s="177" t="s">
        <v>358</v>
      </c>
      <c r="E15" s="178">
        <v>5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1337</v>
      </c>
      <c r="C16" s="182" t="s">
        <v>1589</v>
      </c>
      <c r="D16" s="177" t="s">
        <v>358</v>
      </c>
      <c r="E16" s="178">
        <v>2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9</v>
      </c>
      <c r="B17" s="176" t="s">
        <v>1338</v>
      </c>
      <c r="C17" s="182" t="s">
        <v>1564</v>
      </c>
      <c r="D17" s="177" t="s">
        <v>358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1340</v>
      </c>
      <c r="C18" s="182" t="s">
        <v>1565</v>
      </c>
      <c r="D18" s="177" t="s">
        <v>358</v>
      </c>
      <c r="E18" s="178">
        <v>3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309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11</v>
      </c>
      <c r="B19" s="176" t="s">
        <v>1342</v>
      </c>
      <c r="C19" s="182" t="s">
        <v>1567</v>
      </c>
      <c r="D19" s="177" t="s">
        <v>358</v>
      </c>
      <c r="E19" s="178">
        <v>10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1343</v>
      </c>
      <c r="C20" s="182" t="s">
        <v>1568</v>
      </c>
      <c r="D20" s="177" t="s">
        <v>358</v>
      </c>
      <c r="E20" s="178">
        <v>100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309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1345</v>
      </c>
      <c r="C21" s="182" t="s">
        <v>1569</v>
      </c>
      <c r="D21" s="177" t="s">
        <v>358</v>
      </c>
      <c r="E21" s="178">
        <v>3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1346</v>
      </c>
      <c r="C22" s="182" t="s">
        <v>1570</v>
      </c>
      <c r="D22" s="177" t="s">
        <v>358</v>
      </c>
      <c r="E22" s="178">
        <v>1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1571</v>
      </c>
      <c r="C23" s="182" t="s">
        <v>1572</v>
      </c>
      <c r="D23" s="177" t="s">
        <v>358</v>
      </c>
      <c r="E23" s="178">
        <v>4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523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524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5">
        <v>16</v>
      </c>
      <c r="B24" s="176" t="s">
        <v>1349</v>
      </c>
      <c r="C24" s="182" t="s">
        <v>1574</v>
      </c>
      <c r="D24" s="177" t="s">
        <v>1434</v>
      </c>
      <c r="E24" s="178">
        <v>1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1556</v>
      </c>
      <c r="C25" s="182" t="s">
        <v>1590</v>
      </c>
      <c r="D25" s="177" t="s">
        <v>358</v>
      </c>
      <c r="E25" s="178">
        <v>1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18</v>
      </c>
      <c r="B26" s="176" t="s">
        <v>1353</v>
      </c>
      <c r="C26" s="182" t="s">
        <v>1577</v>
      </c>
      <c r="D26" s="177" t="s">
        <v>358</v>
      </c>
      <c r="E26" s="178">
        <v>1</v>
      </c>
      <c r="F26" s="179"/>
      <c r="G26" s="180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6"/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19</v>
      </c>
      <c r="B27" s="176" t="s">
        <v>1355</v>
      </c>
      <c r="C27" s="182" t="s">
        <v>1578</v>
      </c>
      <c r="D27" s="177" t="s">
        <v>358</v>
      </c>
      <c r="E27" s="178">
        <v>1</v>
      </c>
      <c r="F27" s="179"/>
      <c r="G27" s="180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6"/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2" t="s">
        <v>302</v>
      </c>
      <c r="B28" s="163" t="s">
        <v>122</v>
      </c>
      <c r="C28" s="181" t="s">
        <v>118</v>
      </c>
      <c r="D28" s="164"/>
      <c r="E28" s="165"/>
      <c r="F28" s="166"/>
      <c r="G28" s="167">
        <f>SUMIF(AG29:AG29,"&lt;&gt;NOR",G29:G29)</f>
        <v>0</v>
      </c>
      <c r="H28" s="161"/>
      <c r="I28" s="161">
        <f>SUM(I29:I29)</f>
        <v>0</v>
      </c>
      <c r="J28" s="161"/>
      <c r="K28" s="161">
        <f>SUM(K29:K29)</f>
        <v>0</v>
      </c>
      <c r="L28" s="161"/>
      <c r="M28" s="161">
        <f>SUM(M29:M29)</f>
        <v>0</v>
      </c>
      <c r="N28" s="160"/>
      <c r="O28" s="160">
        <f>SUM(O29:O29)</f>
        <v>0</v>
      </c>
      <c r="P28" s="160"/>
      <c r="Q28" s="160">
        <f>SUM(Q29:Q29)</f>
        <v>0</v>
      </c>
      <c r="R28" s="161"/>
      <c r="S28" s="161"/>
      <c r="T28" s="161"/>
      <c r="U28" s="161"/>
      <c r="V28" s="161">
        <f>SUM(V29:V29)</f>
        <v>0</v>
      </c>
      <c r="W28" s="161"/>
      <c r="X28" s="161"/>
      <c r="Y28" s="161"/>
      <c r="AG28" t="s">
        <v>303</v>
      </c>
    </row>
    <row r="29" spans="1:60" ht="22.5" outlineLevel="1" x14ac:dyDescent="0.2">
      <c r="A29" s="175">
        <v>20</v>
      </c>
      <c r="B29" s="176" t="s">
        <v>1357</v>
      </c>
      <c r="C29" s="182" t="s">
        <v>1579</v>
      </c>
      <c r="D29" s="177" t="s">
        <v>358</v>
      </c>
      <c r="E29" s="178">
        <v>1</v>
      </c>
      <c r="F29" s="179"/>
      <c r="G29" s="180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307</v>
      </c>
      <c r="T29" s="158" t="s">
        <v>308</v>
      </c>
      <c r="U29" s="158">
        <v>0</v>
      </c>
      <c r="V29" s="158">
        <f>ROUND(E29*U29,2)</f>
        <v>0</v>
      </c>
      <c r="W29" s="158"/>
      <c r="X29" s="158" t="s">
        <v>309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2" t="s">
        <v>302</v>
      </c>
      <c r="B30" s="163" t="s">
        <v>123</v>
      </c>
      <c r="C30" s="181" t="s">
        <v>120</v>
      </c>
      <c r="D30" s="164"/>
      <c r="E30" s="165"/>
      <c r="F30" s="166"/>
      <c r="G30" s="167">
        <f>SUMIF(AG31:AG38,"&lt;&gt;NOR",G31:G38)</f>
        <v>0</v>
      </c>
      <c r="H30" s="161"/>
      <c r="I30" s="161">
        <f>SUM(I31:I38)</f>
        <v>0</v>
      </c>
      <c r="J30" s="161"/>
      <c r="K30" s="161">
        <f>SUM(K31:K38)</f>
        <v>0</v>
      </c>
      <c r="L30" s="161"/>
      <c r="M30" s="161">
        <f>SUM(M31:M38)</f>
        <v>0</v>
      </c>
      <c r="N30" s="160"/>
      <c r="O30" s="160">
        <f>SUM(O31:O38)</f>
        <v>0</v>
      </c>
      <c r="P30" s="160"/>
      <c r="Q30" s="160">
        <f>SUM(Q31:Q38)</f>
        <v>0</v>
      </c>
      <c r="R30" s="161"/>
      <c r="S30" s="161"/>
      <c r="T30" s="161"/>
      <c r="U30" s="161"/>
      <c r="V30" s="161">
        <f>SUM(V31:V38)</f>
        <v>0</v>
      </c>
      <c r="W30" s="161"/>
      <c r="X30" s="161"/>
      <c r="Y30" s="161"/>
      <c r="AG30" t="s">
        <v>303</v>
      </c>
    </row>
    <row r="31" spans="1:60" outlineLevel="1" x14ac:dyDescent="0.2">
      <c r="A31" s="175">
        <v>21</v>
      </c>
      <c r="B31" s="176" t="s">
        <v>1359</v>
      </c>
      <c r="C31" s="182" t="s">
        <v>1580</v>
      </c>
      <c r="D31" s="177" t="s">
        <v>358</v>
      </c>
      <c r="E31" s="178">
        <v>55</v>
      </c>
      <c r="F31" s="179"/>
      <c r="G31" s="180">
        <f t="shared" ref="G31:G38" si="7">ROUND(E31*F31,2)</f>
        <v>0</v>
      </c>
      <c r="H31" s="159"/>
      <c r="I31" s="158">
        <f t="shared" ref="I31:I38" si="8">ROUND(E31*H31,2)</f>
        <v>0</v>
      </c>
      <c r="J31" s="159"/>
      <c r="K31" s="158">
        <f t="shared" ref="K31:K38" si="9">ROUND(E31*J31,2)</f>
        <v>0</v>
      </c>
      <c r="L31" s="158">
        <v>21</v>
      </c>
      <c r="M31" s="158">
        <f t="shared" ref="M31:M38" si="10">G31*(1+L31/100)</f>
        <v>0</v>
      </c>
      <c r="N31" s="157">
        <v>0</v>
      </c>
      <c r="O31" s="157">
        <f t="shared" ref="O31:O38" si="11">ROUND(E31*N31,2)</f>
        <v>0</v>
      </c>
      <c r="P31" s="157">
        <v>0</v>
      </c>
      <c r="Q31" s="157">
        <f t="shared" ref="Q31:Q38" si="12"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ref="V31:V38" si="13">ROUND(E31*U31,2)</f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22</v>
      </c>
      <c r="B32" s="176" t="s">
        <v>1361</v>
      </c>
      <c r="C32" s="182" t="s">
        <v>1581</v>
      </c>
      <c r="D32" s="177" t="s">
        <v>358</v>
      </c>
      <c r="E32" s="178">
        <v>6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309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5">
        <v>23</v>
      </c>
      <c r="B33" s="176" t="s">
        <v>1363</v>
      </c>
      <c r="C33" s="182" t="s">
        <v>1582</v>
      </c>
      <c r="D33" s="177" t="s">
        <v>358</v>
      </c>
      <c r="E33" s="178">
        <v>4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24</v>
      </c>
      <c r="B34" s="176" t="s">
        <v>1365</v>
      </c>
      <c r="C34" s="182" t="s">
        <v>1583</v>
      </c>
      <c r="D34" s="177" t="s">
        <v>358</v>
      </c>
      <c r="E34" s="178">
        <v>1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309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25</v>
      </c>
      <c r="B35" s="176" t="s">
        <v>1367</v>
      </c>
      <c r="C35" s="182" t="s">
        <v>1584</v>
      </c>
      <c r="D35" s="177" t="s">
        <v>358</v>
      </c>
      <c r="E35" s="178">
        <v>1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26</v>
      </c>
      <c r="B36" s="176" t="s">
        <v>1369</v>
      </c>
      <c r="C36" s="182" t="s">
        <v>1585</v>
      </c>
      <c r="D36" s="177" t="s">
        <v>358</v>
      </c>
      <c r="E36" s="178">
        <v>5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27</v>
      </c>
      <c r="B37" s="176" t="s">
        <v>1371</v>
      </c>
      <c r="C37" s="182" t="s">
        <v>1586</v>
      </c>
      <c r="D37" s="177" t="s">
        <v>358</v>
      </c>
      <c r="E37" s="178">
        <v>3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309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69">
        <v>28</v>
      </c>
      <c r="B38" s="170" t="s">
        <v>1373</v>
      </c>
      <c r="C38" s="183" t="s">
        <v>1588</v>
      </c>
      <c r="D38" s="171" t="s">
        <v>358</v>
      </c>
      <c r="E38" s="172">
        <v>4</v>
      </c>
      <c r="F38" s="173"/>
      <c r="G38" s="174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309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311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15</v>
      </c>
      <c r="AF39">
        <v>21</v>
      </c>
      <c r="AG39" t="s">
        <v>288</v>
      </c>
    </row>
    <row r="40" spans="1:60" x14ac:dyDescent="0.2">
      <c r="A40" s="150"/>
      <c r="B40" s="151" t="s">
        <v>31</v>
      </c>
      <c r="C40" s="185"/>
      <c r="D40" s="152"/>
      <c r="E40" s="153"/>
      <c r="F40" s="153"/>
      <c r="G40" s="168">
        <f>G8+G28+G30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353</v>
      </c>
    </row>
    <row r="41" spans="1:60" x14ac:dyDescent="0.2">
      <c r="A41" s="3"/>
      <c r="B41" s="4"/>
      <c r="C41" s="18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84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71" t="s">
        <v>354</v>
      </c>
      <c r="B43" s="271"/>
      <c r="C43" s="272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2"/>
      <c r="B44" s="253"/>
      <c r="C44" s="254"/>
      <c r="D44" s="253"/>
      <c r="E44" s="253"/>
      <c r="F44" s="253"/>
      <c r="G44" s="25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355</v>
      </c>
    </row>
    <row r="45" spans="1:60" x14ac:dyDescent="0.2">
      <c r="A45" s="256"/>
      <c r="B45" s="257"/>
      <c r="C45" s="258"/>
      <c r="D45" s="257"/>
      <c r="E45" s="257"/>
      <c r="F45" s="257"/>
      <c r="G45" s="25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6"/>
      <c r="B46" s="257"/>
      <c r="C46" s="258"/>
      <c r="D46" s="257"/>
      <c r="E46" s="257"/>
      <c r="F46" s="257"/>
      <c r="G46" s="25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6"/>
      <c r="B47" s="257"/>
      <c r="C47" s="258"/>
      <c r="D47" s="257"/>
      <c r="E47" s="257"/>
      <c r="F47" s="257"/>
      <c r="G47" s="25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0"/>
      <c r="B48" s="261"/>
      <c r="C48" s="262"/>
      <c r="D48" s="261"/>
      <c r="E48" s="261"/>
      <c r="F48" s="261"/>
      <c r="G48" s="26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84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186"/>
      <c r="D50" s="10"/>
      <c r="AG50" t="s">
        <v>356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6">
    <mergeCell ref="A44:G48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67</v>
      </c>
      <c r="C4" s="268" t="s">
        <v>68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124</v>
      </c>
      <c r="C8" s="181" t="s">
        <v>116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1322</v>
      </c>
      <c r="C9" s="182" t="s">
        <v>1562</v>
      </c>
      <c r="D9" s="177" t="s">
        <v>358</v>
      </c>
      <c r="E9" s="178">
        <v>7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1325</v>
      </c>
      <c r="C10" s="182" t="s">
        <v>1591</v>
      </c>
      <c r="D10" s="177" t="s">
        <v>358</v>
      </c>
      <c r="E10" s="178">
        <v>2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1327</v>
      </c>
      <c r="C11" s="182" t="s">
        <v>1568</v>
      </c>
      <c r="D11" s="177" t="s">
        <v>358</v>
      </c>
      <c r="E11" s="178">
        <v>25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1329</v>
      </c>
      <c r="C12" s="182" t="s">
        <v>1592</v>
      </c>
      <c r="D12" s="177" t="s">
        <v>358</v>
      </c>
      <c r="E12" s="178">
        <v>5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1571</v>
      </c>
      <c r="C13" s="182" t="s">
        <v>1572</v>
      </c>
      <c r="D13" s="177" t="s">
        <v>358</v>
      </c>
      <c r="E13" s="178">
        <v>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523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524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75">
        <v>6</v>
      </c>
      <c r="B14" s="176" t="s">
        <v>1332</v>
      </c>
      <c r="C14" s="182" t="s">
        <v>1574</v>
      </c>
      <c r="D14" s="177" t="s">
        <v>1434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302</v>
      </c>
      <c r="B15" s="163" t="s">
        <v>125</v>
      </c>
      <c r="C15" s="181" t="s">
        <v>118</v>
      </c>
      <c r="D15" s="164"/>
      <c r="E15" s="165"/>
      <c r="F15" s="166"/>
      <c r="G15" s="167">
        <f>SUMIF(AG16:AG16,"&lt;&gt;NOR",G16:G16)</f>
        <v>0</v>
      </c>
      <c r="H15" s="161"/>
      <c r="I15" s="161">
        <f>SUM(I16:I16)</f>
        <v>0</v>
      </c>
      <c r="J15" s="161"/>
      <c r="K15" s="161">
        <f>SUM(K16:K16)</f>
        <v>0</v>
      </c>
      <c r="L15" s="161"/>
      <c r="M15" s="161">
        <f>SUM(M16:M16)</f>
        <v>0</v>
      </c>
      <c r="N15" s="160"/>
      <c r="O15" s="160">
        <f>SUM(O16:O16)</f>
        <v>0</v>
      </c>
      <c r="P15" s="160"/>
      <c r="Q15" s="160">
        <f>SUM(Q16:Q16)</f>
        <v>0</v>
      </c>
      <c r="R15" s="161"/>
      <c r="S15" s="161"/>
      <c r="T15" s="161"/>
      <c r="U15" s="161"/>
      <c r="V15" s="161">
        <f>SUM(V16:V16)</f>
        <v>0</v>
      </c>
      <c r="W15" s="161"/>
      <c r="X15" s="161"/>
      <c r="Y15" s="161"/>
      <c r="AG15" t="s">
        <v>303</v>
      </c>
    </row>
    <row r="16" spans="1:60" outlineLevel="1" x14ac:dyDescent="0.2">
      <c r="A16" s="175">
        <v>7</v>
      </c>
      <c r="B16" s="176" t="s">
        <v>1559</v>
      </c>
      <c r="C16" s="182" t="s">
        <v>1593</v>
      </c>
      <c r="D16" s="177" t="s">
        <v>358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x14ac:dyDescent="0.2">
      <c r="A17" s="162" t="s">
        <v>302</v>
      </c>
      <c r="B17" s="163" t="s">
        <v>126</v>
      </c>
      <c r="C17" s="181" t="s">
        <v>108</v>
      </c>
      <c r="D17" s="164"/>
      <c r="E17" s="165"/>
      <c r="F17" s="166"/>
      <c r="G17" s="167">
        <f>SUMIF(AG18:AG19,"&lt;&gt;NOR",G18:G19)</f>
        <v>0</v>
      </c>
      <c r="H17" s="161"/>
      <c r="I17" s="161">
        <f>SUM(I18:I19)</f>
        <v>0</v>
      </c>
      <c r="J17" s="161"/>
      <c r="K17" s="161">
        <f>SUM(K18:K19)</f>
        <v>0</v>
      </c>
      <c r="L17" s="161"/>
      <c r="M17" s="161">
        <f>SUM(M18:M19)</f>
        <v>0</v>
      </c>
      <c r="N17" s="160"/>
      <c r="O17" s="160">
        <f>SUM(O18:O19)</f>
        <v>0</v>
      </c>
      <c r="P17" s="160"/>
      <c r="Q17" s="160">
        <f>SUM(Q18:Q19)</f>
        <v>0</v>
      </c>
      <c r="R17" s="161"/>
      <c r="S17" s="161"/>
      <c r="T17" s="161"/>
      <c r="U17" s="161"/>
      <c r="V17" s="161">
        <f>SUM(V18:V19)</f>
        <v>0</v>
      </c>
      <c r="W17" s="161"/>
      <c r="X17" s="161"/>
      <c r="Y17" s="161"/>
      <c r="AG17" t="s">
        <v>303</v>
      </c>
    </row>
    <row r="18" spans="1:60" outlineLevel="1" x14ac:dyDescent="0.2">
      <c r="A18" s="175">
        <v>8</v>
      </c>
      <c r="B18" s="176" t="s">
        <v>1337</v>
      </c>
      <c r="C18" s="182" t="s">
        <v>1584</v>
      </c>
      <c r="D18" s="177" t="s">
        <v>887</v>
      </c>
      <c r="E18" s="178">
        <v>10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9</v>
      </c>
      <c r="B19" s="176" t="s">
        <v>1338</v>
      </c>
      <c r="C19" s="182" t="s">
        <v>1594</v>
      </c>
      <c r="D19" s="177" t="s">
        <v>887</v>
      </c>
      <c r="E19" s="178">
        <v>2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302</v>
      </c>
      <c r="B20" s="163" t="s">
        <v>127</v>
      </c>
      <c r="C20" s="181" t="s">
        <v>120</v>
      </c>
      <c r="D20" s="164"/>
      <c r="E20" s="165"/>
      <c r="F20" s="166"/>
      <c r="G20" s="167">
        <f>SUMIF(AG21:AG23,"&lt;&gt;NOR",G21:G23)</f>
        <v>0</v>
      </c>
      <c r="H20" s="161"/>
      <c r="I20" s="161">
        <f>SUM(I21:I23)</f>
        <v>0</v>
      </c>
      <c r="J20" s="161"/>
      <c r="K20" s="161">
        <f>SUM(K21:K23)</f>
        <v>0</v>
      </c>
      <c r="L20" s="161"/>
      <c r="M20" s="161">
        <f>SUM(M21:M23)</f>
        <v>0</v>
      </c>
      <c r="N20" s="160"/>
      <c r="O20" s="160">
        <f>SUM(O21:O23)</f>
        <v>0</v>
      </c>
      <c r="P20" s="160"/>
      <c r="Q20" s="160">
        <f>SUM(Q21:Q23)</f>
        <v>0</v>
      </c>
      <c r="R20" s="161"/>
      <c r="S20" s="161"/>
      <c r="T20" s="161"/>
      <c r="U20" s="161"/>
      <c r="V20" s="161">
        <f>SUM(V21:V23)</f>
        <v>0</v>
      </c>
      <c r="W20" s="161"/>
      <c r="X20" s="161"/>
      <c r="Y20" s="161"/>
      <c r="AG20" t="s">
        <v>303</v>
      </c>
    </row>
    <row r="21" spans="1:60" outlineLevel="1" x14ac:dyDescent="0.2">
      <c r="A21" s="175">
        <v>10</v>
      </c>
      <c r="B21" s="176" t="s">
        <v>1340</v>
      </c>
      <c r="C21" s="182" t="s">
        <v>1580</v>
      </c>
      <c r="D21" s="177" t="s">
        <v>358</v>
      </c>
      <c r="E21" s="178">
        <v>7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11</v>
      </c>
      <c r="B22" s="176" t="s">
        <v>1342</v>
      </c>
      <c r="C22" s="182" t="s">
        <v>1583</v>
      </c>
      <c r="D22" s="177" t="s">
        <v>358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12</v>
      </c>
      <c r="B23" s="170" t="s">
        <v>1343</v>
      </c>
      <c r="C23" s="183" t="s">
        <v>1588</v>
      </c>
      <c r="D23" s="171" t="s">
        <v>358</v>
      </c>
      <c r="E23" s="172">
        <v>4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307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84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15</v>
      </c>
      <c r="AF24">
        <v>21</v>
      </c>
      <c r="AG24" t="s">
        <v>288</v>
      </c>
    </row>
    <row r="25" spans="1:60" x14ac:dyDescent="0.2">
      <c r="A25" s="150"/>
      <c r="B25" s="151" t="s">
        <v>31</v>
      </c>
      <c r="C25" s="185"/>
      <c r="D25" s="152"/>
      <c r="E25" s="153"/>
      <c r="F25" s="153"/>
      <c r="G25" s="168">
        <f>G8+G15+G17+G20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353</v>
      </c>
    </row>
    <row r="26" spans="1:60" x14ac:dyDescent="0.2">
      <c r="A26" s="3"/>
      <c r="B26" s="4"/>
      <c r="C26" s="184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84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1" t="s">
        <v>354</v>
      </c>
      <c r="B28" s="271"/>
      <c r="C28" s="27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2"/>
      <c r="B29" s="253"/>
      <c r="C29" s="254"/>
      <c r="D29" s="253"/>
      <c r="E29" s="253"/>
      <c r="F29" s="253"/>
      <c r="G29" s="25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355</v>
      </c>
    </row>
    <row r="30" spans="1:60" x14ac:dyDescent="0.2">
      <c r="A30" s="256"/>
      <c r="B30" s="257"/>
      <c r="C30" s="258"/>
      <c r="D30" s="257"/>
      <c r="E30" s="257"/>
      <c r="F30" s="257"/>
      <c r="G30" s="25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6"/>
      <c r="B31" s="257"/>
      <c r="C31" s="258"/>
      <c r="D31" s="257"/>
      <c r="E31" s="257"/>
      <c r="F31" s="257"/>
      <c r="G31" s="25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6"/>
      <c r="B32" s="257"/>
      <c r="C32" s="258"/>
      <c r="D32" s="257"/>
      <c r="E32" s="257"/>
      <c r="F32" s="257"/>
      <c r="G32" s="25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0"/>
      <c r="B33" s="261"/>
      <c r="C33" s="262"/>
      <c r="D33" s="261"/>
      <c r="E33" s="261"/>
      <c r="F33" s="261"/>
      <c r="G33" s="26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84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86"/>
      <c r="D35" s="10"/>
      <c r="AG35" t="s">
        <v>356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6">
    <mergeCell ref="A29:G33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outlinePr summaryBelow="0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69</v>
      </c>
      <c r="C4" s="268" t="s">
        <v>70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128</v>
      </c>
      <c r="C8" s="181" t="s">
        <v>116</v>
      </c>
      <c r="D8" s="164"/>
      <c r="E8" s="165"/>
      <c r="F8" s="166"/>
      <c r="G8" s="167">
        <f>SUMIF(AG9:AG17,"&lt;&gt;NOR",G9:G17)</f>
        <v>0</v>
      </c>
      <c r="H8" s="161"/>
      <c r="I8" s="161">
        <f>SUM(I9:I17)</f>
        <v>0</v>
      </c>
      <c r="J8" s="161"/>
      <c r="K8" s="161">
        <f>SUM(K9:K17)</f>
        <v>0</v>
      </c>
      <c r="L8" s="161"/>
      <c r="M8" s="161">
        <f>SUM(M9:M17)</f>
        <v>0</v>
      </c>
      <c r="N8" s="160"/>
      <c r="O8" s="160">
        <f>SUM(O9:O17)</f>
        <v>0</v>
      </c>
      <c r="P8" s="160"/>
      <c r="Q8" s="160">
        <f>SUM(Q9:Q17)</f>
        <v>0</v>
      </c>
      <c r="R8" s="161"/>
      <c r="S8" s="161"/>
      <c r="T8" s="161"/>
      <c r="U8" s="161"/>
      <c r="V8" s="161">
        <f>SUM(V9:V17)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1595</v>
      </c>
      <c r="C9" s="182" t="s">
        <v>1596</v>
      </c>
      <c r="D9" s="177" t="s">
        <v>358</v>
      </c>
      <c r="E9" s="178">
        <v>1</v>
      </c>
      <c r="F9" s="179"/>
      <c r="G9" s="180">
        <f t="shared" ref="G9:G17" si="0">ROUND(E9*F9,2)</f>
        <v>0</v>
      </c>
      <c r="H9" s="159"/>
      <c r="I9" s="158">
        <f t="shared" ref="I9:I17" si="1">ROUND(E9*H9,2)</f>
        <v>0</v>
      </c>
      <c r="J9" s="159"/>
      <c r="K9" s="158">
        <f t="shared" ref="K9:K17" si="2">ROUND(E9*J9,2)</f>
        <v>0</v>
      </c>
      <c r="L9" s="158">
        <v>21</v>
      </c>
      <c r="M9" s="158">
        <f t="shared" ref="M9:M17" si="3">G9*(1+L9/100)</f>
        <v>0</v>
      </c>
      <c r="N9" s="157">
        <v>0</v>
      </c>
      <c r="O9" s="157">
        <f t="shared" ref="O9:O17" si="4">ROUND(E9*N9,2)</f>
        <v>0</v>
      </c>
      <c r="P9" s="157">
        <v>0</v>
      </c>
      <c r="Q9" s="157">
        <f t="shared" ref="Q9:Q17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7" si="6">ROUND(E9*U9,2)</f>
        <v>0</v>
      </c>
      <c r="W9" s="158"/>
      <c r="X9" s="158" t="s">
        <v>523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524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1325</v>
      </c>
      <c r="C10" s="182" t="s">
        <v>1562</v>
      </c>
      <c r="D10" s="177" t="s">
        <v>358</v>
      </c>
      <c r="E10" s="178">
        <v>10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1327</v>
      </c>
      <c r="C11" s="182" t="s">
        <v>1597</v>
      </c>
      <c r="D11" s="177" t="s">
        <v>358</v>
      </c>
      <c r="E11" s="178">
        <v>2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1329</v>
      </c>
      <c r="C12" s="182" t="s">
        <v>1564</v>
      </c>
      <c r="D12" s="177" t="s">
        <v>358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1330</v>
      </c>
      <c r="C13" s="182" t="s">
        <v>1591</v>
      </c>
      <c r="D13" s="177" t="s">
        <v>358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1332</v>
      </c>
      <c r="C14" s="182" t="s">
        <v>1568</v>
      </c>
      <c r="D14" s="177" t="s">
        <v>358</v>
      </c>
      <c r="E14" s="178">
        <v>20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1559</v>
      </c>
      <c r="C15" s="182" t="s">
        <v>1592</v>
      </c>
      <c r="D15" s="177" t="s">
        <v>358</v>
      </c>
      <c r="E15" s="178">
        <v>10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1571</v>
      </c>
      <c r="C16" s="182" t="s">
        <v>1572</v>
      </c>
      <c r="D16" s="177" t="s">
        <v>358</v>
      </c>
      <c r="E16" s="178">
        <v>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523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524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9</v>
      </c>
      <c r="B17" s="176" t="s">
        <v>1338</v>
      </c>
      <c r="C17" s="182" t="s">
        <v>1574</v>
      </c>
      <c r="D17" s="177" t="s">
        <v>1434</v>
      </c>
      <c r="E17" s="178">
        <v>1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62" t="s">
        <v>302</v>
      </c>
      <c r="B18" s="163" t="s">
        <v>129</v>
      </c>
      <c r="C18" s="181" t="s">
        <v>118</v>
      </c>
      <c r="D18" s="164"/>
      <c r="E18" s="165"/>
      <c r="F18" s="166"/>
      <c r="G18" s="167">
        <f>SUMIF(AG19:AG19,"&lt;&gt;NOR",G19:G19)</f>
        <v>0</v>
      </c>
      <c r="H18" s="161"/>
      <c r="I18" s="161">
        <f>SUM(I19:I19)</f>
        <v>0</v>
      </c>
      <c r="J18" s="161"/>
      <c r="K18" s="161">
        <f>SUM(K19:K19)</f>
        <v>0</v>
      </c>
      <c r="L18" s="161"/>
      <c r="M18" s="161">
        <f>SUM(M19:M19)</f>
        <v>0</v>
      </c>
      <c r="N18" s="160"/>
      <c r="O18" s="160">
        <f>SUM(O19:O19)</f>
        <v>0</v>
      </c>
      <c r="P18" s="160"/>
      <c r="Q18" s="160">
        <f>SUM(Q19:Q19)</f>
        <v>0</v>
      </c>
      <c r="R18" s="161"/>
      <c r="S18" s="161"/>
      <c r="T18" s="161"/>
      <c r="U18" s="161"/>
      <c r="V18" s="161">
        <f>SUM(V19:V19)</f>
        <v>0</v>
      </c>
      <c r="W18" s="161"/>
      <c r="X18" s="161"/>
      <c r="Y18" s="161"/>
      <c r="AG18" t="s">
        <v>303</v>
      </c>
    </row>
    <row r="19" spans="1:60" outlineLevel="1" x14ac:dyDescent="0.2">
      <c r="A19" s="175">
        <v>10</v>
      </c>
      <c r="B19" s="176" t="s">
        <v>1340</v>
      </c>
      <c r="C19" s="182" t="s">
        <v>1593</v>
      </c>
      <c r="D19" s="177" t="s">
        <v>358</v>
      </c>
      <c r="E19" s="178">
        <v>1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162" t="s">
        <v>302</v>
      </c>
      <c r="B20" s="163" t="s">
        <v>130</v>
      </c>
      <c r="C20" s="181" t="s">
        <v>108</v>
      </c>
      <c r="D20" s="164"/>
      <c r="E20" s="165"/>
      <c r="F20" s="166"/>
      <c r="G20" s="167">
        <f>SUMIF(AG21:AG22,"&lt;&gt;NOR",G21:G22)</f>
        <v>0</v>
      </c>
      <c r="H20" s="161"/>
      <c r="I20" s="161">
        <f>SUM(I21:I22)</f>
        <v>0</v>
      </c>
      <c r="J20" s="161"/>
      <c r="K20" s="161">
        <f>SUM(K21:K22)</f>
        <v>0</v>
      </c>
      <c r="L20" s="161"/>
      <c r="M20" s="161">
        <f>SUM(M21:M22)</f>
        <v>0</v>
      </c>
      <c r="N20" s="160"/>
      <c r="O20" s="160">
        <f>SUM(O21:O22)</f>
        <v>0</v>
      </c>
      <c r="P20" s="160"/>
      <c r="Q20" s="160">
        <f>SUM(Q21:Q22)</f>
        <v>0</v>
      </c>
      <c r="R20" s="161"/>
      <c r="S20" s="161"/>
      <c r="T20" s="161"/>
      <c r="U20" s="161"/>
      <c r="V20" s="161">
        <f>SUM(V21:V22)</f>
        <v>0</v>
      </c>
      <c r="W20" s="161"/>
      <c r="X20" s="161"/>
      <c r="Y20" s="161"/>
      <c r="AG20" t="s">
        <v>303</v>
      </c>
    </row>
    <row r="21" spans="1:60" outlineLevel="1" x14ac:dyDescent="0.2">
      <c r="A21" s="175">
        <v>11</v>
      </c>
      <c r="B21" s="176" t="s">
        <v>1342</v>
      </c>
      <c r="C21" s="182" t="s">
        <v>1584</v>
      </c>
      <c r="D21" s="177" t="s">
        <v>887</v>
      </c>
      <c r="E21" s="178">
        <v>10</v>
      </c>
      <c r="F21" s="179"/>
      <c r="G21" s="180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307</v>
      </c>
      <c r="T21" s="158" t="s">
        <v>308</v>
      </c>
      <c r="U21" s="158">
        <v>0</v>
      </c>
      <c r="V21" s="158">
        <f>ROUND(E21*U21,2)</f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12</v>
      </c>
      <c r="B22" s="176" t="s">
        <v>1343</v>
      </c>
      <c r="C22" s="182" t="s">
        <v>1594</v>
      </c>
      <c r="D22" s="177" t="s">
        <v>887</v>
      </c>
      <c r="E22" s="178">
        <v>2</v>
      </c>
      <c r="F22" s="179"/>
      <c r="G22" s="180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>ROUND(E22*U22,2)</f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2" t="s">
        <v>302</v>
      </c>
      <c r="B23" s="163" t="s">
        <v>131</v>
      </c>
      <c r="C23" s="181" t="s">
        <v>120</v>
      </c>
      <c r="D23" s="164"/>
      <c r="E23" s="165"/>
      <c r="F23" s="166"/>
      <c r="G23" s="167">
        <f>SUMIF(AG24:AG28,"&lt;&gt;NOR",G24:G28)</f>
        <v>0</v>
      </c>
      <c r="H23" s="161"/>
      <c r="I23" s="161">
        <f>SUM(I24:I28)</f>
        <v>0</v>
      </c>
      <c r="J23" s="161"/>
      <c r="K23" s="161">
        <f>SUM(K24:K28)</f>
        <v>0</v>
      </c>
      <c r="L23" s="161"/>
      <c r="M23" s="161">
        <f>SUM(M24:M28)</f>
        <v>0</v>
      </c>
      <c r="N23" s="160"/>
      <c r="O23" s="160">
        <f>SUM(O24:O28)</f>
        <v>0</v>
      </c>
      <c r="P23" s="160"/>
      <c r="Q23" s="160">
        <f>SUM(Q24:Q28)</f>
        <v>0</v>
      </c>
      <c r="R23" s="161"/>
      <c r="S23" s="161"/>
      <c r="T23" s="161"/>
      <c r="U23" s="161"/>
      <c r="V23" s="161">
        <f>SUM(V24:V28)</f>
        <v>0</v>
      </c>
      <c r="W23" s="161"/>
      <c r="X23" s="161"/>
      <c r="Y23" s="161"/>
      <c r="AG23" t="s">
        <v>303</v>
      </c>
    </row>
    <row r="24" spans="1:60" outlineLevel="1" x14ac:dyDescent="0.2">
      <c r="A24" s="175">
        <v>13</v>
      </c>
      <c r="B24" s="176" t="s">
        <v>1345</v>
      </c>
      <c r="C24" s="182" t="s">
        <v>1580</v>
      </c>
      <c r="D24" s="177" t="s">
        <v>358</v>
      </c>
      <c r="E24" s="178">
        <v>10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307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14</v>
      </c>
      <c r="B25" s="176" t="s">
        <v>1346</v>
      </c>
      <c r="C25" s="182" t="s">
        <v>1581</v>
      </c>
      <c r="D25" s="177" t="s">
        <v>358</v>
      </c>
      <c r="E25" s="178">
        <v>3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15</v>
      </c>
      <c r="B26" s="176" t="s">
        <v>1348</v>
      </c>
      <c r="C26" s="182" t="s">
        <v>1583</v>
      </c>
      <c r="D26" s="177" t="s">
        <v>358</v>
      </c>
      <c r="E26" s="178">
        <v>1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16</v>
      </c>
      <c r="B27" s="176" t="s">
        <v>1349</v>
      </c>
      <c r="C27" s="182" t="s">
        <v>1586</v>
      </c>
      <c r="D27" s="177" t="s">
        <v>358</v>
      </c>
      <c r="E27" s="178">
        <v>1</v>
      </c>
      <c r="F27" s="179"/>
      <c r="G27" s="180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>ROUND(E27*U27,2)</f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69">
        <v>17</v>
      </c>
      <c r="B28" s="170" t="s">
        <v>1351</v>
      </c>
      <c r="C28" s="183" t="s">
        <v>1588</v>
      </c>
      <c r="D28" s="171" t="s">
        <v>358</v>
      </c>
      <c r="E28" s="172">
        <v>4</v>
      </c>
      <c r="F28" s="173"/>
      <c r="G28" s="174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307</v>
      </c>
      <c r="T28" s="158" t="s">
        <v>308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3"/>
      <c r="B29" s="4"/>
      <c r="C29" s="184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15</v>
      </c>
      <c r="AF29">
        <v>21</v>
      </c>
      <c r="AG29" t="s">
        <v>288</v>
      </c>
    </row>
    <row r="30" spans="1:60" x14ac:dyDescent="0.2">
      <c r="A30" s="150"/>
      <c r="B30" s="151" t="s">
        <v>31</v>
      </c>
      <c r="C30" s="185"/>
      <c r="D30" s="152"/>
      <c r="E30" s="153"/>
      <c r="F30" s="153"/>
      <c r="G30" s="168">
        <f>G8+G18+G20+G23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353</v>
      </c>
    </row>
    <row r="31" spans="1:60" x14ac:dyDescent="0.2">
      <c r="A31" s="3"/>
      <c r="B31" s="4"/>
      <c r="C31" s="184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71" t="s">
        <v>354</v>
      </c>
      <c r="B33" s="271"/>
      <c r="C33" s="27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2"/>
      <c r="B34" s="253"/>
      <c r="C34" s="254"/>
      <c r="D34" s="253"/>
      <c r="E34" s="253"/>
      <c r="F34" s="253"/>
      <c r="G34" s="25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355</v>
      </c>
    </row>
    <row r="35" spans="1:33" x14ac:dyDescent="0.2">
      <c r="A35" s="256"/>
      <c r="B35" s="257"/>
      <c r="C35" s="258"/>
      <c r="D35" s="257"/>
      <c r="E35" s="257"/>
      <c r="F35" s="257"/>
      <c r="G35" s="25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6"/>
      <c r="B36" s="257"/>
      <c r="C36" s="258"/>
      <c r="D36" s="257"/>
      <c r="E36" s="257"/>
      <c r="F36" s="257"/>
      <c r="G36" s="25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6"/>
      <c r="B37" s="257"/>
      <c r="C37" s="258"/>
      <c r="D37" s="257"/>
      <c r="E37" s="257"/>
      <c r="F37" s="257"/>
      <c r="G37" s="25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60"/>
      <c r="B38" s="261"/>
      <c r="C38" s="262"/>
      <c r="D38" s="261"/>
      <c r="E38" s="261"/>
      <c r="F38" s="261"/>
      <c r="G38" s="26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86"/>
      <c r="D40" s="10"/>
      <c r="AG40" t="s">
        <v>356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outlinePr summaryBelow="0"/>
  </sheetPr>
  <dimension ref="A1:BH5000"/>
  <sheetViews>
    <sheetView tabSelected="1" workbookViewId="0">
      <pane ySplit="7" topLeftCell="A8" activePane="bottomLeft" state="frozen"/>
      <selection pane="bottomLeft" activeCell="A57" sqref="A57:C5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71</v>
      </c>
      <c r="C4" s="268" t="s">
        <v>72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136</v>
      </c>
      <c r="C8" s="181" t="s">
        <v>137</v>
      </c>
      <c r="D8" s="164"/>
      <c r="E8" s="165"/>
      <c r="F8" s="166"/>
      <c r="G8" s="167">
        <f>SUMIF(AG9:AG14,"&lt;&gt;NOR",G9:G14)</f>
        <v>0</v>
      </c>
      <c r="H8" s="161"/>
      <c r="I8" s="161">
        <f>SUM(I9:I14)</f>
        <v>0</v>
      </c>
      <c r="J8" s="161"/>
      <c r="K8" s="161">
        <f>SUM(K9:K14)</f>
        <v>0</v>
      </c>
      <c r="L8" s="161"/>
      <c r="M8" s="161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1"/>
      <c r="S8" s="161"/>
      <c r="T8" s="161"/>
      <c r="U8" s="161"/>
      <c r="V8" s="161">
        <f>SUM(V9:V14)</f>
        <v>0</v>
      </c>
      <c r="W8" s="161"/>
      <c r="X8" s="161"/>
      <c r="Y8" s="161"/>
      <c r="AG8" t="s">
        <v>303</v>
      </c>
    </row>
    <row r="9" spans="1:60" outlineLevel="1" x14ac:dyDescent="0.2">
      <c r="A9" s="175">
        <v>1</v>
      </c>
      <c r="B9" s="176" t="s">
        <v>1322</v>
      </c>
      <c r="C9" s="182" t="s">
        <v>2471</v>
      </c>
      <c r="D9" s="177" t="s">
        <v>358</v>
      </c>
      <c r="E9" s="178">
        <v>1</v>
      </c>
      <c r="F9" s="179"/>
      <c r="G9" s="180">
        <f t="shared" ref="G9:G14" si="0">ROUND(E9*F9,2)</f>
        <v>0</v>
      </c>
      <c r="H9" s="159"/>
      <c r="I9" s="158">
        <f t="shared" ref="I9:I14" si="1">ROUND(E9*H9,2)</f>
        <v>0</v>
      </c>
      <c r="J9" s="159"/>
      <c r="K9" s="158">
        <f t="shared" ref="K9:K14" si="2">ROUND(E9*J9,2)</f>
        <v>0</v>
      </c>
      <c r="L9" s="158">
        <v>21</v>
      </c>
      <c r="M9" s="158">
        <f t="shared" ref="M9:M14" si="3">G9*(1+L9/100)</f>
        <v>0</v>
      </c>
      <c r="N9" s="157">
        <v>0</v>
      </c>
      <c r="O9" s="157">
        <f t="shared" ref="O9:O14" si="4">ROUND(E9*N9,2)</f>
        <v>0</v>
      </c>
      <c r="P9" s="157">
        <v>0</v>
      </c>
      <c r="Q9" s="157">
        <f t="shared" ref="Q9:Q14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14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5">
        <v>2</v>
      </c>
      <c r="B10" s="176" t="s">
        <v>1325</v>
      </c>
      <c r="C10" s="182" t="s">
        <v>2472</v>
      </c>
      <c r="D10" s="177" t="s">
        <v>358</v>
      </c>
      <c r="E10" s="178">
        <v>16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309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311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1327</v>
      </c>
      <c r="C11" s="182" t="s">
        <v>1598</v>
      </c>
      <c r="D11" s="177" t="s">
        <v>358</v>
      </c>
      <c r="E11" s="178">
        <v>1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1329</v>
      </c>
      <c r="C12" s="182" t="s">
        <v>1599</v>
      </c>
      <c r="D12" s="177" t="s">
        <v>371</v>
      </c>
      <c r="E12" s="178">
        <v>1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309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311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5</v>
      </c>
      <c r="B13" s="176" t="s">
        <v>1330</v>
      </c>
      <c r="C13" s="182" t="s">
        <v>1600</v>
      </c>
      <c r="D13" s="177" t="s">
        <v>371</v>
      </c>
      <c r="E13" s="178">
        <v>1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1332</v>
      </c>
      <c r="C14" s="182" t="s">
        <v>323</v>
      </c>
      <c r="D14" s="177" t="s">
        <v>371</v>
      </c>
      <c r="E14" s="178">
        <v>1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309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311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">
      <c r="A15" s="162" t="s">
        <v>302</v>
      </c>
      <c r="B15" s="163" t="s">
        <v>138</v>
      </c>
      <c r="C15" s="181" t="s">
        <v>139</v>
      </c>
      <c r="D15" s="164"/>
      <c r="E15" s="165"/>
      <c r="F15" s="166"/>
      <c r="G15" s="167">
        <f>SUMIF(AG16:AG20,"&lt;&gt;NOR",G16:G20)</f>
        <v>0</v>
      </c>
      <c r="H15" s="161"/>
      <c r="I15" s="161">
        <f>SUM(I16:I20)</f>
        <v>0</v>
      </c>
      <c r="J15" s="161"/>
      <c r="K15" s="161">
        <f>SUM(K16:K20)</f>
        <v>0</v>
      </c>
      <c r="L15" s="161"/>
      <c r="M15" s="161">
        <f>SUM(M16:M20)</f>
        <v>0</v>
      </c>
      <c r="N15" s="160"/>
      <c r="O15" s="160">
        <f>SUM(O16:O20)</f>
        <v>0</v>
      </c>
      <c r="P15" s="160"/>
      <c r="Q15" s="160">
        <f>SUM(Q16:Q20)</f>
        <v>0</v>
      </c>
      <c r="R15" s="161"/>
      <c r="S15" s="161"/>
      <c r="T15" s="161"/>
      <c r="U15" s="161"/>
      <c r="V15" s="161">
        <f>SUM(V16:V20)</f>
        <v>0</v>
      </c>
      <c r="W15" s="161"/>
      <c r="X15" s="161"/>
      <c r="Y15" s="161"/>
      <c r="AG15" t="s">
        <v>303</v>
      </c>
    </row>
    <row r="16" spans="1:60" outlineLevel="1" x14ac:dyDescent="0.2">
      <c r="A16" s="175">
        <v>7</v>
      </c>
      <c r="B16" s="176" t="s">
        <v>1559</v>
      </c>
      <c r="C16" s="182" t="s">
        <v>1601</v>
      </c>
      <c r="D16" s="177" t="s">
        <v>358</v>
      </c>
      <c r="E16" s="178">
        <v>1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307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5">
        <v>8</v>
      </c>
      <c r="B17" s="176" t="s">
        <v>1337</v>
      </c>
      <c r="C17" s="182" t="s">
        <v>1602</v>
      </c>
      <c r="D17" s="177" t="s">
        <v>358</v>
      </c>
      <c r="E17" s="178">
        <v>16</v>
      </c>
      <c r="F17" s="179"/>
      <c r="G17" s="180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307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9</v>
      </c>
      <c r="B18" s="176" t="s">
        <v>1338</v>
      </c>
      <c r="C18" s="182" t="s">
        <v>1603</v>
      </c>
      <c r="D18" s="177" t="s">
        <v>371</v>
      </c>
      <c r="E18" s="178">
        <v>1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307</v>
      </c>
      <c r="T18" s="158" t="s">
        <v>308</v>
      </c>
      <c r="U18" s="158">
        <v>0</v>
      </c>
      <c r="V18" s="158">
        <f>ROUND(E18*U18,2)</f>
        <v>0</v>
      </c>
      <c r="W18" s="158"/>
      <c r="X18" s="158" t="s">
        <v>309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311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5">
        <v>10</v>
      </c>
      <c r="B19" s="176" t="s">
        <v>1340</v>
      </c>
      <c r="C19" s="182" t="s">
        <v>1604</v>
      </c>
      <c r="D19" s="177" t="s">
        <v>887</v>
      </c>
      <c r="E19" s="178">
        <v>16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307</v>
      </c>
      <c r="T19" s="158" t="s">
        <v>308</v>
      </c>
      <c r="U19" s="158">
        <v>0</v>
      </c>
      <c r="V19" s="158">
        <f>ROUND(E19*U19,2)</f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11</v>
      </c>
      <c r="B20" s="176" t="s">
        <v>1342</v>
      </c>
      <c r="C20" s="182" t="s">
        <v>1605</v>
      </c>
      <c r="D20" s="177" t="s">
        <v>371</v>
      </c>
      <c r="E20" s="178">
        <v>1</v>
      </c>
      <c r="F20" s="179"/>
      <c r="G20" s="180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307</v>
      </c>
      <c r="T20" s="158" t="s">
        <v>308</v>
      </c>
      <c r="U20" s="158">
        <v>0</v>
      </c>
      <c r="V20" s="158">
        <f>ROUND(E20*U20,2)</f>
        <v>0</v>
      </c>
      <c r="W20" s="158"/>
      <c r="X20" s="158" t="s">
        <v>309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311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302</v>
      </c>
      <c r="B21" s="163" t="s">
        <v>140</v>
      </c>
      <c r="C21" s="181" t="s">
        <v>141</v>
      </c>
      <c r="D21" s="164"/>
      <c r="E21" s="165"/>
      <c r="F21" s="166"/>
      <c r="G21" s="167">
        <f>SUMIF(AG22:AG31,"&lt;&gt;NOR",G22:G31)</f>
        <v>0</v>
      </c>
      <c r="H21" s="161"/>
      <c r="I21" s="161">
        <f>SUM(I22:I31)</f>
        <v>0</v>
      </c>
      <c r="J21" s="161"/>
      <c r="K21" s="161">
        <f>SUM(K22:K31)</f>
        <v>0</v>
      </c>
      <c r="L21" s="161"/>
      <c r="M21" s="161">
        <f>SUM(M22:M31)</f>
        <v>0</v>
      </c>
      <c r="N21" s="160"/>
      <c r="O21" s="160">
        <f>SUM(O22:O31)</f>
        <v>0</v>
      </c>
      <c r="P21" s="160"/>
      <c r="Q21" s="160">
        <f>SUM(Q22:Q31)</f>
        <v>0</v>
      </c>
      <c r="R21" s="161"/>
      <c r="S21" s="161"/>
      <c r="T21" s="161"/>
      <c r="U21" s="161"/>
      <c r="V21" s="161">
        <f>SUM(V22:V31)</f>
        <v>0</v>
      </c>
      <c r="W21" s="161"/>
      <c r="X21" s="161"/>
      <c r="Y21" s="161"/>
      <c r="AG21" t="s">
        <v>303</v>
      </c>
    </row>
    <row r="22" spans="1:60" outlineLevel="1" x14ac:dyDescent="0.2">
      <c r="A22" s="175">
        <v>12</v>
      </c>
      <c r="B22" s="176" t="s">
        <v>1343</v>
      </c>
      <c r="C22" s="182" t="s">
        <v>1606</v>
      </c>
      <c r="D22" s="177" t="s">
        <v>371</v>
      </c>
      <c r="E22" s="178">
        <v>1</v>
      </c>
      <c r="F22" s="179"/>
      <c r="G22" s="180">
        <f t="shared" ref="G22:G31" si="7">ROUND(E22*F22,2)</f>
        <v>0</v>
      </c>
      <c r="H22" s="159"/>
      <c r="I22" s="158">
        <f t="shared" ref="I22:I31" si="8">ROUND(E22*H22,2)</f>
        <v>0</v>
      </c>
      <c r="J22" s="159"/>
      <c r="K22" s="158">
        <f t="shared" ref="K22:K31" si="9">ROUND(E22*J22,2)</f>
        <v>0</v>
      </c>
      <c r="L22" s="158">
        <v>21</v>
      </c>
      <c r="M22" s="158">
        <f t="shared" ref="M22:M31" si="10">G22*(1+L22/100)</f>
        <v>0</v>
      </c>
      <c r="N22" s="157">
        <v>0</v>
      </c>
      <c r="O22" s="157">
        <f t="shared" ref="O22:O31" si="11">ROUND(E22*N22,2)</f>
        <v>0</v>
      </c>
      <c r="P22" s="157">
        <v>0</v>
      </c>
      <c r="Q22" s="157">
        <f t="shared" ref="Q22:Q31" si="12">ROUND(E22*P22,2)</f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ref="V22:V31" si="13">ROUND(E22*U22,2)</f>
        <v>0</v>
      </c>
      <c r="W22" s="158"/>
      <c r="X22" s="158" t="s">
        <v>309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311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13</v>
      </c>
      <c r="B23" s="176" t="s">
        <v>1345</v>
      </c>
      <c r="C23" s="182" t="s">
        <v>2463</v>
      </c>
      <c r="D23" s="177" t="s">
        <v>421</v>
      </c>
      <c r="E23" s="178">
        <v>20</v>
      </c>
      <c r="F23" s="179"/>
      <c r="G23" s="180">
        <f t="shared" si="7"/>
        <v>0</v>
      </c>
      <c r="H23" s="159"/>
      <c r="I23" s="158">
        <f t="shared" si="8"/>
        <v>0</v>
      </c>
      <c r="J23" s="159"/>
      <c r="K23" s="158">
        <f t="shared" si="9"/>
        <v>0</v>
      </c>
      <c r="L23" s="158">
        <v>21</v>
      </c>
      <c r="M23" s="158">
        <f t="shared" si="10"/>
        <v>0</v>
      </c>
      <c r="N23" s="157">
        <v>0</v>
      </c>
      <c r="O23" s="157">
        <f t="shared" si="11"/>
        <v>0</v>
      </c>
      <c r="P23" s="157">
        <v>0</v>
      </c>
      <c r="Q23" s="157">
        <f t="shared" si="12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13"/>
        <v>0</v>
      </c>
      <c r="W23" s="158"/>
      <c r="X23" s="158" t="s">
        <v>309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14</v>
      </c>
      <c r="B24" s="176" t="s">
        <v>1346</v>
      </c>
      <c r="C24" s="182" t="s">
        <v>1607</v>
      </c>
      <c r="D24" s="177" t="s">
        <v>358</v>
      </c>
      <c r="E24" s="178">
        <v>1</v>
      </c>
      <c r="F24" s="179"/>
      <c r="G24" s="180">
        <f t="shared" si="7"/>
        <v>0</v>
      </c>
      <c r="H24" s="159"/>
      <c r="I24" s="158">
        <f t="shared" si="8"/>
        <v>0</v>
      </c>
      <c r="J24" s="159"/>
      <c r="K24" s="158">
        <f t="shared" si="9"/>
        <v>0</v>
      </c>
      <c r="L24" s="158">
        <v>21</v>
      </c>
      <c r="M24" s="158">
        <f t="shared" si="10"/>
        <v>0</v>
      </c>
      <c r="N24" s="157">
        <v>0</v>
      </c>
      <c r="O24" s="157">
        <f t="shared" si="11"/>
        <v>0</v>
      </c>
      <c r="P24" s="157">
        <v>0</v>
      </c>
      <c r="Q24" s="157">
        <f t="shared" si="12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13"/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15</v>
      </c>
      <c r="B25" s="176" t="s">
        <v>1348</v>
      </c>
      <c r="C25" s="182" t="s">
        <v>1608</v>
      </c>
      <c r="D25" s="177" t="s">
        <v>358</v>
      </c>
      <c r="E25" s="178">
        <v>1</v>
      </c>
      <c r="F25" s="179"/>
      <c r="G25" s="180">
        <f t="shared" si="7"/>
        <v>0</v>
      </c>
      <c r="H25" s="159"/>
      <c r="I25" s="158">
        <f t="shared" si="8"/>
        <v>0</v>
      </c>
      <c r="J25" s="159"/>
      <c r="K25" s="158">
        <f t="shared" si="9"/>
        <v>0</v>
      </c>
      <c r="L25" s="158">
        <v>21</v>
      </c>
      <c r="M25" s="158">
        <f t="shared" si="10"/>
        <v>0</v>
      </c>
      <c r="N25" s="157">
        <v>0</v>
      </c>
      <c r="O25" s="157">
        <f t="shared" si="11"/>
        <v>0</v>
      </c>
      <c r="P25" s="157">
        <v>0</v>
      </c>
      <c r="Q25" s="157">
        <f t="shared" si="12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13"/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5">
        <v>16</v>
      </c>
      <c r="B26" s="176" t="s">
        <v>1349</v>
      </c>
      <c r="C26" s="182" t="s">
        <v>1609</v>
      </c>
      <c r="D26" s="177" t="s">
        <v>358</v>
      </c>
      <c r="E26" s="178">
        <v>1</v>
      </c>
      <c r="F26" s="179"/>
      <c r="G26" s="180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307</v>
      </c>
      <c r="T26" s="158" t="s">
        <v>308</v>
      </c>
      <c r="U26" s="158">
        <v>0</v>
      </c>
      <c r="V26" s="158">
        <f t="shared" si="13"/>
        <v>0</v>
      </c>
      <c r="W26" s="158"/>
      <c r="X26" s="158" t="s">
        <v>309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311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5">
        <v>17</v>
      </c>
      <c r="B27" s="176" t="s">
        <v>1351</v>
      </c>
      <c r="C27" s="182" t="s">
        <v>1610</v>
      </c>
      <c r="D27" s="177" t="s">
        <v>358</v>
      </c>
      <c r="E27" s="178">
        <v>1</v>
      </c>
      <c r="F27" s="179"/>
      <c r="G27" s="180">
        <f t="shared" si="7"/>
        <v>0</v>
      </c>
      <c r="H27" s="159"/>
      <c r="I27" s="158">
        <f t="shared" si="8"/>
        <v>0</v>
      </c>
      <c r="J27" s="159"/>
      <c r="K27" s="158">
        <f t="shared" si="9"/>
        <v>0</v>
      </c>
      <c r="L27" s="158">
        <v>21</v>
      </c>
      <c r="M27" s="158">
        <f t="shared" si="10"/>
        <v>0</v>
      </c>
      <c r="N27" s="157">
        <v>0</v>
      </c>
      <c r="O27" s="157">
        <f t="shared" si="11"/>
        <v>0</v>
      </c>
      <c r="P27" s="157">
        <v>0</v>
      </c>
      <c r="Q27" s="157">
        <f t="shared" si="12"/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si="13"/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18</v>
      </c>
      <c r="B28" s="176" t="s">
        <v>1353</v>
      </c>
      <c r="C28" s="182" t="s">
        <v>1611</v>
      </c>
      <c r="D28" s="177" t="s">
        <v>421</v>
      </c>
      <c r="E28" s="178">
        <v>15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5">
        <v>19</v>
      </c>
      <c r="B29" s="176" t="s">
        <v>1355</v>
      </c>
      <c r="C29" s="182" t="s">
        <v>1599</v>
      </c>
      <c r="D29" s="177" t="s">
        <v>371</v>
      </c>
      <c r="E29" s="178">
        <v>1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309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311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20</v>
      </c>
      <c r="B30" s="176" t="s">
        <v>1357</v>
      </c>
      <c r="C30" s="182" t="s">
        <v>1600</v>
      </c>
      <c r="D30" s="177" t="s">
        <v>371</v>
      </c>
      <c r="E30" s="178">
        <v>1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309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21</v>
      </c>
      <c r="B31" s="176" t="s">
        <v>1359</v>
      </c>
      <c r="C31" s="182" t="s">
        <v>323</v>
      </c>
      <c r="D31" s="177" t="s">
        <v>371</v>
      </c>
      <c r="E31" s="178">
        <v>1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62" t="s">
        <v>302</v>
      </c>
      <c r="B32" s="163" t="s">
        <v>142</v>
      </c>
      <c r="C32" s="181" t="s">
        <v>143</v>
      </c>
      <c r="D32" s="164"/>
      <c r="E32" s="165"/>
      <c r="F32" s="166"/>
      <c r="G32" s="167">
        <f>SUMIF(AG33:AG37,"&lt;&gt;NOR",G33:G37)</f>
        <v>0</v>
      </c>
      <c r="H32" s="161"/>
      <c r="I32" s="161">
        <f>SUM(I33:I37)</f>
        <v>0</v>
      </c>
      <c r="J32" s="161"/>
      <c r="K32" s="161">
        <f>SUM(K33:K37)</f>
        <v>0</v>
      </c>
      <c r="L32" s="161"/>
      <c r="M32" s="161">
        <f>SUM(M33:M37)</f>
        <v>0</v>
      </c>
      <c r="N32" s="160"/>
      <c r="O32" s="160">
        <f>SUM(O33:O37)</f>
        <v>0</v>
      </c>
      <c r="P32" s="160"/>
      <c r="Q32" s="160">
        <f>SUM(Q33:Q37)</f>
        <v>0</v>
      </c>
      <c r="R32" s="161"/>
      <c r="S32" s="161"/>
      <c r="T32" s="161"/>
      <c r="U32" s="161"/>
      <c r="V32" s="161">
        <f>SUM(V33:V37)</f>
        <v>0</v>
      </c>
      <c r="W32" s="161"/>
      <c r="X32" s="161"/>
      <c r="Y32" s="161"/>
      <c r="AG32" t="s">
        <v>303</v>
      </c>
    </row>
    <row r="33" spans="1:60" outlineLevel="1" x14ac:dyDescent="0.2">
      <c r="A33" s="175">
        <v>22</v>
      </c>
      <c r="B33" s="176" t="s">
        <v>1361</v>
      </c>
      <c r="C33" s="182" t="s">
        <v>1612</v>
      </c>
      <c r="D33" s="177" t="s">
        <v>358</v>
      </c>
      <c r="E33" s="178">
        <v>1</v>
      </c>
      <c r="F33" s="179"/>
      <c r="G33" s="180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307</v>
      </c>
      <c r="T33" s="158" t="s">
        <v>308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23</v>
      </c>
      <c r="B34" s="176" t="s">
        <v>1363</v>
      </c>
      <c r="C34" s="182" t="s">
        <v>1613</v>
      </c>
      <c r="D34" s="177" t="s">
        <v>358</v>
      </c>
      <c r="E34" s="178">
        <v>1</v>
      </c>
      <c r="F34" s="179"/>
      <c r="G34" s="180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21</v>
      </c>
      <c r="M34" s="158">
        <f>G34*(1+L34/100)</f>
        <v>0</v>
      </c>
      <c r="N34" s="157">
        <v>0</v>
      </c>
      <c r="O34" s="157">
        <f>ROUND(E34*N34,2)</f>
        <v>0</v>
      </c>
      <c r="P34" s="157">
        <v>0</v>
      </c>
      <c r="Q34" s="157">
        <f>ROUND(E34*P34,2)</f>
        <v>0</v>
      </c>
      <c r="R34" s="158"/>
      <c r="S34" s="158" t="s">
        <v>307</v>
      </c>
      <c r="T34" s="158" t="s">
        <v>308</v>
      </c>
      <c r="U34" s="158">
        <v>0</v>
      </c>
      <c r="V34" s="158">
        <f>ROUND(E34*U34,2)</f>
        <v>0</v>
      </c>
      <c r="W34" s="158"/>
      <c r="X34" s="158" t="s">
        <v>309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311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5">
        <v>24</v>
      </c>
      <c r="B35" s="176" t="s">
        <v>1365</v>
      </c>
      <c r="C35" s="182" t="s">
        <v>1614</v>
      </c>
      <c r="D35" s="177" t="s">
        <v>358</v>
      </c>
      <c r="E35" s="178">
        <v>1</v>
      </c>
      <c r="F35" s="179"/>
      <c r="G35" s="180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307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5">
        <v>25</v>
      </c>
      <c r="B36" s="176" t="s">
        <v>1367</v>
      </c>
      <c r="C36" s="182" t="s">
        <v>1604</v>
      </c>
      <c r="D36" s="177" t="s">
        <v>887</v>
      </c>
      <c r="E36" s="178">
        <v>10</v>
      </c>
      <c r="F36" s="179"/>
      <c r="G36" s="180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0</v>
      </c>
      <c r="O36" s="157">
        <f>ROUND(E36*N36,2)</f>
        <v>0</v>
      </c>
      <c r="P36" s="157">
        <v>0</v>
      </c>
      <c r="Q36" s="157">
        <f>ROUND(E36*P36,2)</f>
        <v>0</v>
      </c>
      <c r="R36" s="158"/>
      <c r="S36" s="158" t="s">
        <v>307</v>
      </c>
      <c r="T36" s="158" t="s">
        <v>308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5">
        <v>26</v>
      </c>
      <c r="B37" s="176" t="s">
        <v>1369</v>
      </c>
      <c r="C37" s="182" t="s">
        <v>1605</v>
      </c>
      <c r="D37" s="177" t="s">
        <v>371</v>
      </c>
      <c r="E37" s="178">
        <v>1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7">
        <v>0</v>
      </c>
      <c r="O37" s="157">
        <f>ROUND(E37*N37,2)</f>
        <v>0</v>
      </c>
      <c r="P37" s="157">
        <v>0</v>
      </c>
      <c r="Q37" s="157">
        <f>ROUND(E37*P37,2)</f>
        <v>0</v>
      </c>
      <c r="R37" s="158"/>
      <c r="S37" s="158" t="s">
        <v>307</v>
      </c>
      <c r="T37" s="158" t="s">
        <v>308</v>
      </c>
      <c r="U37" s="158">
        <v>0</v>
      </c>
      <c r="V37" s="158">
        <f>ROUND(E37*U37,2)</f>
        <v>0</v>
      </c>
      <c r="W37" s="158"/>
      <c r="X37" s="158" t="s">
        <v>309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311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2" t="s">
        <v>302</v>
      </c>
      <c r="B38" s="163" t="s">
        <v>144</v>
      </c>
      <c r="C38" s="181" t="s">
        <v>145</v>
      </c>
      <c r="D38" s="164"/>
      <c r="E38" s="165"/>
      <c r="F38" s="166"/>
      <c r="G38" s="167">
        <f>SUMIF(AG39:AG46,"&lt;&gt;NOR",G39:G46)</f>
        <v>0</v>
      </c>
      <c r="H38" s="161"/>
      <c r="I38" s="161">
        <f>SUM(I39:I46)</f>
        <v>0</v>
      </c>
      <c r="J38" s="161"/>
      <c r="K38" s="161">
        <f>SUM(K39:K46)</f>
        <v>0</v>
      </c>
      <c r="L38" s="161"/>
      <c r="M38" s="161">
        <f>SUM(M39:M46)</f>
        <v>0</v>
      </c>
      <c r="N38" s="160"/>
      <c r="O38" s="160">
        <f>SUM(O39:O46)</f>
        <v>0</v>
      </c>
      <c r="P38" s="160"/>
      <c r="Q38" s="160">
        <f>SUM(Q39:Q46)</f>
        <v>0</v>
      </c>
      <c r="R38" s="161"/>
      <c r="S38" s="161"/>
      <c r="T38" s="161"/>
      <c r="U38" s="161"/>
      <c r="V38" s="161">
        <f>SUM(V39:V46)</f>
        <v>0</v>
      </c>
      <c r="W38" s="161"/>
      <c r="X38" s="161"/>
      <c r="Y38" s="161"/>
      <c r="AG38" t="s">
        <v>303</v>
      </c>
    </row>
    <row r="39" spans="1:60" outlineLevel="1" x14ac:dyDescent="0.2">
      <c r="A39" s="175">
        <v>27</v>
      </c>
      <c r="B39" s="176" t="s">
        <v>1371</v>
      </c>
      <c r="C39" s="182" t="s">
        <v>1615</v>
      </c>
      <c r="D39" s="177" t="s">
        <v>1434</v>
      </c>
      <c r="E39" s="178">
        <v>4</v>
      </c>
      <c r="F39" s="179"/>
      <c r="G39" s="180">
        <f t="shared" ref="G39:G46" si="14">ROUND(E39*F39,2)</f>
        <v>0</v>
      </c>
      <c r="H39" s="159"/>
      <c r="I39" s="158">
        <f t="shared" ref="I39:I46" si="15">ROUND(E39*H39,2)</f>
        <v>0</v>
      </c>
      <c r="J39" s="159"/>
      <c r="K39" s="158">
        <f t="shared" ref="K39:K46" si="16">ROUND(E39*J39,2)</f>
        <v>0</v>
      </c>
      <c r="L39" s="158">
        <v>21</v>
      </c>
      <c r="M39" s="158">
        <f t="shared" ref="M39:M46" si="17">G39*(1+L39/100)</f>
        <v>0</v>
      </c>
      <c r="N39" s="157">
        <v>0</v>
      </c>
      <c r="O39" s="157">
        <f t="shared" ref="O39:O46" si="18">ROUND(E39*N39,2)</f>
        <v>0</v>
      </c>
      <c r="P39" s="157">
        <v>0</v>
      </c>
      <c r="Q39" s="157">
        <f t="shared" ref="Q39:Q46" si="19">ROUND(E39*P39,2)</f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ref="V39:V46" si="20">ROUND(E39*U39,2)</f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311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28</v>
      </c>
      <c r="B40" s="176" t="s">
        <v>1373</v>
      </c>
      <c r="C40" s="182" t="s">
        <v>1616</v>
      </c>
      <c r="D40" s="177" t="s">
        <v>421</v>
      </c>
      <c r="E40" s="178">
        <v>20</v>
      </c>
      <c r="F40" s="179"/>
      <c r="G40" s="180">
        <f t="shared" si="14"/>
        <v>0</v>
      </c>
      <c r="H40" s="159"/>
      <c r="I40" s="158">
        <f t="shared" si="15"/>
        <v>0</v>
      </c>
      <c r="J40" s="159"/>
      <c r="K40" s="158">
        <f t="shared" si="16"/>
        <v>0</v>
      </c>
      <c r="L40" s="158">
        <v>21</v>
      </c>
      <c r="M40" s="158">
        <f t="shared" si="17"/>
        <v>0</v>
      </c>
      <c r="N40" s="157">
        <v>0</v>
      </c>
      <c r="O40" s="157">
        <f t="shared" si="18"/>
        <v>0</v>
      </c>
      <c r="P40" s="157">
        <v>0</v>
      </c>
      <c r="Q40" s="157">
        <f t="shared" si="19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20"/>
        <v>0</v>
      </c>
      <c r="W40" s="158"/>
      <c r="X40" s="158" t="s">
        <v>309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5">
        <v>29</v>
      </c>
      <c r="B41" s="176" t="s">
        <v>1375</v>
      </c>
      <c r="C41" s="182" t="s">
        <v>1617</v>
      </c>
      <c r="D41" s="177" t="s">
        <v>421</v>
      </c>
      <c r="E41" s="178">
        <v>20</v>
      </c>
      <c r="F41" s="179"/>
      <c r="G41" s="180">
        <f t="shared" si="14"/>
        <v>0</v>
      </c>
      <c r="H41" s="159"/>
      <c r="I41" s="158">
        <f t="shared" si="15"/>
        <v>0</v>
      </c>
      <c r="J41" s="159"/>
      <c r="K41" s="158">
        <f t="shared" si="16"/>
        <v>0</v>
      </c>
      <c r="L41" s="158">
        <v>21</v>
      </c>
      <c r="M41" s="158">
        <f t="shared" si="17"/>
        <v>0</v>
      </c>
      <c r="N41" s="157">
        <v>0</v>
      </c>
      <c r="O41" s="157">
        <f t="shared" si="18"/>
        <v>0</v>
      </c>
      <c r="P41" s="157">
        <v>0</v>
      </c>
      <c r="Q41" s="157">
        <f t="shared" si="19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20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311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5">
        <v>30</v>
      </c>
      <c r="B42" s="176" t="s">
        <v>1377</v>
      </c>
      <c r="C42" s="182" t="s">
        <v>1618</v>
      </c>
      <c r="D42" s="177" t="s">
        <v>358</v>
      </c>
      <c r="E42" s="178">
        <v>4</v>
      </c>
      <c r="F42" s="179"/>
      <c r="G42" s="180">
        <f t="shared" si="14"/>
        <v>0</v>
      </c>
      <c r="H42" s="159"/>
      <c r="I42" s="158">
        <f t="shared" si="15"/>
        <v>0</v>
      </c>
      <c r="J42" s="159"/>
      <c r="K42" s="158">
        <f t="shared" si="16"/>
        <v>0</v>
      </c>
      <c r="L42" s="158">
        <v>21</v>
      </c>
      <c r="M42" s="158">
        <f t="shared" si="17"/>
        <v>0</v>
      </c>
      <c r="N42" s="157">
        <v>0</v>
      </c>
      <c r="O42" s="157">
        <f t="shared" si="18"/>
        <v>0</v>
      </c>
      <c r="P42" s="157">
        <v>0</v>
      </c>
      <c r="Q42" s="157">
        <f t="shared" si="19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20"/>
        <v>0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31</v>
      </c>
      <c r="B43" s="176" t="s">
        <v>1379</v>
      </c>
      <c r="C43" s="182" t="s">
        <v>2464</v>
      </c>
      <c r="D43" s="177" t="s">
        <v>358</v>
      </c>
      <c r="E43" s="178">
        <v>2</v>
      </c>
      <c r="F43" s="179"/>
      <c r="G43" s="180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20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311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5">
        <v>32</v>
      </c>
      <c r="B44" s="176" t="s">
        <v>1381</v>
      </c>
      <c r="C44" s="182" t="s">
        <v>1619</v>
      </c>
      <c r="D44" s="177" t="s">
        <v>371</v>
      </c>
      <c r="E44" s="178">
        <v>1</v>
      </c>
      <c r="F44" s="179"/>
      <c r="G44" s="180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20"/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33</v>
      </c>
      <c r="B45" s="176" t="s">
        <v>1383</v>
      </c>
      <c r="C45" s="182" t="s">
        <v>1600</v>
      </c>
      <c r="D45" s="177" t="s">
        <v>371</v>
      </c>
      <c r="E45" s="178">
        <v>1</v>
      </c>
      <c r="F45" s="179"/>
      <c r="G45" s="180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20"/>
        <v>0</v>
      </c>
      <c r="W45" s="158"/>
      <c r="X45" s="158" t="s">
        <v>309</v>
      </c>
      <c r="Y45" s="158" t="s">
        <v>310</v>
      </c>
      <c r="Z45" s="147"/>
      <c r="AA45" s="147"/>
      <c r="AB45" s="147"/>
      <c r="AC45" s="147"/>
      <c r="AD45" s="147"/>
      <c r="AE45" s="147"/>
      <c r="AF45" s="147"/>
      <c r="AG45" s="147" t="s">
        <v>311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34</v>
      </c>
      <c r="B46" s="176" t="s">
        <v>1385</v>
      </c>
      <c r="C46" s="182" t="s">
        <v>323</v>
      </c>
      <c r="D46" s="177" t="s">
        <v>371</v>
      </c>
      <c r="E46" s="178">
        <v>1</v>
      </c>
      <c r="F46" s="179"/>
      <c r="G46" s="180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20"/>
        <v>0</v>
      </c>
      <c r="W46" s="158"/>
      <c r="X46" s="158" t="s">
        <v>309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2" t="s">
        <v>302</v>
      </c>
      <c r="B47" s="163" t="s">
        <v>146</v>
      </c>
      <c r="C47" s="181" t="s">
        <v>147</v>
      </c>
      <c r="D47" s="164"/>
      <c r="E47" s="165"/>
      <c r="F47" s="166"/>
      <c r="G47" s="167">
        <f>SUMIF(AG48:AG52,"&lt;&gt;NOR",G48:G52)</f>
        <v>0</v>
      </c>
      <c r="H47" s="161"/>
      <c r="I47" s="161">
        <f>SUM(I48:I52)</f>
        <v>0</v>
      </c>
      <c r="J47" s="161"/>
      <c r="K47" s="161">
        <f>SUM(K48:K52)</f>
        <v>0</v>
      </c>
      <c r="L47" s="161"/>
      <c r="M47" s="161">
        <f>SUM(M48:M52)</f>
        <v>0</v>
      </c>
      <c r="N47" s="160"/>
      <c r="O47" s="160">
        <f>SUM(O48:O52)</f>
        <v>0</v>
      </c>
      <c r="P47" s="160"/>
      <c r="Q47" s="160">
        <f>SUM(Q48:Q52)</f>
        <v>0</v>
      </c>
      <c r="R47" s="161"/>
      <c r="S47" s="161"/>
      <c r="T47" s="161"/>
      <c r="U47" s="161"/>
      <c r="V47" s="161">
        <f>SUM(V48:V52)</f>
        <v>0</v>
      </c>
      <c r="W47" s="161"/>
      <c r="X47" s="161"/>
      <c r="Y47" s="161"/>
      <c r="AG47" t="s">
        <v>303</v>
      </c>
    </row>
    <row r="48" spans="1:60" outlineLevel="1" x14ac:dyDescent="0.2">
      <c r="A48" s="175">
        <v>35</v>
      </c>
      <c r="B48" s="176" t="s">
        <v>1387</v>
      </c>
      <c r="C48" s="182" t="s">
        <v>1620</v>
      </c>
      <c r="D48" s="177" t="s">
        <v>421</v>
      </c>
      <c r="E48" s="178">
        <v>40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307</v>
      </c>
      <c r="T48" s="158" t="s">
        <v>308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36</v>
      </c>
      <c r="B49" s="176" t="s">
        <v>1389</v>
      </c>
      <c r="C49" s="182" t="s">
        <v>1621</v>
      </c>
      <c r="D49" s="177" t="s">
        <v>358</v>
      </c>
      <c r="E49" s="178">
        <v>4</v>
      </c>
      <c r="F49" s="179"/>
      <c r="G49" s="180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307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5">
        <v>37</v>
      </c>
      <c r="B50" s="176" t="s">
        <v>1391</v>
      </c>
      <c r="C50" s="182" t="s">
        <v>1622</v>
      </c>
      <c r="D50" s="177" t="s">
        <v>358</v>
      </c>
      <c r="E50" s="178">
        <v>2</v>
      </c>
      <c r="F50" s="179"/>
      <c r="G50" s="180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307</v>
      </c>
      <c r="T50" s="158" t="s">
        <v>308</v>
      </c>
      <c r="U50" s="158">
        <v>0</v>
      </c>
      <c r="V50" s="158">
        <f>ROUND(E50*U50,2)</f>
        <v>0</v>
      </c>
      <c r="W50" s="158"/>
      <c r="X50" s="158" t="s">
        <v>309</v>
      </c>
      <c r="Y50" s="158" t="s">
        <v>310</v>
      </c>
      <c r="Z50" s="147"/>
      <c r="AA50" s="147"/>
      <c r="AB50" s="147"/>
      <c r="AC50" s="147"/>
      <c r="AD50" s="147"/>
      <c r="AE50" s="147"/>
      <c r="AF50" s="147"/>
      <c r="AG50" s="147" t="s">
        <v>311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5">
        <v>38</v>
      </c>
      <c r="B51" s="176" t="s">
        <v>1393</v>
      </c>
      <c r="C51" s="182" t="s">
        <v>1604</v>
      </c>
      <c r="D51" s="177" t="s">
        <v>887</v>
      </c>
      <c r="E51" s="178">
        <v>10</v>
      </c>
      <c r="F51" s="179"/>
      <c r="G51" s="180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0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147"/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69">
        <v>39</v>
      </c>
      <c r="B52" s="170" t="s">
        <v>1395</v>
      </c>
      <c r="C52" s="183" t="s">
        <v>1605</v>
      </c>
      <c r="D52" s="171" t="s">
        <v>371</v>
      </c>
      <c r="E52" s="172">
        <v>1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307</v>
      </c>
      <c r="T52" s="158" t="s">
        <v>308</v>
      </c>
      <c r="U52" s="158">
        <v>0</v>
      </c>
      <c r="V52" s="158">
        <f>ROUND(E52*U52,2)</f>
        <v>0</v>
      </c>
      <c r="W52" s="158"/>
      <c r="X52" s="158" t="s">
        <v>309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311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15</v>
      </c>
      <c r="AF53">
        <v>21</v>
      </c>
      <c r="AG53" t="s">
        <v>288</v>
      </c>
    </row>
    <row r="54" spans="1:60" x14ac:dyDescent="0.2">
      <c r="A54" s="150"/>
      <c r="B54" s="151" t="s">
        <v>31</v>
      </c>
      <c r="C54" s="185"/>
      <c r="D54" s="152"/>
      <c r="E54" s="153"/>
      <c r="F54" s="153"/>
      <c r="G54" s="168">
        <f>G8+G15+G21+G32+G38+G47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353</v>
      </c>
    </row>
    <row r="55" spans="1:60" x14ac:dyDescent="0.2">
      <c r="A55" s="3"/>
      <c r="B55" s="4"/>
      <c r="C55" s="184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8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71" t="s">
        <v>354</v>
      </c>
      <c r="B57" s="271"/>
      <c r="C57" s="27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52"/>
      <c r="B58" s="253"/>
      <c r="C58" s="254"/>
      <c r="D58" s="253"/>
      <c r="E58" s="253"/>
      <c r="F58" s="253"/>
      <c r="G58" s="255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355</v>
      </c>
    </row>
    <row r="59" spans="1:60" x14ac:dyDescent="0.2">
      <c r="A59" s="256"/>
      <c r="B59" s="257"/>
      <c r="C59" s="258"/>
      <c r="D59" s="257"/>
      <c r="E59" s="257"/>
      <c r="F59" s="257"/>
      <c r="G59" s="25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56"/>
      <c r="B60" s="257"/>
      <c r="C60" s="258"/>
      <c r="D60" s="257"/>
      <c r="E60" s="257"/>
      <c r="F60" s="257"/>
      <c r="G60" s="25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56"/>
      <c r="B61" s="257"/>
      <c r="C61" s="258"/>
      <c r="D61" s="257"/>
      <c r="E61" s="257"/>
      <c r="F61" s="257"/>
      <c r="G61" s="25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0"/>
      <c r="B62" s="261"/>
      <c r="C62" s="262"/>
      <c r="D62" s="261"/>
      <c r="E62" s="261"/>
      <c r="F62" s="261"/>
      <c r="G62" s="26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84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86"/>
      <c r="D64" s="10"/>
      <c r="AG64" t="s">
        <v>356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6">
    <mergeCell ref="A58:G62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39997558519241921"/>
    <outlinePr summaryBelow="0"/>
  </sheetPr>
  <dimension ref="A1:BH5000"/>
  <sheetViews>
    <sheetView workbookViewId="0">
      <pane ySplit="7" topLeftCell="A185" activePane="bottomLeft" state="frozen"/>
      <selection pane="bottomLeft" activeCell="C205" sqref="C20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51</v>
      </c>
      <c r="C3" s="265" t="s">
        <v>52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73</v>
      </c>
      <c r="C4" s="268" t="s">
        <v>74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229</v>
      </c>
      <c r="C8" s="181" t="s">
        <v>230</v>
      </c>
      <c r="D8" s="164"/>
      <c r="E8" s="165"/>
      <c r="F8" s="166"/>
      <c r="G8" s="167">
        <f>SUMIF(AG9:AG25,"&lt;&gt;NOR",G9:G25)</f>
        <v>0</v>
      </c>
      <c r="H8" s="161"/>
      <c r="I8" s="161">
        <f>SUM(I9:I25)</f>
        <v>0</v>
      </c>
      <c r="J8" s="161"/>
      <c r="K8" s="161">
        <f>SUM(K9:K25)</f>
        <v>0</v>
      </c>
      <c r="L8" s="161"/>
      <c r="M8" s="161">
        <f>SUM(M9:M25)</f>
        <v>0</v>
      </c>
      <c r="N8" s="160"/>
      <c r="O8" s="160">
        <f>SUM(O9:O25)</f>
        <v>0</v>
      </c>
      <c r="P8" s="160"/>
      <c r="Q8" s="160">
        <f>SUM(Q9:Q25)</f>
        <v>0</v>
      </c>
      <c r="R8" s="161"/>
      <c r="S8" s="161"/>
      <c r="T8" s="161"/>
      <c r="U8" s="161"/>
      <c r="V8" s="161">
        <f>SUM(V9:V25)</f>
        <v>0</v>
      </c>
      <c r="W8" s="161"/>
      <c r="X8" s="161"/>
      <c r="Y8" s="161"/>
      <c r="AG8" t="s">
        <v>303</v>
      </c>
    </row>
    <row r="9" spans="1:60" ht="22.5" outlineLevel="1" x14ac:dyDescent="0.2">
      <c r="A9" s="175">
        <v>1</v>
      </c>
      <c r="B9" s="176" t="s">
        <v>1623</v>
      </c>
      <c r="C9" s="182" t="s">
        <v>1624</v>
      </c>
      <c r="D9" s="177" t="s">
        <v>421</v>
      </c>
      <c r="E9" s="178">
        <v>130</v>
      </c>
      <c r="F9" s="179"/>
      <c r="G9" s="180">
        <f t="shared" ref="G9:G25" si="0">ROUND(E9*F9,2)</f>
        <v>0</v>
      </c>
      <c r="H9" s="159"/>
      <c r="I9" s="158">
        <f t="shared" ref="I9:I25" si="1">ROUND(E9*H9,2)</f>
        <v>0</v>
      </c>
      <c r="J9" s="159"/>
      <c r="K9" s="158">
        <f t="shared" ref="K9:K25" si="2">ROUND(E9*J9,2)</f>
        <v>0</v>
      </c>
      <c r="L9" s="158">
        <v>21</v>
      </c>
      <c r="M9" s="158">
        <f t="shared" ref="M9:M25" si="3">G9*(1+L9/100)</f>
        <v>0</v>
      </c>
      <c r="N9" s="157">
        <v>0</v>
      </c>
      <c r="O9" s="157">
        <f t="shared" ref="O9:O25" si="4">ROUND(E9*N9,2)</f>
        <v>0</v>
      </c>
      <c r="P9" s="157">
        <v>0</v>
      </c>
      <c r="Q9" s="157">
        <f t="shared" ref="Q9:Q25" si="5">ROUND(E9*P9,2)</f>
        <v>0</v>
      </c>
      <c r="R9" s="158"/>
      <c r="S9" s="158" t="s">
        <v>307</v>
      </c>
      <c r="T9" s="158" t="s">
        <v>308</v>
      </c>
      <c r="U9" s="158">
        <v>0</v>
      </c>
      <c r="V9" s="158">
        <f t="shared" ref="V9:V25" si="6"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615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5">
        <v>2</v>
      </c>
      <c r="B10" s="176" t="s">
        <v>1625</v>
      </c>
      <c r="C10" s="182" t="s">
        <v>2465</v>
      </c>
      <c r="D10" s="177" t="s">
        <v>421</v>
      </c>
      <c r="E10" s="178">
        <v>130</v>
      </c>
      <c r="F10" s="179"/>
      <c r="G10" s="180">
        <f t="shared" si="0"/>
        <v>0</v>
      </c>
      <c r="H10" s="159"/>
      <c r="I10" s="158">
        <f t="shared" si="1"/>
        <v>0</v>
      </c>
      <c r="J10" s="159"/>
      <c r="K10" s="158">
        <f t="shared" si="2"/>
        <v>0</v>
      </c>
      <c r="L10" s="158">
        <v>21</v>
      </c>
      <c r="M10" s="158">
        <f t="shared" si="3"/>
        <v>0</v>
      </c>
      <c r="N10" s="157">
        <v>0</v>
      </c>
      <c r="O10" s="157">
        <f t="shared" si="4"/>
        <v>0</v>
      </c>
      <c r="P10" s="157">
        <v>0</v>
      </c>
      <c r="Q10" s="157">
        <f t="shared" si="5"/>
        <v>0</v>
      </c>
      <c r="R10" s="158"/>
      <c r="S10" s="158" t="s">
        <v>307</v>
      </c>
      <c r="T10" s="158" t="s">
        <v>308</v>
      </c>
      <c r="U10" s="158">
        <v>0</v>
      </c>
      <c r="V10" s="158">
        <f t="shared" si="6"/>
        <v>0</v>
      </c>
      <c r="W10" s="158"/>
      <c r="X10" s="158" t="s">
        <v>523</v>
      </c>
      <c r="Y10" s="158" t="s">
        <v>310</v>
      </c>
      <c r="Z10" s="147"/>
      <c r="AA10" s="147"/>
      <c r="AB10" s="147"/>
      <c r="AC10" s="147"/>
      <c r="AD10" s="147"/>
      <c r="AE10" s="147"/>
      <c r="AF10" s="147"/>
      <c r="AG10" s="147" t="s">
        <v>524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5">
        <v>3</v>
      </c>
      <c r="B11" s="176" t="s">
        <v>1626</v>
      </c>
      <c r="C11" s="182" t="s">
        <v>1627</v>
      </c>
      <c r="D11" s="177" t="s">
        <v>541</v>
      </c>
      <c r="E11" s="178">
        <v>24</v>
      </c>
      <c r="F11" s="179"/>
      <c r="G11" s="180">
        <f t="shared" si="0"/>
        <v>0</v>
      </c>
      <c r="H11" s="159"/>
      <c r="I11" s="158">
        <f t="shared" si="1"/>
        <v>0</v>
      </c>
      <c r="J11" s="159"/>
      <c r="K11" s="158">
        <f t="shared" si="2"/>
        <v>0</v>
      </c>
      <c r="L11" s="158">
        <v>21</v>
      </c>
      <c r="M11" s="158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8"/>
      <c r="S11" s="158" t="s">
        <v>307</v>
      </c>
      <c r="T11" s="158" t="s">
        <v>308</v>
      </c>
      <c r="U11" s="158">
        <v>0</v>
      </c>
      <c r="V11" s="158">
        <f t="shared" si="6"/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615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5">
        <v>4</v>
      </c>
      <c r="B12" s="176" t="s">
        <v>1628</v>
      </c>
      <c r="C12" s="182" t="s">
        <v>1629</v>
      </c>
      <c r="D12" s="177" t="s">
        <v>541</v>
      </c>
      <c r="E12" s="178">
        <v>24</v>
      </c>
      <c r="F12" s="179"/>
      <c r="G12" s="180">
        <f t="shared" si="0"/>
        <v>0</v>
      </c>
      <c r="H12" s="159"/>
      <c r="I12" s="158">
        <f t="shared" si="1"/>
        <v>0</v>
      </c>
      <c r="J12" s="159"/>
      <c r="K12" s="158">
        <f t="shared" si="2"/>
        <v>0</v>
      </c>
      <c r="L12" s="158">
        <v>21</v>
      </c>
      <c r="M12" s="158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8"/>
      <c r="S12" s="158" t="s">
        <v>307</v>
      </c>
      <c r="T12" s="158" t="s">
        <v>308</v>
      </c>
      <c r="U12" s="158">
        <v>0</v>
      </c>
      <c r="V12" s="158">
        <f t="shared" si="6"/>
        <v>0</v>
      </c>
      <c r="W12" s="158"/>
      <c r="X12" s="158" t="s">
        <v>523</v>
      </c>
      <c r="Y12" s="158" t="s">
        <v>310</v>
      </c>
      <c r="Z12" s="147"/>
      <c r="AA12" s="147"/>
      <c r="AB12" s="147"/>
      <c r="AC12" s="147"/>
      <c r="AD12" s="147"/>
      <c r="AE12" s="147"/>
      <c r="AF12" s="147"/>
      <c r="AG12" s="147" t="s">
        <v>524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5">
        <v>5</v>
      </c>
      <c r="B13" s="176" t="s">
        <v>1630</v>
      </c>
      <c r="C13" s="182" t="s">
        <v>1631</v>
      </c>
      <c r="D13" s="177" t="s">
        <v>541</v>
      </c>
      <c r="E13" s="178">
        <v>24</v>
      </c>
      <c r="F13" s="179"/>
      <c r="G13" s="180">
        <f t="shared" si="0"/>
        <v>0</v>
      </c>
      <c r="H13" s="159"/>
      <c r="I13" s="158">
        <f t="shared" si="1"/>
        <v>0</v>
      </c>
      <c r="J13" s="159"/>
      <c r="K13" s="158">
        <f t="shared" si="2"/>
        <v>0</v>
      </c>
      <c r="L13" s="158">
        <v>21</v>
      </c>
      <c r="M13" s="158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8"/>
      <c r="S13" s="158" t="s">
        <v>307</v>
      </c>
      <c r="T13" s="158" t="s">
        <v>308</v>
      </c>
      <c r="U13" s="158">
        <v>0</v>
      </c>
      <c r="V13" s="158">
        <f t="shared" si="6"/>
        <v>0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615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5">
        <v>6</v>
      </c>
      <c r="B14" s="176" t="s">
        <v>1632</v>
      </c>
      <c r="C14" s="182" t="s">
        <v>1633</v>
      </c>
      <c r="D14" s="177" t="s">
        <v>541</v>
      </c>
      <c r="E14" s="178">
        <v>24</v>
      </c>
      <c r="F14" s="179"/>
      <c r="G14" s="180">
        <f t="shared" si="0"/>
        <v>0</v>
      </c>
      <c r="H14" s="159"/>
      <c r="I14" s="158">
        <f t="shared" si="1"/>
        <v>0</v>
      </c>
      <c r="J14" s="159"/>
      <c r="K14" s="158">
        <f t="shared" si="2"/>
        <v>0</v>
      </c>
      <c r="L14" s="158">
        <v>21</v>
      </c>
      <c r="M14" s="158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8"/>
      <c r="S14" s="158" t="s">
        <v>307</v>
      </c>
      <c r="T14" s="158" t="s">
        <v>308</v>
      </c>
      <c r="U14" s="158">
        <v>0</v>
      </c>
      <c r="V14" s="158">
        <f t="shared" si="6"/>
        <v>0</v>
      </c>
      <c r="W14" s="158"/>
      <c r="X14" s="158" t="s">
        <v>523</v>
      </c>
      <c r="Y14" s="158" t="s">
        <v>310</v>
      </c>
      <c r="Z14" s="147"/>
      <c r="AA14" s="147"/>
      <c r="AB14" s="147"/>
      <c r="AC14" s="147"/>
      <c r="AD14" s="147"/>
      <c r="AE14" s="147"/>
      <c r="AF14" s="147"/>
      <c r="AG14" s="147" t="s">
        <v>524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5">
        <v>7</v>
      </c>
      <c r="B15" s="176" t="s">
        <v>1634</v>
      </c>
      <c r="C15" s="182" t="s">
        <v>1635</v>
      </c>
      <c r="D15" s="177" t="s">
        <v>541</v>
      </c>
      <c r="E15" s="178">
        <v>24</v>
      </c>
      <c r="F15" s="179"/>
      <c r="G15" s="180">
        <f t="shared" si="0"/>
        <v>0</v>
      </c>
      <c r="H15" s="159"/>
      <c r="I15" s="158">
        <f t="shared" si="1"/>
        <v>0</v>
      </c>
      <c r="J15" s="159"/>
      <c r="K15" s="158">
        <f t="shared" si="2"/>
        <v>0</v>
      </c>
      <c r="L15" s="158">
        <v>21</v>
      </c>
      <c r="M15" s="158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8"/>
      <c r="S15" s="158" t="s">
        <v>307</v>
      </c>
      <c r="T15" s="158" t="s">
        <v>308</v>
      </c>
      <c r="U15" s="158">
        <v>0</v>
      </c>
      <c r="V15" s="158">
        <f t="shared" si="6"/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615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8</v>
      </c>
      <c r="B16" s="176" t="s">
        <v>1636</v>
      </c>
      <c r="C16" s="182" t="s">
        <v>1637</v>
      </c>
      <c r="D16" s="177" t="s">
        <v>541</v>
      </c>
      <c r="E16" s="178">
        <v>24</v>
      </c>
      <c r="F16" s="179"/>
      <c r="G16" s="180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307</v>
      </c>
      <c r="T16" s="158" t="s">
        <v>308</v>
      </c>
      <c r="U16" s="158">
        <v>0</v>
      </c>
      <c r="V16" s="158">
        <f t="shared" si="6"/>
        <v>0</v>
      </c>
      <c r="W16" s="158"/>
      <c r="X16" s="158" t="s">
        <v>523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524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5">
        <v>9</v>
      </c>
      <c r="B17" s="176" t="s">
        <v>1638</v>
      </c>
      <c r="C17" s="182" t="s">
        <v>1639</v>
      </c>
      <c r="D17" s="177" t="s">
        <v>421</v>
      </c>
      <c r="E17" s="178">
        <v>10</v>
      </c>
      <c r="F17" s="179"/>
      <c r="G17" s="180">
        <f t="shared" si="0"/>
        <v>0</v>
      </c>
      <c r="H17" s="159"/>
      <c r="I17" s="158">
        <f t="shared" si="1"/>
        <v>0</v>
      </c>
      <c r="J17" s="159"/>
      <c r="K17" s="158">
        <f t="shared" si="2"/>
        <v>0</v>
      </c>
      <c r="L17" s="158">
        <v>21</v>
      </c>
      <c r="M17" s="158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8"/>
      <c r="S17" s="158" t="s">
        <v>307</v>
      </c>
      <c r="T17" s="158" t="s">
        <v>308</v>
      </c>
      <c r="U17" s="158">
        <v>0</v>
      </c>
      <c r="V17" s="158">
        <f t="shared" si="6"/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615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5">
        <v>10</v>
      </c>
      <c r="B18" s="176" t="s">
        <v>1640</v>
      </c>
      <c r="C18" s="182" t="s">
        <v>1641</v>
      </c>
      <c r="D18" s="177" t="s">
        <v>421</v>
      </c>
      <c r="E18" s="178">
        <v>10</v>
      </c>
      <c r="F18" s="179"/>
      <c r="G18" s="180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307</v>
      </c>
      <c r="T18" s="158" t="s">
        <v>308</v>
      </c>
      <c r="U18" s="158">
        <v>0</v>
      </c>
      <c r="V18" s="158">
        <f t="shared" si="6"/>
        <v>0</v>
      </c>
      <c r="W18" s="158"/>
      <c r="X18" s="158" t="s">
        <v>523</v>
      </c>
      <c r="Y18" s="158" t="s">
        <v>310</v>
      </c>
      <c r="Z18" s="147"/>
      <c r="AA18" s="147"/>
      <c r="AB18" s="147"/>
      <c r="AC18" s="147"/>
      <c r="AD18" s="147"/>
      <c r="AE18" s="147"/>
      <c r="AF18" s="147"/>
      <c r="AG18" s="147" t="s">
        <v>524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5">
        <v>11</v>
      </c>
      <c r="B19" s="176" t="s">
        <v>1642</v>
      </c>
      <c r="C19" s="182" t="s">
        <v>1643</v>
      </c>
      <c r="D19" s="177" t="s">
        <v>421</v>
      </c>
      <c r="E19" s="178">
        <v>70</v>
      </c>
      <c r="F19" s="179"/>
      <c r="G19" s="180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307</v>
      </c>
      <c r="T19" s="158" t="s">
        <v>308</v>
      </c>
      <c r="U19" s="158">
        <v>0</v>
      </c>
      <c r="V19" s="158">
        <f t="shared" si="6"/>
        <v>0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615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5">
        <v>12</v>
      </c>
      <c r="B20" s="176" t="s">
        <v>1644</v>
      </c>
      <c r="C20" s="182" t="s">
        <v>1645</v>
      </c>
      <c r="D20" s="177" t="s">
        <v>421</v>
      </c>
      <c r="E20" s="178">
        <v>70</v>
      </c>
      <c r="F20" s="179"/>
      <c r="G20" s="180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307</v>
      </c>
      <c r="T20" s="158" t="s">
        <v>308</v>
      </c>
      <c r="U20" s="158">
        <v>0</v>
      </c>
      <c r="V20" s="158">
        <f t="shared" si="6"/>
        <v>0</v>
      </c>
      <c r="W20" s="158"/>
      <c r="X20" s="158" t="s">
        <v>523</v>
      </c>
      <c r="Y20" s="158" t="s">
        <v>310</v>
      </c>
      <c r="Z20" s="147"/>
      <c r="AA20" s="147"/>
      <c r="AB20" s="147"/>
      <c r="AC20" s="147"/>
      <c r="AD20" s="147"/>
      <c r="AE20" s="147"/>
      <c r="AF20" s="147"/>
      <c r="AG20" s="147" t="s">
        <v>524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5">
        <v>13</v>
      </c>
      <c r="B21" s="176" t="s">
        <v>1646</v>
      </c>
      <c r="C21" s="182" t="s">
        <v>1647</v>
      </c>
      <c r="D21" s="177" t="s">
        <v>541</v>
      </c>
      <c r="E21" s="178">
        <v>35</v>
      </c>
      <c r="F21" s="179"/>
      <c r="G21" s="180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307</v>
      </c>
      <c r="T21" s="158" t="s">
        <v>308</v>
      </c>
      <c r="U21" s="158">
        <v>0</v>
      </c>
      <c r="V21" s="158">
        <f t="shared" si="6"/>
        <v>0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615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5">
        <v>14</v>
      </c>
      <c r="B22" s="176" t="s">
        <v>1648</v>
      </c>
      <c r="C22" s="182" t="s">
        <v>1649</v>
      </c>
      <c r="D22" s="177" t="s">
        <v>541</v>
      </c>
      <c r="E22" s="178">
        <v>35</v>
      </c>
      <c r="F22" s="179"/>
      <c r="G22" s="180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307</v>
      </c>
      <c r="T22" s="158" t="s">
        <v>308</v>
      </c>
      <c r="U22" s="158">
        <v>0</v>
      </c>
      <c r="V22" s="158">
        <f t="shared" si="6"/>
        <v>0</v>
      </c>
      <c r="W22" s="158"/>
      <c r="X22" s="158" t="s">
        <v>523</v>
      </c>
      <c r="Y22" s="158" t="s">
        <v>310</v>
      </c>
      <c r="Z22" s="147"/>
      <c r="AA22" s="147"/>
      <c r="AB22" s="147"/>
      <c r="AC22" s="147"/>
      <c r="AD22" s="147"/>
      <c r="AE22" s="147"/>
      <c r="AF22" s="147"/>
      <c r="AG22" s="147" t="s">
        <v>524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5">
        <v>15</v>
      </c>
      <c r="B23" s="176" t="s">
        <v>1650</v>
      </c>
      <c r="C23" s="182" t="s">
        <v>1651</v>
      </c>
      <c r="D23" s="177" t="s">
        <v>541</v>
      </c>
      <c r="E23" s="178">
        <v>140</v>
      </c>
      <c r="F23" s="179"/>
      <c r="G23" s="180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307</v>
      </c>
      <c r="T23" s="158" t="s">
        <v>308</v>
      </c>
      <c r="U23" s="158">
        <v>0</v>
      </c>
      <c r="V23" s="158">
        <f t="shared" si="6"/>
        <v>0</v>
      </c>
      <c r="W23" s="158"/>
      <c r="X23" s="158" t="s">
        <v>309</v>
      </c>
      <c r="Y23" s="158" t="s">
        <v>310</v>
      </c>
      <c r="Z23" s="147"/>
      <c r="AA23" s="147"/>
      <c r="AB23" s="147"/>
      <c r="AC23" s="147"/>
      <c r="AD23" s="147"/>
      <c r="AE23" s="147"/>
      <c r="AF23" s="147"/>
      <c r="AG23" s="147" t="s">
        <v>615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16</v>
      </c>
      <c r="B24" s="176" t="s">
        <v>1652</v>
      </c>
      <c r="C24" s="182" t="s">
        <v>1653</v>
      </c>
      <c r="D24" s="177" t="s">
        <v>541</v>
      </c>
      <c r="E24" s="178">
        <v>140</v>
      </c>
      <c r="F24" s="179"/>
      <c r="G24" s="180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307</v>
      </c>
      <c r="T24" s="158" t="s">
        <v>308</v>
      </c>
      <c r="U24" s="158">
        <v>0</v>
      </c>
      <c r="V24" s="158">
        <f t="shared" si="6"/>
        <v>0</v>
      </c>
      <c r="W24" s="158"/>
      <c r="X24" s="158" t="s">
        <v>523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524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5">
        <v>17</v>
      </c>
      <c r="B25" s="176" t="s">
        <v>1654</v>
      </c>
      <c r="C25" s="182" t="s">
        <v>1655</v>
      </c>
      <c r="D25" s="177" t="s">
        <v>541</v>
      </c>
      <c r="E25" s="178">
        <v>12</v>
      </c>
      <c r="F25" s="179"/>
      <c r="G25" s="180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307</v>
      </c>
      <c r="T25" s="158" t="s">
        <v>308</v>
      </c>
      <c r="U25" s="158">
        <v>0</v>
      </c>
      <c r="V25" s="158">
        <f t="shared" si="6"/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615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302</v>
      </c>
      <c r="B26" s="163" t="s">
        <v>231</v>
      </c>
      <c r="C26" s="181" t="s">
        <v>232</v>
      </c>
      <c r="D26" s="164"/>
      <c r="E26" s="165"/>
      <c r="F26" s="166"/>
      <c r="G26" s="167">
        <f>SUMIF(AG27:AG49,"&lt;&gt;NOR",G27:G49)</f>
        <v>0</v>
      </c>
      <c r="H26" s="161"/>
      <c r="I26" s="161">
        <f>SUM(I27:I49)</f>
        <v>0</v>
      </c>
      <c r="J26" s="161"/>
      <c r="K26" s="161">
        <f>SUM(K27:K49)</f>
        <v>0</v>
      </c>
      <c r="L26" s="161"/>
      <c r="M26" s="161">
        <f>SUM(M27:M49)</f>
        <v>0</v>
      </c>
      <c r="N26" s="160"/>
      <c r="O26" s="160">
        <f>SUM(O27:O49)</f>
        <v>0</v>
      </c>
      <c r="P26" s="160"/>
      <c r="Q26" s="160">
        <f>SUM(Q27:Q49)</f>
        <v>0</v>
      </c>
      <c r="R26" s="161"/>
      <c r="S26" s="161"/>
      <c r="T26" s="161"/>
      <c r="U26" s="161"/>
      <c r="V26" s="161">
        <f>SUM(V27:V49)</f>
        <v>0</v>
      </c>
      <c r="W26" s="161"/>
      <c r="X26" s="161"/>
      <c r="Y26" s="161"/>
      <c r="AG26" t="s">
        <v>303</v>
      </c>
    </row>
    <row r="27" spans="1:60" ht="22.5" outlineLevel="1" x14ac:dyDescent="0.2">
      <c r="A27" s="175">
        <v>18</v>
      </c>
      <c r="B27" s="176" t="s">
        <v>1656</v>
      </c>
      <c r="C27" s="182" t="s">
        <v>1657</v>
      </c>
      <c r="D27" s="177" t="s">
        <v>421</v>
      </c>
      <c r="E27" s="178">
        <v>3890</v>
      </c>
      <c r="F27" s="179"/>
      <c r="G27" s="180">
        <f t="shared" ref="G27:G49" si="7">ROUND(E27*F27,2)</f>
        <v>0</v>
      </c>
      <c r="H27" s="159"/>
      <c r="I27" s="158">
        <f t="shared" ref="I27:I49" si="8">ROUND(E27*H27,2)</f>
        <v>0</v>
      </c>
      <c r="J27" s="159"/>
      <c r="K27" s="158">
        <f t="shared" ref="K27:K49" si="9">ROUND(E27*J27,2)</f>
        <v>0</v>
      </c>
      <c r="L27" s="158">
        <v>21</v>
      </c>
      <c r="M27" s="158">
        <f t="shared" ref="M27:M49" si="10">G27*(1+L27/100)</f>
        <v>0</v>
      </c>
      <c r="N27" s="157">
        <v>0</v>
      </c>
      <c r="O27" s="157">
        <f t="shared" ref="O27:O49" si="11">ROUND(E27*N27,2)</f>
        <v>0</v>
      </c>
      <c r="P27" s="157">
        <v>0</v>
      </c>
      <c r="Q27" s="157">
        <f t="shared" ref="Q27:Q49" si="12">ROUND(E27*P27,2)</f>
        <v>0</v>
      </c>
      <c r="R27" s="158"/>
      <c r="S27" s="158" t="s">
        <v>307</v>
      </c>
      <c r="T27" s="158" t="s">
        <v>308</v>
      </c>
      <c r="U27" s="158">
        <v>0</v>
      </c>
      <c r="V27" s="158">
        <f t="shared" ref="V27:V49" si="13">ROUND(E27*U27,2)</f>
        <v>0</v>
      </c>
      <c r="W27" s="158"/>
      <c r="X27" s="158" t="s">
        <v>309</v>
      </c>
      <c r="Y27" s="158" t="s">
        <v>310</v>
      </c>
      <c r="Z27" s="147"/>
      <c r="AA27" s="147"/>
      <c r="AB27" s="147"/>
      <c r="AC27" s="147"/>
      <c r="AD27" s="147"/>
      <c r="AE27" s="147"/>
      <c r="AF27" s="147"/>
      <c r="AG27" s="147" t="s">
        <v>615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5">
        <v>19</v>
      </c>
      <c r="B28" s="176" t="s">
        <v>1658</v>
      </c>
      <c r="C28" s="182" t="s">
        <v>1659</v>
      </c>
      <c r="D28" s="177" t="s">
        <v>421</v>
      </c>
      <c r="E28" s="178">
        <v>100</v>
      </c>
      <c r="F28" s="179"/>
      <c r="G28" s="180">
        <f t="shared" si="7"/>
        <v>0</v>
      </c>
      <c r="H28" s="159"/>
      <c r="I28" s="158">
        <f t="shared" si="8"/>
        <v>0</v>
      </c>
      <c r="J28" s="159"/>
      <c r="K28" s="158">
        <f t="shared" si="9"/>
        <v>0</v>
      </c>
      <c r="L28" s="158">
        <v>21</v>
      </c>
      <c r="M28" s="158">
        <f t="shared" si="10"/>
        <v>0</v>
      </c>
      <c r="N28" s="157">
        <v>0</v>
      </c>
      <c r="O28" s="157">
        <f t="shared" si="11"/>
        <v>0</v>
      </c>
      <c r="P28" s="157">
        <v>0</v>
      </c>
      <c r="Q28" s="157">
        <f t="shared" si="12"/>
        <v>0</v>
      </c>
      <c r="R28" s="158"/>
      <c r="S28" s="158" t="s">
        <v>307</v>
      </c>
      <c r="T28" s="158" t="s">
        <v>308</v>
      </c>
      <c r="U28" s="158">
        <v>0</v>
      </c>
      <c r="V28" s="158">
        <f t="shared" si="13"/>
        <v>0</v>
      </c>
      <c r="W28" s="158"/>
      <c r="X28" s="158" t="s">
        <v>523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524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5">
        <v>20</v>
      </c>
      <c r="B29" s="176" t="s">
        <v>1660</v>
      </c>
      <c r="C29" s="182" t="s">
        <v>2466</v>
      </c>
      <c r="D29" s="177" t="s">
        <v>421</v>
      </c>
      <c r="E29" s="178">
        <v>3650</v>
      </c>
      <c r="F29" s="179"/>
      <c r="G29" s="180">
        <f t="shared" si="7"/>
        <v>0</v>
      </c>
      <c r="H29" s="159"/>
      <c r="I29" s="158">
        <f t="shared" si="8"/>
        <v>0</v>
      </c>
      <c r="J29" s="159"/>
      <c r="K29" s="158">
        <f t="shared" si="9"/>
        <v>0</v>
      </c>
      <c r="L29" s="158">
        <v>21</v>
      </c>
      <c r="M29" s="158">
        <f t="shared" si="10"/>
        <v>0</v>
      </c>
      <c r="N29" s="157">
        <v>0</v>
      </c>
      <c r="O29" s="157">
        <f t="shared" si="11"/>
        <v>0</v>
      </c>
      <c r="P29" s="157">
        <v>0</v>
      </c>
      <c r="Q29" s="157">
        <f t="shared" si="12"/>
        <v>0</v>
      </c>
      <c r="R29" s="158"/>
      <c r="S29" s="158" t="s">
        <v>307</v>
      </c>
      <c r="T29" s="158" t="s">
        <v>308</v>
      </c>
      <c r="U29" s="158">
        <v>0</v>
      </c>
      <c r="V29" s="158">
        <f t="shared" si="13"/>
        <v>0</v>
      </c>
      <c r="W29" s="158"/>
      <c r="X29" s="158" t="s">
        <v>523</v>
      </c>
      <c r="Y29" s="158" t="s">
        <v>310</v>
      </c>
      <c r="Z29" s="147"/>
      <c r="AA29" s="147"/>
      <c r="AB29" s="147"/>
      <c r="AC29" s="147"/>
      <c r="AD29" s="147"/>
      <c r="AE29" s="147"/>
      <c r="AF29" s="147"/>
      <c r="AG29" s="147" t="s">
        <v>524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5">
        <v>21</v>
      </c>
      <c r="B30" s="176" t="s">
        <v>1661</v>
      </c>
      <c r="C30" s="182" t="s">
        <v>2467</v>
      </c>
      <c r="D30" s="177" t="s">
        <v>421</v>
      </c>
      <c r="E30" s="178">
        <v>140</v>
      </c>
      <c r="F30" s="179"/>
      <c r="G30" s="180">
        <f t="shared" si="7"/>
        <v>0</v>
      </c>
      <c r="H30" s="159"/>
      <c r="I30" s="158">
        <f t="shared" si="8"/>
        <v>0</v>
      </c>
      <c r="J30" s="159"/>
      <c r="K30" s="158">
        <f t="shared" si="9"/>
        <v>0</v>
      </c>
      <c r="L30" s="158">
        <v>21</v>
      </c>
      <c r="M30" s="158">
        <f t="shared" si="10"/>
        <v>0</v>
      </c>
      <c r="N30" s="157">
        <v>0</v>
      </c>
      <c r="O30" s="157">
        <f t="shared" si="11"/>
        <v>0</v>
      </c>
      <c r="P30" s="157">
        <v>0</v>
      </c>
      <c r="Q30" s="157">
        <f t="shared" si="12"/>
        <v>0</v>
      </c>
      <c r="R30" s="158"/>
      <c r="S30" s="158" t="s">
        <v>307</v>
      </c>
      <c r="T30" s="158" t="s">
        <v>308</v>
      </c>
      <c r="U30" s="158">
        <v>0</v>
      </c>
      <c r="V30" s="158">
        <f t="shared" si="13"/>
        <v>0</v>
      </c>
      <c r="W30" s="158"/>
      <c r="X30" s="158" t="s">
        <v>523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524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5">
        <v>22</v>
      </c>
      <c r="B31" s="176" t="s">
        <v>1662</v>
      </c>
      <c r="C31" s="182" t="s">
        <v>1663</v>
      </c>
      <c r="D31" s="177" t="s">
        <v>541</v>
      </c>
      <c r="E31" s="178">
        <v>164</v>
      </c>
      <c r="F31" s="179"/>
      <c r="G31" s="180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307</v>
      </c>
      <c r="T31" s="158" t="s">
        <v>308</v>
      </c>
      <c r="U31" s="158">
        <v>0</v>
      </c>
      <c r="V31" s="158">
        <f t="shared" si="13"/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615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23</v>
      </c>
      <c r="B32" s="176" t="s">
        <v>1664</v>
      </c>
      <c r="C32" s="182" t="s">
        <v>1665</v>
      </c>
      <c r="D32" s="177" t="s">
        <v>541</v>
      </c>
      <c r="E32" s="178">
        <v>4</v>
      </c>
      <c r="F32" s="179"/>
      <c r="G32" s="180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307</v>
      </c>
      <c r="T32" s="158" t="s">
        <v>308</v>
      </c>
      <c r="U32" s="158">
        <v>0</v>
      </c>
      <c r="V32" s="158">
        <f t="shared" si="13"/>
        <v>0</v>
      </c>
      <c r="W32" s="158"/>
      <c r="X32" s="158" t="s">
        <v>523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524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5">
        <v>24</v>
      </c>
      <c r="B33" s="176" t="s">
        <v>1666</v>
      </c>
      <c r="C33" s="182" t="s">
        <v>1667</v>
      </c>
      <c r="D33" s="177" t="s">
        <v>541</v>
      </c>
      <c r="E33" s="178">
        <v>10</v>
      </c>
      <c r="F33" s="179"/>
      <c r="G33" s="180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307</v>
      </c>
      <c r="T33" s="158" t="s">
        <v>308</v>
      </c>
      <c r="U33" s="158">
        <v>0</v>
      </c>
      <c r="V33" s="158">
        <f t="shared" si="13"/>
        <v>0</v>
      </c>
      <c r="W33" s="158"/>
      <c r="X33" s="158" t="s">
        <v>523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524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5">
        <v>25</v>
      </c>
      <c r="B34" s="176" t="s">
        <v>1668</v>
      </c>
      <c r="C34" s="182" t="s">
        <v>1669</v>
      </c>
      <c r="D34" s="177" t="s">
        <v>541</v>
      </c>
      <c r="E34" s="178">
        <v>4</v>
      </c>
      <c r="F34" s="179"/>
      <c r="G34" s="180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307</v>
      </c>
      <c r="T34" s="158" t="s">
        <v>308</v>
      </c>
      <c r="U34" s="158">
        <v>0</v>
      </c>
      <c r="V34" s="158">
        <f t="shared" si="13"/>
        <v>0</v>
      </c>
      <c r="W34" s="158"/>
      <c r="X34" s="158" t="s">
        <v>523</v>
      </c>
      <c r="Y34" s="158" t="s">
        <v>310</v>
      </c>
      <c r="Z34" s="147"/>
      <c r="AA34" s="147"/>
      <c r="AB34" s="147"/>
      <c r="AC34" s="147"/>
      <c r="AD34" s="147"/>
      <c r="AE34" s="147"/>
      <c r="AF34" s="147"/>
      <c r="AG34" s="147" t="s">
        <v>524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5">
        <v>26</v>
      </c>
      <c r="B35" s="176" t="s">
        <v>1670</v>
      </c>
      <c r="C35" s="182" t="s">
        <v>1671</v>
      </c>
      <c r="D35" s="177" t="s">
        <v>541</v>
      </c>
      <c r="E35" s="178">
        <v>38</v>
      </c>
      <c r="F35" s="179"/>
      <c r="G35" s="180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307</v>
      </c>
      <c r="T35" s="158" t="s">
        <v>308</v>
      </c>
      <c r="U35" s="158">
        <v>0</v>
      </c>
      <c r="V35" s="158">
        <f t="shared" si="13"/>
        <v>0</v>
      </c>
      <c r="W35" s="158"/>
      <c r="X35" s="158" t="s">
        <v>309</v>
      </c>
      <c r="Y35" s="158" t="s">
        <v>310</v>
      </c>
      <c r="Z35" s="147"/>
      <c r="AA35" s="147"/>
      <c r="AB35" s="147"/>
      <c r="AC35" s="147"/>
      <c r="AD35" s="147"/>
      <c r="AE35" s="147"/>
      <c r="AF35" s="147"/>
      <c r="AG35" s="147" t="s">
        <v>615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5">
        <v>27</v>
      </c>
      <c r="B36" s="176" t="s">
        <v>1672</v>
      </c>
      <c r="C36" s="182" t="s">
        <v>1673</v>
      </c>
      <c r="D36" s="177" t="s">
        <v>541</v>
      </c>
      <c r="E36" s="178">
        <v>17</v>
      </c>
      <c r="F36" s="179"/>
      <c r="G36" s="180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307</v>
      </c>
      <c r="T36" s="158" t="s">
        <v>308</v>
      </c>
      <c r="U36" s="158">
        <v>0</v>
      </c>
      <c r="V36" s="158">
        <f t="shared" si="13"/>
        <v>0</v>
      </c>
      <c r="W36" s="158"/>
      <c r="X36" s="158" t="s">
        <v>523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524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5">
        <v>28</v>
      </c>
      <c r="B37" s="176" t="s">
        <v>1674</v>
      </c>
      <c r="C37" s="182" t="s">
        <v>1675</v>
      </c>
      <c r="D37" s="177" t="s">
        <v>541</v>
      </c>
      <c r="E37" s="178">
        <v>12</v>
      </c>
      <c r="F37" s="179"/>
      <c r="G37" s="180">
        <f t="shared" si="7"/>
        <v>0</v>
      </c>
      <c r="H37" s="159"/>
      <c r="I37" s="158">
        <f t="shared" si="8"/>
        <v>0</v>
      </c>
      <c r="J37" s="159"/>
      <c r="K37" s="158">
        <f t="shared" si="9"/>
        <v>0</v>
      </c>
      <c r="L37" s="158">
        <v>21</v>
      </c>
      <c r="M37" s="158">
        <f t="shared" si="10"/>
        <v>0</v>
      </c>
      <c r="N37" s="157">
        <v>0</v>
      </c>
      <c r="O37" s="157">
        <f t="shared" si="11"/>
        <v>0</v>
      </c>
      <c r="P37" s="157">
        <v>0</v>
      </c>
      <c r="Q37" s="157">
        <f t="shared" si="12"/>
        <v>0</v>
      </c>
      <c r="R37" s="158"/>
      <c r="S37" s="158" t="s">
        <v>307</v>
      </c>
      <c r="T37" s="158" t="s">
        <v>308</v>
      </c>
      <c r="U37" s="158">
        <v>0</v>
      </c>
      <c r="V37" s="158">
        <f t="shared" si="13"/>
        <v>0</v>
      </c>
      <c r="W37" s="158"/>
      <c r="X37" s="158" t="s">
        <v>523</v>
      </c>
      <c r="Y37" s="158" t="s">
        <v>310</v>
      </c>
      <c r="Z37" s="147"/>
      <c r="AA37" s="147"/>
      <c r="AB37" s="147"/>
      <c r="AC37" s="147"/>
      <c r="AD37" s="147"/>
      <c r="AE37" s="147"/>
      <c r="AF37" s="147"/>
      <c r="AG37" s="147" t="s">
        <v>524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5">
        <v>29</v>
      </c>
      <c r="B38" s="176" t="s">
        <v>1676</v>
      </c>
      <c r="C38" s="182" t="s">
        <v>1677</v>
      </c>
      <c r="D38" s="177" t="s">
        <v>541</v>
      </c>
      <c r="E38" s="178">
        <v>9</v>
      </c>
      <c r="F38" s="179"/>
      <c r="G38" s="180">
        <f t="shared" si="7"/>
        <v>0</v>
      </c>
      <c r="H38" s="159"/>
      <c r="I38" s="158">
        <f t="shared" si="8"/>
        <v>0</v>
      </c>
      <c r="J38" s="159"/>
      <c r="K38" s="158">
        <f t="shared" si="9"/>
        <v>0</v>
      </c>
      <c r="L38" s="158">
        <v>21</v>
      </c>
      <c r="M38" s="158">
        <f t="shared" si="10"/>
        <v>0</v>
      </c>
      <c r="N38" s="157">
        <v>0</v>
      </c>
      <c r="O38" s="157">
        <f t="shared" si="11"/>
        <v>0</v>
      </c>
      <c r="P38" s="157">
        <v>0</v>
      </c>
      <c r="Q38" s="157">
        <f t="shared" si="12"/>
        <v>0</v>
      </c>
      <c r="R38" s="158"/>
      <c r="S38" s="158" t="s">
        <v>307</v>
      </c>
      <c r="T38" s="158" t="s">
        <v>308</v>
      </c>
      <c r="U38" s="158">
        <v>0</v>
      </c>
      <c r="V38" s="158">
        <f t="shared" si="13"/>
        <v>0</v>
      </c>
      <c r="W38" s="158"/>
      <c r="X38" s="158" t="s">
        <v>523</v>
      </c>
      <c r="Y38" s="158" t="s">
        <v>310</v>
      </c>
      <c r="Z38" s="147"/>
      <c r="AA38" s="147"/>
      <c r="AB38" s="147"/>
      <c r="AC38" s="147"/>
      <c r="AD38" s="147"/>
      <c r="AE38" s="147"/>
      <c r="AF38" s="147"/>
      <c r="AG38" s="147" t="s">
        <v>524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1" x14ac:dyDescent="0.2">
      <c r="A39" s="175">
        <v>30</v>
      </c>
      <c r="B39" s="176" t="s">
        <v>1638</v>
      </c>
      <c r="C39" s="182" t="s">
        <v>1639</v>
      </c>
      <c r="D39" s="177" t="s">
        <v>421</v>
      </c>
      <c r="E39" s="178">
        <v>180</v>
      </c>
      <c r="F39" s="179"/>
      <c r="G39" s="180">
        <f t="shared" si="7"/>
        <v>0</v>
      </c>
      <c r="H39" s="159"/>
      <c r="I39" s="158">
        <f t="shared" si="8"/>
        <v>0</v>
      </c>
      <c r="J39" s="159"/>
      <c r="K39" s="158">
        <f t="shared" si="9"/>
        <v>0</v>
      </c>
      <c r="L39" s="158">
        <v>21</v>
      </c>
      <c r="M39" s="158">
        <f t="shared" si="10"/>
        <v>0</v>
      </c>
      <c r="N39" s="157">
        <v>0</v>
      </c>
      <c r="O39" s="157">
        <f t="shared" si="11"/>
        <v>0</v>
      </c>
      <c r="P39" s="157">
        <v>0</v>
      </c>
      <c r="Q39" s="157">
        <f t="shared" si="12"/>
        <v>0</v>
      </c>
      <c r="R39" s="158"/>
      <c r="S39" s="158" t="s">
        <v>307</v>
      </c>
      <c r="T39" s="158" t="s">
        <v>308</v>
      </c>
      <c r="U39" s="158">
        <v>0</v>
      </c>
      <c r="V39" s="158">
        <f t="shared" si="13"/>
        <v>0</v>
      </c>
      <c r="W39" s="158"/>
      <c r="X39" s="158" t="s">
        <v>309</v>
      </c>
      <c r="Y39" s="158" t="s">
        <v>310</v>
      </c>
      <c r="Z39" s="147"/>
      <c r="AA39" s="147"/>
      <c r="AB39" s="147"/>
      <c r="AC39" s="147"/>
      <c r="AD39" s="147"/>
      <c r="AE39" s="147"/>
      <c r="AF39" s="147"/>
      <c r="AG39" s="147" t="s">
        <v>615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5">
        <v>31</v>
      </c>
      <c r="B40" s="176" t="s">
        <v>1640</v>
      </c>
      <c r="C40" s="182" t="s">
        <v>1641</v>
      </c>
      <c r="D40" s="177" t="s">
        <v>421</v>
      </c>
      <c r="E40" s="178">
        <v>180</v>
      </c>
      <c r="F40" s="179"/>
      <c r="G40" s="180">
        <f t="shared" si="7"/>
        <v>0</v>
      </c>
      <c r="H40" s="159"/>
      <c r="I40" s="158">
        <f t="shared" si="8"/>
        <v>0</v>
      </c>
      <c r="J40" s="159"/>
      <c r="K40" s="158">
        <f t="shared" si="9"/>
        <v>0</v>
      </c>
      <c r="L40" s="158">
        <v>21</v>
      </c>
      <c r="M40" s="158">
        <f t="shared" si="10"/>
        <v>0</v>
      </c>
      <c r="N40" s="157">
        <v>0</v>
      </c>
      <c r="O40" s="157">
        <f t="shared" si="11"/>
        <v>0</v>
      </c>
      <c r="P40" s="157">
        <v>0</v>
      </c>
      <c r="Q40" s="157">
        <f t="shared" si="12"/>
        <v>0</v>
      </c>
      <c r="R40" s="158"/>
      <c r="S40" s="158" t="s">
        <v>307</v>
      </c>
      <c r="T40" s="158" t="s">
        <v>308</v>
      </c>
      <c r="U40" s="158">
        <v>0</v>
      </c>
      <c r="V40" s="158">
        <f t="shared" si="13"/>
        <v>0</v>
      </c>
      <c r="W40" s="158"/>
      <c r="X40" s="158" t="s">
        <v>523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524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5">
        <v>32</v>
      </c>
      <c r="B41" s="176" t="s">
        <v>1678</v>
      </c>
      <c r="C41" s="182" t="s">
        <v>1679</v>
      </c>
      <c r="D41" s="177" t="s">
        <v>421</v>
      </c>
      <c r="E41" s="178">
        <v>115</v>
      </c>
      <c r="F41" s="179"/>
      <c r="G41" s="180">
        <f t="shared" si="7"/>
        <v>0</v>
      </c>
      <c r="H41" s="159"/>
      <c r="I41" s="158">
        <f t="shared" si="8"/>
        <v>0</v>
      </c>
      <c r="J41" s="159"/>
      <c r="K41" s="158">
        <f t="shared" si="9"/>
        <v>0</v>
      </c>
      <c r="L41" s="158">
        <v>21</v>
      </c>
      <c r="M41" s="158">
        <f t="shared" si="10"/>
        <v>0</v>
      </c>
      <c r="N41" s="157">
        <v>0</v>
      </c>
      <c r="O41" s="157">
        <f t="shared" si="11"/>
        <v>0</v>
      </c>
      <c r="P41" s="157">
        <v>0</v>
      </c>
      <c r="Q41" s="157">
        <f t="shared" si="12"/>
        <v>0</v>
      </c>
      <c r="R41" s="158"/>
      <c r="S41" s="158" t="s">
        <v>307</v>
      </c>
      <c r="T41" s="158" t="s">
        <v>308</v>
      </c>
      <c r="U41" s="158">
        <v>0</v>
      </c>
      <c r="V41" s="158">
        <f t="shared" si="13"/>
        <v>0</v>
      </c>
      <c r="W41" s="158"/>
      <c r="X41" s="158" t="s">
        <v>309</v>
      </c>
      <c r="Y41" s="158" t="s">
        <v>310</v>
      </c>
      <c r="Z41" s="147"/>
      <c r="AA41" s="147"/>
      <c r="AB41" s="147"/>
      <c r="AC41" s="147"/>
      <c r="AD41" s="147"/>
      <c r="AE41" s="147"/>
      <c r="AF41" s="147"/>
      <c r="AG41" s="147" t="s">
        <v>615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5">
        <v>33</v>
      </c>
      <c r="B42" s="176" t="s">
        <v>1644</v>
      </c>
      <c r="C42" s="182" t="s">
        <v>1645</v>
      </c>
      <c r="D42" s="177" t="s">
        <v>421</v>
      </c>
      <c r="E42" s="178">
        <v>115</v>
      </c>
      <c r="F42" s="179"/>
      <c r="G42" s="180">
        <f t="shared" si="7"/>
        <v>0</v>
      </c>
      <c r="H42" s="159"/>
      <c r="I42" s="158">
        <f t="shared" si="8"/>
        <v>0</v>
      </c>
      <c r="J42" s="159"/>
      <c r="K42" s="158">
        <f t="shared" si="9"/>
        <v>0</v>
      </c>
      <c r="L42" s="158">
        <v>21</v>
      </c>
      <c r="M42" s="158">
        <f t="shared" si="10"/>
        <v>0</v>
      </c>
      <c r="N42" s="157">
        <v>0</v>
      </c>
      <c r="O42" s="157">
        <f t="shared" si="11"/>
        <v>0</v>
      </c>
      <c r="P42" s="157">
        <v>0</v>
      </c>
      <c r="Q42" s="157">
        <f t="shared" si="12"/>
        <v>0</v>
      </c>
      <c r="R42" s="158"/>
      <c r="S42" s="158" t="s">
        <v>307</v>
      </c>
      <c r="T42" s="158" t="s">
        <v>308</v>
      </c>
      <c r="U42" s="158">
        <v>0</v>
      </c>
      <c r="V42" s="158">
        <f t="shared" si="13"/>
        <v>0</v>
      </c>
      <c r="W42" s="158"/>
      <c r="X42" s="158" t="s">
        <v>523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524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5">
        <v>34</v>
      </c>
      <c r="B43" s="176" t="s">
        <v>1646</v>
      </c>
      <c r="C43" s="182" t="s">
        <v>1647</v>
      </c>
      <c r="D43" s="177" t="s">
        <v>541</v>
      </c>
      <c r="E43" s="178">
        <v>60</v>
      </c>
      <c r="F43" s="179"/>
      <c r="G43" s="180">
        <f t="shared" si="7"/>
        <v>0</v>
      </c>
      <c r="H43" s="159"/>
      <c r="I43" s="158">
        <f t="shared" si="8"/>
        <v>0</v>
      </c>
      <c r="J43" s="159"/>
      <c r="K43" s="158">
        <f t="shared" si="9"/>
        <v>0</v>
      </c>
      <c r="L43" s="158">
        <v>21</v>
      </c>
      <c r="M43" s="158">
        <f t="shared" si="10"/>
        <v>0</v>
      </c>
      <c r="N43" s="157">
        <v>0</v>
      </c>
      <c r="O43" s="157">
        <f t="shared" si="11"/>
        <v>0</v>
      </c>
      <c r="P43" s="157">
        <v>0</v>
      </c>
      <c r="Q43" s="157">
        <f t="shared" si="12"/>
        <v>0</v>
      </c>
      <c r="R43" s="158"/>
      <c r="S43" s="158" t="s">
        <v>307</v>
      </c>
      <c r="T43" s="158" t="s">
        <v>308</v>
      </c>
      <c r="U43" s="158">
        <v>0</v>
      </c>
      <c r="V43" s="158">
        <f t="shared" si="13"/>
        <v>0</v>
      </c>
      <c r="W43" s="158"/>
      <c r="X43" s="158" t="s">
        <v>309</v>
      </c>
      <c r="Y43" s="158" t="s">
        <v>310</v>
      </c>
      <c r="Z43" s="147"/>
      <c r="AA43" s="147"/>
      <c r="AB43" s="147"/>
      <c r="AC43" s="147"/>
      <c r="AD43" s="147"/>
      <c r="AE43" s="147"/>
      <c r="AF43" s="147"/>
      <c r="AG43" s="147" t="s">
        <v>615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5">
        <v>35</v>
      </c>
      <c r="B44" s="176" t="s">
        <v>1648</v>
      </c>
      <c r="C44" s="182" t="s">
        <v>1649</v>
      </c>
      <c r="D44" s="177" t="s">
        <v>541</v>
      </c>
      <c r="E44" s="178">
        <v>60</v>
      </c>
      <c r="F44" s="179"/>
      <c r="G44" s="180">
        <f t="shared" si="7"/>
        <v>0</v>
      </c>
      <c r="H44" s="159"/>
      <c r="I44" s="158">
        <f t="shared" si="8"/>
        <v>0</v>
      </c>
      <c r="J44" s="159"/>
      <c r="K44" s="158">
        <f t="shared" si="9"/>
        <v>0</v>
      </c>
      <c r="L44" s="158">
        <v>21</v>
      </c>
      <c r="M44" s="158">
        <f t="shared" si="10"/>
        <v>0</v>
      </c>
      <c r="N44" s="157">
        <v>0</v>
      </c>
      <c r="O44" s="157">
        <f t="shared" si="11"/>
        <v>0</v>
      </c>
      <c r="P44" s="157">
        <v>0</v>
      </c>
      <c r="Q44" s="157">
        <f t="shared" si="12"/>
        <v>0</v>
      </c>
      <c r="R44" s="158"/>
      <c r="S44" s="158" t="s">
        <v>307</v>
      </c>
      <c r="T44" s="158" t="s">
        <v>308</v>
      </c>
      <c r="U44" s="158">
        <v>0</v>
      </c>
      <c r="V44" s="158">
        <f t="shared" si="13"/>
        <v>0</v>
      </c>
      <c r="W44" s="158"/>
      <c r="X44" s="158" t="s">
        <v>523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524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5">
        <v>36</v>
      </c>
      <c r="B45" s="176" t="s">
        <v>1650</v>
      </c>
      <c r="C45" s="182" t="s">
        <v>1651</v>
      </c>
      <c r="D45" s="177" t="s">
        <v>541</v>
      </c>
      <c r="E45" s="178">
        <v>230</v>
      </c>
      <c r="F45" s="179"/>
      <c r="G45" s="180">
        <f t="shared" si="7"/>
        <v>0</v>
      </c>
      <c r="H45" s="159"/>
      <c r="I45" s="158">
        <f t="shared" si="8"/>
        <v>0</v>
      </c>
      <c r="J45" s="159"/>
      <c r="K45" s="158">
        <f t="shared" si="9"/>
        <v>0</v>
      </c>
      <c r="L45" s="158">
        <v>21</v>
      </c>
      <c r="M45" s="158">
        <f t="shared" si="10"/>
        <v>0</v>
      </c>
      <c r="N45" s="157">
        <v>0</v>
      </c>
      <c r="O45" s="157">
        <f t="shared" si="11"/>
        <v>0</v>
      </c>
      <c r="P45" s="157">
        <v>0</v>
      </c>
      <c r="Q45" s="157">
        <f t="shared" si="12"/>
        <v>0</v>
      </c>
      <c r="R45" s="158"/>
      <c r="S45" s="158" t="s">
        <v>307</v>
      </c>
      <c r="T45" s="158" t="s">
        <v>308</v>
      </c>
      <c r="U45" s="158">
        <v>0</v>
      </c>
      <c r="V45" s="158">
        <f t="shared" si="13"/>
        <v>0</v>
      </c>
      <c r="W45" s="158"/>
      <c r="X45" s="158" t="s">
        <v>309</v>
      </c>
      <c r="Y45" s="158" t="s">
        <v>310</v>
      </c>
      <c r="Z45" s="147"/>
      <c r="AA45" s="147"/>
      <c r="AB45" s="147"/>
      <c r="AC45" s="147"/>
      <c r="AD45" s="147"/>
      <c r="AE45" s="147"/>
      <c r="AF45" s="147"/>
      <c r="AG45" s="147" t="s">
        <v>615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5">
        <v>37</v>
      </c>
      <c r="B46" s="176" t="s">
        <v>1652</v>
      </c>
      <c r="C46" s="182" t="s">
        <v>1653</v>
      </c>
      <c r="D46" s="177" t="s">
        <v>541</v>
      </c>
      <c r="E46" s="178">
        <v>230</v>
      </c>
      <c r="F46" s="179"/>
      <c r="G46" s="180">
        <f t="shared" si="7"/>
        <v>0</v>
      </c>
      <c r="H46" s="159"/>
      <c r="I46" s="158">
        <f t="shared" si="8"/>
        <v>0</v>
      </c>
      <c r="J46" s="159"/>
      <c r="K46" s="158">
        <f t="shared" si="9"/>
        <v>0</v>
      </c>
      <c r="L46" s="158">
        <v>21</v>
      </c>
      <c r="M46" s="158">
        <f t="shared" si="10"/>
        <v>0</v>
      </c>
      <c r="N46" s="157">
        <v>0</v>
      </c>
      <c r="O46" s="157">
        <f t="shared" si="11"/>
        <v>0</v>
      </c>
      <c r="P46" s="157">
        <v>0</v>
      </c>
      <c r="Q46" s="157">
        <f t="shared" si="12"/>
        <v>0</v>
      </c>
      <c r="R46" s="158"/>
      <c r="S46" s="158" t="s">
        <v>307</v>
      </c>
      <c r="T46" s="158" t="s">
        <v>308</v>
      </c>
      <c r="U46" s="158">
        <v>0</v>
      </c>
      <c r="V46" s="158">
        <f t="shared" si="13"/>
        <v>0</v>
      </c>
      <c r="W46" s="158"/>
      <c r="X46" s="158" t="s">
        <v>523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524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5">
        <v>38</v>
      </c>
      <c r="B47" s="176" t="s">
        <v>1680</v>
      </c>
      <c r="C47" s="182" t="s">
        <v>1681</v>
      </c>
      <c r="D47" s="177" t="s">
        <v>541</v>
      </c>
      <c r="E47" s="178">
        <v>67</v>
      </c>
      <c r="F47" s="179"/>
      <c r="G47" s="180">
        <f t="shared" si="7"/>
        <v>0</v>
      </c>
      <c r="H47" s="159"/>
      <c r="I47" s="158">
        <f t="shared" si="8"/>
        <v>0</v>
      </c>
      <c r="J47" s="159"/>
      <c r="K47" s="158">
        <f t="shared" si="9"/>
        <v>0</v>
      </c>
      <c r="L47" s="158">
        <v>21</v>
      </c>
      <c r="M47" s="158">
        <f t="shared" si="10"/>
        <v>0</v>
      </c>
      <c r="N47" s="157">
        <v>0</v>
      </c>
      <c r="O47" s="157">
        <f t="shared" si="11"/>
        <v>0</v>
      </c>
      <c r="P47" s="157">
        <v>0</v>
      </c>
      <c r="Q47" s="157">
        <f t="shared" si="12"/>
        <v>0</v>
      </c>
      <c r="R47" s="158"/>
      <c r="S47" s="158" t="s">
        <v>307</v>
      </c>
      <c r="T47" s="158" t="s">
        <v>308</v>
      </c>
      <c r="U47" s="158">
        <v>0</v>
      </c>
      <c r="V47" s="158">
        <f t="shared" si="13"/>
        <v>0</v>
      </c>
      <c r="W47" s="158"/>
      <c r="X47" s="158" t="s">
        <v>309</v>
      </c>
      <c r="Y47" s="158" t="s">
        <v>310</v>
      </c>
      <c r="Z47" s="147"/>
      <c r="AA47" s="147"/>
      <c r="AB47" s="147"/>
      <c r="AC47" s="147"/>
      <c r="AD47" s="147"/>
      <c r="AE47" s="147"/>
      <c r="AF47" s="147"/>
      <c r="AG47" s="147" t="s">
        <v>615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39</v>
      </c>
      <c r="B48" s="176" t="s">
        <v>1682</v>
      </c>
      <c r="C48" s="182" t="s">
        <v>1683</v>
      </c>
      <c r="D48" s="177" t="s">
        <v>541</v>
      </c>
      <c r="E48" s="178">
        <v>5</v>
      </c>
      <c r="F48" s="179"/>
      <c r="G48" s="180">
        <f t="shared" si="7"/>
        <v>0</v>
      </c>
      <c r="H48" s="159"/>
      <c r="I48" s="158">
        <f t="shared" si="8"/>
        <v>0</v>
      </c>
      <c r="J48" s="159"/>
      <c r="K48" s="158">
        <f t="shared" si="9"/>
        <v>0</v>
      </c>
      <c r="L48" s="158">
        <v>21</v>
      </c>
      <c r="M48" s="158">
        <f t="shared" si="10"/>
        <v>0</v>
      </c>
      <c r="N48" s="157">
        <v>0</v>
      </c>
      <c r="O48" s="157">
        <f t="shared" si="11"/>
        <v>0</v>
      </c>
      <c r="P48" s="157">
        <v>0</v>
      </c>
      <c r="Q48" s="157">
        <f t="shared" si="12"/>
        <v>0</v>
      </c>
      <c r="R48" s="158"/>
      <c r="S48" s="158" t="s">
        <v>307</v>
      </c>
      <c r="T48" s="158" t="s">
        <v>308</v>
      </c>
      <c r="U48" s="158">
        <v>0</v>
      </c>
      <c r="V48" s="158">
        <f t="shared" si="13"/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615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5">
        <v>40</v>
      </c>
      <c r="B49" s="176" t="s">
        <v>1684</v>
      </c>
      <c r="C49" s="182" t="s">
        <v>1685</v>
      </c>
      <c r="D49" s="177" t="s">
        <v>541</v>
      </c>
      <c r="E49" s="178">
        <v>82</v>
      </c>
      <c r="F49" s="179"/>
      <c r="G49" s="180">
        <f t="shared" si="7"/>
        <v>0</v>
      </c>
      <c r="H49" s="159"/>
      <c r="I49" s="158">
        <f t="shared" si="8"/>
        <v>0</v>
      </c>
      <c r="J49" s="159"/>
      <c r="K49" s="158">
        <f t="shared" si="9"/>
        <v>0</v>
      </c>
      <c r="L49" s="158">
        <v>21</v>
      </c>
      <c r="M49" s="158">
        <f t="shared" si="10"/>
        <v>0</v>
      </c>
      <c r="N49" s="157">
        <v>0</v>
      </c>
      <c r="O49" s="157">
        <f t="shared" si="11"/>
        <v>0</v>
      </c>
      <c r="P49" s="157">
        <v>0</v>
      </c>
      <c r="Q49" s="157">
        <f t="shared" si="12"/>
        <v>0</v>
      </c>
      <c r="R49" s="158"/>
      <c r="S49" s="158" t="s">
        <v>307</v>
      </c>
      <c r="T49" s="158" t="s">
        <v>308</v>
      </c>
      <c r="U49" s="158">
        <v>0</v>
      </c>
      <c r="V49" s="158">
        <f t="shared" si="13"/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615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2" t="s">
        <v>302</v>
      </c>
      <c r="B50" s="163" t="s">
        <v>233</v>
      </c>
      <c r="C50" s="181" t="s">
        <v>234</v>
      </c>
      <c r="D50" s="164"/>
      <c r="E50" s="165"/>
      <c r="F50" s="166"/>
      <c r="G50" s="167">
        <f>SUMIF(AG51:AG66,"&lt;&gt;NOR",G51:G66)</f>
        <v>0</v>
      </c>
      <c r="H50" s="161"/>
      <c r="I50" s="161">
        <f>SUM(I51:I66)</f>
        <v>0</v>
      </c>
      <c r="J50" s="161"/>
      <c r="K50" s="161">
        <f>SUM(K51:K66)</f>
        <v>0</v>
      </c>
      <c r="L50" s="161"/>
      <c r="M50" s="161">
        <f>SUM(M51:M66)</f>
        <v>0</v>
      </c>
      <c r="N50" s="160"/>
      <c r="O50" s="160">
        <f>SUM(O51:O66)</f>
        <v>0</v>
      </c>
      <c r="P50" s="160"/>
      <c r="Q50" s="160">
        <f>SUM(Q51:Q66)</f>
        <v>0</v>
      </c>
      <c r="R50" s="161"/>
      <c r="S50" s="161"/>
      <c r="T50" s="161"/>
      <c r="U50" s="161"/>
      <c r="V50" s="161">
        <f>SUM(V51:V66)</f>
        <v>0</v>
      </c>
      <c r="W50" s="161"/>
      <c r="X50" s="161"/>
      <c r="Y50" s="161"/>
      <c r="AG50" t="s">
        <v>303</v>
      </c>
    </row>
    <row r="51" spans="1:60" outlineLevel="1" x14ac:dyDescent="0.2">
      <c r="A51" s="175">
        <v>41</v>
      </c>
      <c r="B51" s="176" t="s">
        <v>1686</v>
      </c>
      <c r="C51" s="182" t="s">
        <v>1687</v>
      </c>
      <c r="D51" s="177" t="s">
        <v>541</v>
      </c>
      <c r="E51" s="178">
        <v>1</v>
      </c>
      <c r="F51" s="179"/>
      <c r="G51" s="180">
        <f t="shared" ref="G51:G66" si="14">ROUND(E51*F51,2)</f>
        <v>0</v>
      </c>
      <c r="H51" s="159"/>
      <c r="I51" s="158">
        <f t="shared" ref="I51:I66" si="15">ROUND(E51*H51,2)</f>
        <v>0</v>
      </c>
      <c r="J51" s="159"/>
      <c r="K51" s="158">
        <f t="shared" ref="K51:K66" si="16">ROUND(E51*J51,2)</f>
        <v>0</v>
      </c>
      <c r="L51" s="158">
        <v>21</v>
      </c>
      <c r="M51" s="158">
        <f t="shared" ref="M51:M66" si="17">G51*(1+L51/100)</f>
        <v>0</v>
      </c>
      <c r="N51" s="157">
        <v>0</v>
      </c>
      <c r="O51" s="157">
        <f t="shared" ref="O51:O66" si="18">ROUND(E51*N51,2)</f>
        <v>0</v>
      </c>
      <c r="P51" s="157">
        <v>0</v>
      </c>
      <c r="Q51" s="157">
        <f t="shared" ref="Q51:Q66" si="19">ROUND(E51*P51,2)</f>
        <v>0</v>
      </c>
      <c r="R51" s="158"/>
      <c r="S51" s="158" t="s">
        <v>307</v>
      </c>
      <c r="T51" s="158" t="s">
        <v>308</v>
      </c>
      <c r="U51" s="158">
        <v>0</v>
      </c>
      <c r="V51" s="158">
        <f t="shared" ref="V51:V66" si="20">ROUND(E51*U51,2)</f>
        <v>0</v>
      </c>
      <c r="W51" s="158"/>
      <c r="X51" s="158" t="s">
        <v>309</v>
      </c>
      <c r="Y51" s="158" t="s">
        <v>310</v>
      </c>
      <c r="Z51" s="147"/>
      <c r="AA51" s="147"/>
      <c r="AB51" s="147"/>
      <c r="AC51" s="147"/>
      <c r="AD51" s="147"/>
      <c r="AE51" s="147"/>
      <c r="AF51" s="147"/>
      <c r="AG51" s="147" t="s">
        <v>615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45" outlineLevel="1" x14ac:dyDescent="0.2">
      <c r="A52" s="175">
        <v>42</v>
      </c>
      <c r="B52" s="176" t="s">
        <v>1688</v>
      </c>
      <c r="C52" s="182" t="s">
        <v>1689</v>
      </c>
      <c r="D52" s="177" t="s">
        <v>541</v>
      </c>
      <c r="E52" s="178">
        <v>1</v>
      </c>
      <c r="F52" s="179"/>
      <c r="G52" s="180">
        <f t="shared" si="14"/>
        <v>0</v>
      </c>
      <c r="H52" s="159"/>
      <c r="I52" s="158">
        <f t="shared" si="15"/>
        <v>0</v>
      </c>
      <c r="J52" s="159"/>
      <c r="K52" s="158">
        <f t="shared" si="16"/>
        <v>0</v>
      </c>
      <c r="L52" s="158">
        <v>21</v>
      </c>
      <c r="M52" s="158">
        <f t="shared" si="17"/>
        <v>0</v>
      </c>
      <c r="N52" s="157">
        <v>0</v>
      </c>
      <c r="O52" s="157">
        <f t="shared" si="18"/>
        <v>0</v>
      </c>
      <c r="P52" s="157">
        <v>0</v>
      </c>
      <c r="Q52" s="157">
        <f t="shared" si="19"/>
        <v>0</v>
      </c>
      <c r="R52" s="158"/>
      <c r="S52" s="158" t="s">
        <v>307</v>
      </c>
      <c r="T52" s="158" t="s">
        <v>308</v>
      </c>
      <c r="U52" s="158">
        <v>0</v>
      </c>
      <c r="V52" s="158">
        <f t="shared" si="20"/>
        <v>0</v>
      </c>
      <c r="W52" s="158"/>
      <c r="X52" s="158" t="s">
        <v>523</v>
      </c>
      <c r="Y52" s="158" t="s">
        <v>310</v>
      </c>
      <c r="Z52" s="147"/>
      <c r="AA52" s="147"/>
      <c r="AB52" s="147"/>
      <c r="AC52" s="147"/>
      <c r="AD52" s="147"/>
      <c r="AE52" s="147"/>
      <c r="AF52" s="147"/>
      <c r="AG52" s="147" t="s">
        <v>524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43</v>
      </c>
      <c r="B53" s="176" t="s">
        <v>1690</v>
      </c>
      <c r="C53" s="182" t="s">
        <v>1691</v>
      </c>
      <c r="D53" s="177" t="s">
        <v>541</v>
      </c>
      <c r="E53" s="178">
        <v>2</v>
      </c>
      <c r="F53" s="179"/>
      <c r="G53" s="180">
        <f t="shared" si="14"/>
        <v>0</v>
      </c>
      <c r="H53" s="159"/>
      <c r="I53" s="158">
        <f t="shared" si="15"/>
        <v>0</v>
      </c>
      <c r="J53" s="159"/>
      <c r="K53" s="158">
        <f t="shared" si="16"/>
        <v>0</v>
      </c>
      <c r="L53" s="158">
        <v>21</v>
      </c>
      <c r="M53" s="158">
        <f t="shared" si="17"/>
        <v>0</v>
      </c>
      <c r="N53" s="157">
        <v>0</v>
      </c>
      <c r="O53" s="157">
        <f t="shared" si="18"/>
        <v>0</v>
      </c>
      <c r="P53" s="157">
        <v>0</v>
      </c>
      <c r="Q53" s="157">
        <f t="shared" si="19"/>
        <v>0</v>
      </c>
      <c r="R53" s="158"/>
      <c r="S53" s="158" t="s">
        <v>307</v>
      </c>
      <c r="T53" s="158" t="s">
        <v>308</v>
      </c>
      <c r="U53" s="158">
        <v>0</v>
      </c>
      <c r="V53" s="158">
        <f t="shared" si="20"/>
        <v>0</v>
      </c>
      <c r="W53" s="158"/>
      <c r="X53" s="158" t="s">
        <v>309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615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1" x14ac:dyDescent="0.2">
      <c r="A54" s="175">
        <v>44</v>
      </c>
      <c r="B54" s="176" t="s">
        <v>1692</v>
      </c>
      <c r="C54" s="182" t="s">
        <v>2468</v>
      </c>
      <c r="D54" s="177" t="s">
        <v>541</v>
      </c>
      <c r="E54" s="178">
        <v>2</v>
      </c>
      <c r="F54" s="179"/>
      <c r="G54" s="180">
        <f t="shared" si="14"/>
        <v>0</v>
      </c>
      <c r="H54" s="159"/>
      <c r="I54" s="158">
        <f t="shared" si="15"/>
        <v>0</v>
      </c>
      <c r="J54" s="159"/>
      <c r="K54" s="158">
        <f t="shared" si="16"/>
        <v>0</v>
      </c>
      <c r="L54" s="158">
        <v>21</v>
      </c>
      <c r="M54" s="158">
        <f t="shared" si="17"/>
        <v>0</v>
      </c>
      <c r="N54" s="157">
        <v>0</v>
      </c>
      <c r="O54" s="157">
        <f t="shared" si="18"/>
        <v>0</v>
      </c>
      <c r="P54" s="157">
        <v>0</v>
      </c>
      <c r="Q54" s="157">
        <f t="shared" si="19"/>
        <v>0</v>
      </c>
      <c r="R54" s="158"/>
      <c r="S54" s="158" t="s">
        <v>307</v>
      </c>
      <c r="T54" s="158" t="s">
        <v>308</v>
      </c>
      <c r="U54" s="158">
        <v>0</v>
      </c>
      <c r="V54" s="158">
        <f t="shared" si="20"/>
        <v>0</v>
      </c>
      <c r="W54" s="158"/>
      <c r="X54" s="158" t="s">
        <v>523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524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5">
        <v>45</v>
      </c>
      <c r="B55" s="176" t="s">
        <v>1693</v>
      </c>
      <c r="C55" s="182" t="s">
        <v>1694</v>
      </c>
      <c r="D55" s="177" t="s">
        <v>541</v>
      </c>
      <c r="E55" s="178">
        <v>2</v>
      </c>
      <c r="F55" s="179"/>
      <c r="G55" s="180">
        <f t="shared" si="14"/>
        <v>0</v>
      </c>
      <c r="H55" s="159"/>
      <c r="I55" s="158">
        <f t="shared" si="15"/>
        <v>0</v>
      </c>
      <c r="J55" s="159"/>
      <c r="K55" s="158">
        <f t="shared" si="16"/>
        <v>0</v>
      </c>
      <c r="L55" s="158">
        <v>21</v>
      </c>
      <c r="M55" s="158">
        <f t="shared" si="17"/>
        <v>0</v>
      </c>
      <c r="N55" s="157">
        <v>0</v>
      </c>
      <c r="O55" s="157">
        <f t="shared" si="18"/>
        <v>0</v>
      </c>
      <c r="P55" s="157">
        <v>0</v>
      </c>
      <c r="Q55" s="157">
        <f t="shared" si="19"/>
        <v>0</v>
      </c>
      <c r="R55" s="158"/>
      <c r="S55" s="158" t="s">
        <v>307</v>
      </c>
      <c r="T55" s="158" t="s">
        <v>308</v>
      </c>
      <c r="U55" s="158">
        <v>0</v>
      </c>
      <c r="V55" s="158">
        <f t="shared" si="20"/>
        <v>0</v>
      </c>
      <c r="W55" s="158"/>
      <c r="X55" s="158" t="s">
        <v>309</v>
      </c>
      <c r="Y55" s="158" t="s">
        <v>310</v>
      </c>
      <c r="Z55" s="147"/>
      <c r="AA55" s="147"/>
      <c r="AB55" s="147"/>
      <c r="AC55" s="147"/>
      <c r="AD55" s="147"/>
      <c r="AE55" s="147"/>
      <c r="AF55" s="147"/>
      <c r="AG55" s="147" t="s">
        <v>615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5">
        <v>46</v>
      </c>
      <c r="B56" s="176" t="s">
        <v>1695</v>
      </c>
      <c r="C56" s="182" t="s">
        <v>1696</v>
      </c>
      <c r="D56" s="177" t="s">
        <v>541</v>
      </c>
      <c r="E56" s="178">
        <v>2</v>
      </c>
      <c r="F56" s="179"/>
      <c r="G56" s="180">
        <f t="shared" si="14"/>
        <v>0</v>
      </c>
      <c r="H56" s="159"/>
      <c r="I56" s="158">
        <f t="shared" si="15"/>
        <v>0</v>
      </c>
      <c r="J56" s="159"/>
      <c r="K56" s="158">
        <f t="shared" si="16"/>
        <v>0</v>
      </c>
      <c r="L56" s="158">
        <v>21</v>
      </c>
      <c r="M56" s="158">
        <f t="shared" si="17"/>
        <v>0</v>
      </c>
      <c r="N56" s="157">
        <v>0</v>
      </c>
      <c r="O56" s="157">
        <f t="shared" si="18"/>
        <v>0</v>
      </c>
      <c r="P56" s="157">
        <v>0</v>
      </c>
      <c r="Q56" s="157">
        <f t="shared" si="19"/>
        <v>0</v>
      </c>
      <c r="R56" s="158"/>
      <c r="S56" s="158" t="s">
        <v>307</v>
      </c>
      <c r="T56" s="158" t="s">
        <v>308</v>
      </c>
      <c r="U56" s="158">
        <v>0</v>
      </c>
      <c r="V56" s="158">
        <f t="shared" si="20"/>
        <v>0</v>
      </c>
      <c r="W56" s="158"/>
      <c r="X56" s="158" t="s">
        <v>523</v>
      </c>
      <c r="Y56" s="158" t="s">
        <v>310</v>
      </c>
      <c r="Z56" s="147"/>
      <c r="AA56" s="147"/>
      <c r="AB56" s="147"/>
      <c r="AC56" s="147"/>
      <c r="AD56" s="147"/>
      <c r="AE56" s="147"/>
      <c r="AF56" s="147"/>
      <c r="AG56" s="147" t="s">
        <v>524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5">
        <v>47</v>
      </c>
      <c r="B57" s="176" t="s">
        <v>1697</v>
      </c>
      <c r="C57" s="182" t="s">
        <v>1698</v>
      </c>
      <c r="D57" s="177" t="s">
        <v>541</v>
      </c>
      <c r="E57" s="178">
        <v>4</v>
      </c>
      <c r="F57" s="179"/>
      <c r="G57" s="180">
        <f t="shared" si="14"/>
        <v>0</v>
      </c>
      <c r="H57" s="159"/>
      <c r="I57" s="158">
        <f t="shared" si="15"/>
        <v>0</v>
      </c>
      <c r="J57" s="159"/>
      <c r="K57" s="158">
        <f t="shared" si="16"/>
        <v>0</v>
      </c>
      <c r="L57" s="158">
        <v>21</v>
      </c>
      <c r="M57" s="158">
        <f t="shared" si="17"/>
        <v>0</v>
      </c>
      <c r="N57" s="157">
        <v>0</v>
      </c>
      <c r="O57" s="157">
        <f t="shared" si="18"/>
        <v>0</v>
      </c>
      <c r="P57" s="157">
        <v>0</v>
      </c>
      <c r="Q57" s="157">
        <f t="shared" si="19"/>
        <v>0</v>
      </c>
      <c r="R57" s="158"/>
      <c r="S57" s="158" t="s">
        <v>307</v>
      </c>
      <c r="T57" s="158" t="s">
        <v>308</v>
      </c>
      <c r="U57" s="158">
        <v>0</v>
      </c>
      <c r="V57" s="158">
        <f t="shared" si="20"/>
        <v>0</v>
      </c>
      <c r="W57" s="158"/>
      <c r="X57" s="158" t="s">
        <v>309</v>
      </c>
      <c r="Y57" s="158" t="s">
        <v>310</v>
      </c>
      <c r="Z57" s="147"/>
      <c r="AA57" s="147"/>
      <c r="AB57" s="147"/>
      <c r="AC57" s="147"/>
      <c r="AD57" s="147"/>
      <c r="AE57" s="147"/>
      <c r="AF57" s="147"/>
      <c r="AG57" s="147" t="s">
        <v>615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5">
        <v>48</v>
      </c>
      <c r="B58" s="176" t="s">
        <v>1699</v>
      </c>
      <c r="C58" s="182" t="s">
        <v>1700</v>
      </c>
      <c r="D58" s="177" t="s">
        <v>541</v>
      </c>
      <c r="E58" s="178">
        <v>4</v>
      </c>
      <c r="F58" s="179"/>
      <c r="G58" s="180">
        <f t="shared" si="14"/>
        <v>0</v>
      </c>
      <c r="H58" s="159"/>
      <c r="I58" s="158">
        <f t="shared" si="15"/>
        <v>0</v>
      </c>
      <c r="J58" s="159"/>
      <c r="K58" s="158">
        <f t="shared" si="16"/>
        <v>0</v>
      </c>
      <c r="L58" s="158">
        <v>21</v>
      </c>
      <c r="M58" s="158">
        <f t="shared" si="17"/>
        <v>0</v>
      </c>
      <c r="N58" s="157">
        <v>0</v>
      </c>
      <c r="O58" s="157">
        <f t="shared" si="18"/>
        <v>0</v>
      </c>
      <c r="P58" s="157">
        <v>0</v>
      </c>
      <c r="Q58" s="157">
        <f t="shared" si="19"/>
        <v>0</v>
      </c>
      <c r="R58" s="158"/>
      <c r="S58" s="158" t="s">
        <v>307</v>
      </c>
      <c r="T58" s="158" t="s">
        <v>308</v>
      </c>
      <c r="U58" s="158">
        <v>0</v>
      </c>
      <c r="V58" s="158">
        <f t="shared" si="20"/>
        <v>0</v>
      </c>
      <c r="W58" s="158"/>
      <c r="X58" s="158" t="s">
        <v>523</v>
      </c>
      <c r="Y58" s="158" t="s">
        <v>310</v>
      </c>
      <c r="Z58" s="147"/>
      <c r="AA58" s="147"/>
      <c r="AB58" s="147"/>
      <c r="AC58" s="147"/>
      <c r="AD58" s="147"/>
      <c r="AE58" s="147"/>
      <c r="AF58" s="147"/>
      <c r="AG58" s="147" t="s">
        <v>524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49</v>
      </c>
      <c r="B59" s="176" t="s">
        <v>1701</v>
      </c>
      <c r="C59" s="182" t="s">
        <v>1702</v>
      </c>
      <c r="D59" s="177" t="s">
        <v>541</v>
      </c>
      <c r="E59" s="178">
        <v>1</v>
      </c>
      <c r="F59" s="179"/>
      <c r="G59" s="180">
        <f t="shared" si="14"/>
        <v>0</v>
      </c>
      <c r="H59" s="159"/>
      <c r="I59" s="158">
        <f t="shared" si="15"/>
        <v>0</v>
      </c>
      <c r="J59" s="159"/>
      <c r="K59" s="158">
        <f t="shared" si="16"/>
        <v>0</v>
      </c>
      <c r="L59" s="158">
        <v>21</v>
      </c>
      <c r="M59" s="158">
        <f t="shared" si="17"/>
        <v>0</v>
      </c>
      <c r="N59" s="157">
        <v>0</v>
      </c>
      <c r="O59" s="157">
        <f t="shared" si="18"/>
        <v>0</v>
      </c>
      <c r="P59" s="157">
        <v>0</v>
      </c>
      <c r="Q59" s="157">
        <f t="shared" si="19"/>
        <v>0</v>
      </c>
      <c r="R59" s="158"/>
      <c r="S59" s="158" t="s">
        <v>307</v>
      </c>
      <c r="T59" s="158" t="s">
        <v>308</v>
      </c>
      <c r="U59" s="158">
        <v>0</v>
      </c>
      <c r="V59" s="158">
        <f t="shared" si="20"/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615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5">
        <v>50</v>
      </c>
      <c r="B60" s="176" t="s">
        <v>1703</v>
      </c>
      <c r="C60" s="182" t="s">
        <v>1704</v>
      </c>
      <c r="D60" s="177" t="s">
        <v>541</v>
      </c>
      <c r="E60" s="178">
        <v>1</v>
      </c>
      <c r="F60" s="179"/>
      <c r="G60" s="180">
        <f t="shared" si="14"/>
        <v>0</v>
      </c>
      <c r="H60" s="159"/>
      <c r="I60" s="158">
        <f t="shared" si="15"/>
        <v>0</v>
      </c>
      <c r="J60" s="159"/>
      <c r="K60" s="158">
        <f t="shared" si="16"/>
        <v>0</v>
      </c>
      <c r="L60" s="158">
        <v>21</v>
      </c>
      <c r="M60" s="158">
        <f t="shared" si="17"/>
        <v>0</v>
      </c>
      <c r="N60" s="157">
        <v>0</v>
      </c>
      <c r="O60" s="157">
        <f t="shared" si="18"/>
        <v>0</v>
      </c>
      <c r="P60" s="157">
        <v>0</v>
      </c>
      <c r="Q60" s="157">
        <f t="shared" si="19"/>
        <v>0</v>
      </c>
      <c r="R60" s="158"/>
      <c r="S60" s="158" t="s">
        <v>307</v>
      </c>
      <c r="T60" s="158" t="s">
        <v>308</v>
      </c>
      <c r="U60" s="158">
        <v>0</v>
      </c>
      <c r="V60" s="158">
        <f t="shared" si="20"/>
        <v>0</v>
      </c>
      <c r="W60" s="158"/>
      <c r="X60" s="158" t="s">
        <v>523</v>
      </c>
      <c r="Y60" s="158" t="s">
        <v>310</v>
      </c>
      <c r="Z60" s="147"/>
      <c r="AA60" s="147"/>
      <c r="AB60" s="147"/>
      <c r="AC60" s="147"/>
      <c r="AD60" s="147"/>
      <c r="AE60" s="147"/>
      <c r="AF60" s="147"/>
      <c r="AG60" s="147" t="s">
        <v>524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5">
        <v>51</v>
      </c>
      <c r="B61" s="176" t="s">
        <v>1705</v>
      </c>
      <c r="C61" s="182" t="s">
        <v>1706</v>
      </c>
      <c r="D61" s="177" t="s">
        <v>541</v>
      </c>
      <c r="E61" s="178">
        <v>5</v>
      </c>
      <c r="F61" s="179"/>
      <c r="G61" s="180">
        <f t="shared" si="14"/>
        <v>0</v>
      </c>
      <c r="H61" s="159"/>
      <c r="I61" s="158">
        <f t="shared" si="15"/>
        <v>0</v>
      </c>
      <c r="J61" s="159"/>
      <c r="K61" s="158">
        <f t="shared" si="16"/>
        <v>0</v>
      </c>
      <c r="L61" s="158">
        <v>21</v>
      </c>
      <c r="M61" s="158">
        <f t="shared" si="17"/>
        <v>0</v>
      </c>
      <c r="N61" s="157">
        <v>0</v>
      </c>
      <c r="O61" s="157">
        <f t="shared" si="18"/>
        <v>0</v>
      </c>
      <c r="P61" s="157">
        <v>0</v>
      </c>
      <c r="Q61" s="157">
        <f t="shared" si="19"/>
        <v>0</v>
      </c>
      <c r="R61" s="158"/>
      <c r="S61" s="158" t="s">
        <v>307</v>
      </c>
      <c r="T61" s="158" t="s">
        <v>308</v>
      </c>
      <c r="U61" s="158">
        <v>0</v>
      </c>
      <c r="V61" s="158">
        <f t="shared" si="20"/>
        <v>0</v>
      </c>
      <c r="W61" s="158"/>
      <c r="X61" s="158" t="s">
        <v>309</v>
      </c>
      <c r="Y61" s="158" t="s">
        <v>310</v>
      </c>
      <c r="Z61" s="147"/>
      <c r="AA61" s="147"/>
      <c r="AB61" s="147"/>
      <c r="AC61" s="147"/>
      <c r="AD61" s="147"/>
      <c r="AE61" s="147"/>
      <c r="AF61" s="147"/>
      <c r="AG61" s="147" t="s">
        <v>615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5">
        <v>52</v>
      </c>
      <c r="B62" s="176" t="s">
        <v>1707</v>
      </c>
      <c r="C62" s="182" t="s">
        <v>1708</v>
      </c>
      <c r="D62" s="177" t="s">
        <v>541</v>
      </c>
      <c r="E62" s="178">
        <v>5</v>
      </c>
      <c r="F62" s="179"/>
      <c r="G62" s="180">
        <f t="shared" si="14"/>
        <v>0</v>
      </c>
      <c r="H62" s="159"/>
      <c r="I62" s="158">
        <f t="shared" si="15"/>
        <v>0</v>
      </c>
      <c r="J62" s="159"/>
      <c r="K62" s="158">
        <f t="shared" si="16"/>
        <v>0</v>
      </c>
      <c r="L62" s="158">
        <v>21</v>
      </c>
      <c r="M62" s="158">
        <f t="shared" si="17"/>
        <v>0</v>
      </c>
      <c r="N62" s="157">
        <v>0</v>
      </c>
      <c r="O62" s="157">
        <f t="shared" si="18"/>
        <v>0</v>
      </c>
      <c r="P62" s="157">
        <v>0</v>
      </c>
      <c r="Q62" s="157">
        <f t="shared" si="19"/>
        <v>0</v>
      </c>
      <c r="R62" s="158"/>
      <c r="S62" s="158" t="s">
        <v>307</v>
      </c>
      <c r="T62" s="158" t="s">
        <v>308</v>
      </c>
      <c r="U62" s="158">
        <v>0</v>
      </c>
      <c r="V62" s="158">
        <f t="shared" si="20"/>
        <v>0</v>
      </c>
      <c r="W62" s="158"/>
      <c r="X62" s="158" t="s">
        <v>523</v>
      </c>
      <c r="Y62" s="158" t="s">
        <v>310</v>
      </c>
      <c r="Z62" s="147"/>
      <c r="AA62" s="147"/>
      <c r="AB62" s="147"/>
      <c r="AC62" s="147"/>
      <c r="AD62" s="147"/>
      <c r="AE62" s="147"/>
      <c r="AF62" s="147"/>
      <c r="AG62" s="147" t="s">
        <v>524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5">
        <v>53</v>
      </c>
      <c r="B63" s="176" t="s">
        <v>1709</v>
      </c>
      <c r="C63" s="182" t="s">
        <v>1710</v>
      </c>
      <c r="D63" s="177" t="s">
        <v>541</v>
      </c>
      <c r="E63" s="178">
        <v>1</v>
      </c>
      <c r="F63" s="179"/>
      <c r="G63" s="180">
        <f t="shared" si="14"/>
        <v>0</v>
      </c>
      <c r="H63" s="159"/>
      <c r="I63" s="158">
        <f t="shared" si="15"/>
        <v>0</v>
      </c>
      <c r="J63" s="159"/>
      <c r="K63" s="158">
        <f t="shared" si="16"/>
        <v>0</v>
      </c>
      <c r="L63" s="158">
        <v>21</v>
      </c>
      <c r="M63" s="158">
        <f t="shared" si="17"/>
        <v>0</v>
      </c>
      <c r="N63" s="157">
        <v>0</v>
      </c>
      <c r="O63" s="157">
        <f t="shared" si="18"/>
        <v>0</v>
      </c>
      <c r="P63" s="157">
        <v>0</v>
      </c>
      <c r="Q63" s="157">
        <f t="shared" si="19"/>
        <v>0</v>
      </c>
      <c r="R63" s="158"/>
      <c r="S63" s="158" t="s">
        <v>307</v>
      </c>
      <c r="T63" s="158" t="s">
        <v>308</v>
      </c>
      <c r="U63" s="158">
        <v>0</v>
      </c>
      <c r="V63" s="158">
        <f t="shared" si="20"/>
        <v>0</v>
      </c>
      <c r="W63" s="158"/>
      <c r="X63" s="158" t="s">
        <v>309</v>
      </c>
      <c r="Y63" s="158" t="s">
        <v>310</v>
      </c>
      <c r="Z63" s="147"/>
      <c r="AA63" s="147"/>
      <c r="AB63" s="147"/>
      <c r="AC63" s="147"/>
      <c r="AD63" s="147"/>
      <c r="AE63" s="147"/>
      <c r="AF63" s="147"/>
      <c r="AG63" s="147" t="s">
        <v>615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5">
        <v>54</v>
      </c>
      <c r="B64" s="176" t="s">
        <v>1711</v>
      </c>
      <c r="C64" s="182" t="s">
        <v>1712</v>
      </c>
      <c r="D64" s="177" t="s">
        <v>541</v>
      </c>
      <c r="E64" s="178">
        <v>1</v>
      </c>
      <c r="F64" s="179"/>
      <c r="G64" s="180">
        <f t="shared" si="14"/>
        <v>0</v>
      </c>
      <c r="H64" s="159"/>
      <c r="I64" s="158">
        <f t="shared" si="15"/>
        <v>0</v>
      </c>
      <c r="J64" s="159"/>
      <c r="K64" s="158">
        <f t="shared" si="16"/>
        <v>0</v>
      </c>
      <c r="L64" s="158">
        <v>21</v>
      </c>
      <c r="M64" s="158">
        <f t="shared" si="17"/>
        <v>0</v>
      </c>
      <c r="N64" s="157">
        <v>0</v>
      </c>
      <c r="O64" s="157">
        <f t="shared" si="18"/>
        <v>0</v>
      </c>
      <c r="P64" s="157">
        <v>0</v>
      </c>
      <c r="Q64" s="157">
        <f t="shared" si="19"/>
        <v>0</v>
      </c>
      <c r="R64" s="158"/>
      <c r="S64" s="158" t="s">
        <v>307</v>
      </c>
      <c r="T64" s="158" t="s">
        <v>308</v>
      </c>
      <c r="U64" s="158">
        <v>0</v>
      </c>
      <c r="V64" s="158">
        <f t="shared" si="20"/>
        <v>0</v>
      </c>
      <c r="W64" s="158"/>
      <c r="X64" s="158" t="s">
        <v>523</v>
      </c>
      <c r="Y64" s="158" t="s">
        <v>310</v>
      </c>
      <c r="Z64" s="147"/>
      <c r="AA64" s="147"/>
      <c r="AB64" s="147"/>
      <c r="AC64" s="147"/>
      <c r="AD64" s="147"/>
      <c r="AE64" s="147"/>
      <c r="AF64" s="147"/>
      <c r="AG64" s="147" t="s">
        <v>524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5">
        <v>55</v>
      </c>
      <c r="B65" s="176" t="s">
        <v>1713</v>
      </c>
      <c r="C65" s="182" t="s">
        <v>1714</v>
      </c>
      <c r="D65" s="177" t="s">
        <v>541</v>
      </c>
      <c r="E65" s="178">
        <v>1</v>
      </c>
      <c r="F65" s="179"/>
      <c r="G65" s="180">
        <f t="shared" si="14"/>
        <v>0</v>
      </c>
      <c r="H65" s="159"/>
      <c r="I65" s="158">
        <f t="shared" si="15"/>
        <v>0</v>
      </c>
      <c r="J65" s="159"/>
      <c r="K65" s="158">
        <f t="shared" si="16"/>
        <v>0</v>
      </c>
      <c r="L65" s="158">
        <v>21</v>
      </c>
      <c r="M65" s="158">
        <f t="shared" si="17"/>
        <v>0</v>
      </c>
      <c r="N65" s="157">
        <v>0</v>
      </c>
      <c r="O65" s="157">
        <f t="shared" si="18"/>
        <v>0</v>
      </c>
      <c r="P65" s="157">
        <v>0</v>
      </c>
      <c r="Q65" s="157">
        <f t="shared" si="19"/>
        <v>0</v>
      </c>
      <c r="R65" s="158"/>
      <c r="S65" s="158" t="s">
        <v>307</v>
      </c>
      <c r="T65" s="158" t="s">
        <v>308</v>
      </c>
      <c r="U65" s="158">
        <v>0</v>
      </c>
      <c r="V65" s="158">
        <f t="shared" si="20"/>
        <v>0</v>
      </c>
      <c r="W65" s="158"/>
      <c r="X65" s="158" t="s">
        <v>309</v>
      </c>
      <c r="Y65" s="158" t="s">
        <v>310</v>
      </c>
      <c r="Z65" s="147"/>
      <c r="AA65" s="147"/>
      <c r="AB65" s="147"/>
      <c r="AC65" s="147"/>
      <c r="AD65" s="147"/>
      <c r="AE65" s="147"/>
      <c r="AF65" s="147"/>
      <c r="AG65" s="147" t="s">
        <v>615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56</v>
      </c>
      <c r="B66" s="176" t="s">
        <v>1715</v>
      </c>
      <c r="C66" s="182" t="s">
        <v>1716</v>
      </c>
      <c r="D66" s="177" t="s">
        <v>541</v>
      </c>
      <c r="E66" s="178">
        <v>1</v>
      </c>
      <c r="F66" s="179"/>
      <c r="G66" s="180">
        <f t="shared" si="14"/>
        <v>0</v>
      </c>
      <c r="H66" s="159"/>
      <c r="I66" s="158">
        <f t="shared" si="15"/>
        <v>0</v>
      </c>
      <c r="J66" s="159"/>
      <c r="K66" s="158">
        <f t="shared" si="16"/>
        <v>0</v>
      </c>
      <c r="L66" s="158">
        <v>21</v>
      </c>
      <c r="M66" s="158">
        <f t="shared" si="17"/>
        <v>0</v>
      </c>
      <c r="N66" s="157">
        <v>0</v>
      </c>
      <c r="O66" s="157">
        <f t="shared" si="18"/>
        <v>0</v>
      </c>
      <c r="P66" s="157">
        <v>0</v>
      </c>
      <c r="Q66" s="157">
        <f t="shared" si="19"/>
        <v>0</v>
      </c>
      <c r="R66" s="158"/>
      <c r="S66" s="158" t="s">
        <v>307</v>
      </c>
      <c r="T66" s="158" t="s">
        <v>308</v>
      </c>
      <c r="U66" s="158">
        <v>0</v>
      </c>
      <c r="V66" s="158">
        <f t="shared" si="20"/>
        <v>0</v>
      </c>
      <c r="W66" s="158"/>
      <c r="X66" s="158" t="s">
        <v>523</v>
      </c>
      <c r="Y66" s="158" t="s">
        <v>310</v>
      </c>
      <c r="Z66" s="147"/>
      <c r="AA66" s="147"/>
      <c r="AB66" s="147"/>
      <c r="AC66" s="147"/>
      <c r="AD66" s="147"/>
      <c r="AE66" s="147"/>
      <c r="AF66" s="147"/>
      <c r="AG66" s="147" t="s">
        <v>524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x14ac:dyDescent="0.2">
      <c r="A67" s="162" t="s">
        <v>302</v>
      </c>
      <c r="B67" s="163" t="s">
        <v>235</v>
      </c>
      <c r="C67" s="181" t="s">
        <v>236</v>
      </c>
      <c r="D67" s="164"/>
      <c r="E67" s="165"/>
      <c r="F67" s="166"/>
      <c r="G67" s="167">
        <f>SUMIF(AG68:AG76,"&lt;&gt;NOR",G68:G76)</f>
        <v>0</v>
      </c>
      <c r="H67" s="161"/>
      <c r="I67" s="161">
        <f>SUM(I68:I76)</f>
        <v>0</v>
      </c>
      <c r="J67" s="161"/>
      <c r="K67" s="161">
        <f>SUM(K68:K76)</f>
        <v>0</v>
      </c>
      <c r="L67" s="161"/>
      <c r="M67" s="161">
        <f>SUM(M68:M76)</f>
        <v>0</v>
      </c>
      <c r="N67" s="160"/>
      <c r="O67" s="160">
        <f>SUM(O68:O76)</f>
        <v>0</v>
      </c>
      <c r="P67" s="160"/>
      <c r="Q67" s="160">
        <f>SUM(Q68:Q76)</f>
        <v>0</v>
      </c>
      <c r="R67" s="161"/>
      <c r="S67" s="161"/>
      <c r="T67" s="161"/>
      <c r="U67" s="161"/>
      <c r="V67" s="161">
        <f>SUM(V68:V76)</f>
        <v>0</v>
      </c>
      <c r="W67" s="161"/>
      <c r="X67" s="161"/>
      <c r="Y67" s="161"/>
      <c r="AG67" t="s">
        <v>303</v>
      </c>
    </row>
    <row r="68" spans="1:60" ht="22.5" outlineLevel="1" x14ac:dyDescent="0.2">
      <c r="A68" s="175">
        <v>57</v>
      </c>
      <c r="B68" s="176" t="s">
        <v>1717</v>
      </c>
      <c r="C68" s="182" t="s">
        <v>1718</v>
      </c>
      <c r="D68" s="177" t="s">
        <v>541</v>
      </c>
      <c r="E68" s="178">
        <v>27</v>
      </c>
      <c r="F68" s="179"/>
      <c r="G68" s="180">
        <f t="shared" ref="G68:G76" si="21">ROUND(E68*F68,2)</f>
        <v>0</v>
      </c>
      <c r="H68" s="159"/>
      <c r="I68" s="158">
        <f t="shared" ref="I68:I76" si="22">ROUND(E68*H68,2)</f>
        <v>0</v>
      </c>
      <c r="J68" s="159"/>
      <c r="K68" s="158">
        <f t="shared" ref="K68:K76" si="23">ROUND(E68*J68,2)</f>
        <v>0</v>
      </c>
      <c r="L68" s="158">
        <v>21</v>
      </c>
      <c r="M68" s="158">
        <f t="shared" ref="M68:M76" si="24">G68*(1+L68/100)</f>
        <v>0</v>
      </c>
      <c r="N68" s="157">
        <v>0</v>
      </c>
      <c r="O68" s="157">
        <f t="shared" ref="O68:O76" si="25">ROUND(E68*N68,2)</f>
        <v>0</v>
      </c>
      <c r="P68" s="157">
        <v>0</v>
      </c>
      <c r="Q68" s="157">
        <f t="shared" ref="Q68:Q76" si="26">ROUND(E68*P68,2)</f>
        <v>0</v>
      </c>
      <c r="R68" s="158"/>
      <c r="S68" s="158" t="s">
        <v>307</v>
      </c>
      <c r="T68" s="158" t="s">
        <v>308</v>
      </c>
      <c r="U68" s="158">
        <v>0</v>
      </c>
      <c r="V68" s="158">
        <f t="shared" ref="V68:V76" si="27">ROUND(E68*U68,2)</f>
        <v>0</v>
      </c>
      <c r="W68" s="158"/>
      <c r="X68" s="158" t="s">
        <v>309</v>
      </c>
      <c r="Y68" s="158" t="s">
        <v>310</v>
      </c>
      <c r="Z68" s="147"/>
      <c r="AA68" s="147"/>
      <c r="AB68" s="147"/>
      <c r="AC68" s="147"/>
      <c r="AD68" s="147"/>
      <c r="AE68" s="147"/>
      <c r="AF68" s="147"/>
      <c r="AG68" s="147" t="s">
        <v>615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58</v>
      </c>
      <c r="B69" s="176" t="s">
        <v>1719</v>
      </c>
      <c r="C69" s="182" t="s">
        <v>1720</v>
      </c>
      <c r="D69" s="177" t="s">
        <v>541</v>
      </c>
      <c r="E69" s="178">
        <v>9</v>
      </c>
      <c r="F69" s="179"/>
      <c r="G69" s="180">
        <f t="shared" si="21"/>
        <v>0</v>
      </c>
      <c r="H69" s="159"/>
      <c r="I69" s="158">
        <f t="shared" si="22"/>
        <v>0</v>
      </c>
      <c r="J69" s="159"/>
      <c r="K69" s="158">
        <f t="shared" si="23"/>
        <v>0</v>
      </c>
      <c r="L69" s="158">
        <v>21</v>
      </c>
      <c r="M69" s="158">
        <f t="shared" si="24"/>
        <v>0</v>
      </c>
      <c r="N69" s="157">
        <v>0</v>
      </c>
      <c r="O69" s="157">
        <f t="shared" si="25"/>
        <v>0</v>
      </c>
      <c r="P69" s="157">
        <v>0</v>
      </c>
      <c r="Q69" s="157">
        <f t="shared" si="26"/>
        <v>0</v>
      </c>
      <c r="R69" s="158"/>
      <c r="S69" s="158" t="s">
        <v>307</v>
      </c>
      <c r="T69" s="158" t="s">
        <v>308</v>
      </c>
      <c r="U69" s="158">
        <v>0</v>
      </c>
      <c r="V69" s="158">
        <f t="shared" si="27"/>
        <v>0</v>
      </c>
      <c r="W69" s="158"/>
      <c r="X69" s="158" t="s">
        <v>523</v>
      </c>
      <c r="Y69" s="158" t="s">
        <v>310</v>
      </c>
      <c r="Z69" s="147"/>
      <c r="AA69" s="147"/>
      <c r="AB69" s="147"/>
      <c r="AC69" s="147"/>
      <c r="AD69" s="147"/>
      <c r="AE69" s="147"/>
      <c r="AF69" s="147"/>
      <c r="AG69" s="147" t="s">
        <v>524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5">
        <v>59</v>
      </c>
      <c r="B70" s="176" t="s">
        <v>1721</v>
      </c>
      <c r="C70" s="182" t="s">
        <v>1722</v>
      </c>
      <c r="D70" s="177" t="s">
        <v>541</v>
      </c>
      <c r="E70" s="178">
        <v>9</v>
      </c>
      <c r="F70" s="179"/>
      <c r="G70" s="180">
        <f t="shared" si="21"/>
        <v>0</v>
      </c>
      <c r="H70" s="159"/>
      <c r="I70" s="158">
        <f t="shared" si="22"/>
        <v>0</v>
      </c>
      <c r="J70" s="159"/>
      <c r="K70" s="158">
        <f t="shared" si="23"/>
        <v>0</v>
      </c>
      <c r="L70" s="158">
        <v>21</v>
      </c>
      <c r="M70" s="158">
        <f t="shared" si="24"/>
        <v>0</v>
      </c>
      <c r="N70" s="157">
        <v>0</v>
      </c>
      <c r="O70" s="157">
        <f t="shared" si="25"/>
        <v>0</v>
      </c>
      <c r="P70" s="157">
        <v>0</v>
      </c>
      <c r="Q70" s="157">
        <f t="shared" si="26"/>
        <v>0</v>
      </c>
      <c r="R70" s="158"/>
      <c r="S70" s="158" t="s">
        <v>307</v>
      </c>
      <c r="T70" s="158" t="s">
        <v>308</v>
      </c>
      <c r="U70" s="158">
        <v>0</v>
      </c>
      <c r="V70" s="158">
        <f t="shared" si="27"/>
        <v>0</v>
      </c>
      <c r="W70" s="158"/>
      <c r="X70" s="158" t="s">
        <v>523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524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5">
        <v>60</v>
      </c>
      <c r="B71" s="176" t="s">
        <v>1723</v>
      </c>
      <c r="C71" s="182" t="s">
        <v>1724</v>
      </c>
      <c r="D71" s="177" t="s">
        <v>541</v>
      </c>
      <c r="E71" s="178">
        <v>9</v>
      </c>
      <c r="F71" s="179"/>
      <c r="G71" s="180">
        <f t="shared" si="21"/>
        <v>0</v>
      </c>
      <c r="H71" s="159"/>
      <c r="I71" s="158">
        <f t="shared" si="22"/>
        <v>0</v>
      </c>
      <c r="J71" s="159"/>
      <c r="K71" s="158">
        <f t="shared" si="23"/>
        <v>0</v>
      </c>
      <c r="L71" s="158">
        <v>21</v>
      </c>
      <c r="M71" s="158">
        <f t="shared" si="24"/>
        <v>0</v>
      </c>
      <c r="N71" s="157">
        <v>0</v>
      </c>
      <c r="O71" s="157">
        <f t="shared" si="25"/>
        <v>0</v>
      </c>
      <c r="P71" s="157">
        <v>0</v>
      </c>
      <c r="Q71" s="157">
        <f t="shared" si="26"/>
        <v>0</v>
      </c>
      <c r="R71" s="158"/>
      <c r="S71" s="158" t="s">
        <v>307</v>
      </c>
      <c r="T71" s="158" t="s">
        <v>308</v>
      </c>
      <c r="U71" s="158">
        <v>0</v>
      </c>
      <c r="V71" s="158">
        <f t="shared" si="27"/>
        <v>0</v>
      </c>
      <c r="W71" s="158"/>
      <c r="X71" s="158" t="s">
        <v>523</v>
      </c>
      <c r="Y71" s="158" t="s">
        <v>310</v>
      </c>
      <c r="Z71" s="147"/>
      <c r="AA71" s="147"/>
      <c r="AB71" s="147"/>
      <c r="AC71" s="147"/>
      <c r="AD71" s="147"/>
      <c r="AE71" s="147"/>
      <c r="AF71" s="147"/>
      <c r="AG71" s="147" t="s">
        <v>524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5">
        <v>61</v>
      </c>
      <c r="B72" s="176" t="s">
        <v>1638</v>
      </c>
      <c r="C72" s="182" t="s">
        <v>1639</v>
      </c>
      <c r="D72" s="177" t="s">
        <v>421</v>
      </c>
      <c r="E72" s="178">
        <v>70</v>
      </c>
      <c r="F72" s="179"/>
      <c r="G72" s="180">
        <f t="shared" si="21"/>
        <v>0</v>
      </c>
      <c r="H72" s="159"/>
      <c r="I72" s="158">
        <f t="shared" si="22"/>
        <v>0</v>
      </c>
      <c r="J72" s="159"/>
      <c r="K72" s="158">
        <f t="shared" si="23"/>
        <v>0</v>
      </c>
      <c r="L72" s="158">
        <v>21</v>
      </c>
      <c r="M72" s="158">
        <f t="shared" si="24"/>
        <v>0</v>
      </c>
      <c r="N72" s="157">
        <v>0</v>
      </c>
      <c r="O72" s="157">
        <f t="shared" si="25"/>
        <v>0</v>
      </c>
      <c r="P72" s="157">
        <v>0</v>
      </c>
      <c r="Q72" s="157">
        <f t="shared" si="26"/>
        <v>0</v>
      </c>
      <c r="R72" s="158"/>
      <c r="S72" s="158" t="s">
        <v>307</v>
      </c>
      <c r="T72" s="158" t="s">
        <v>308</v>
      </c>
      <c r="U72" s="158">
        <v>0</v>
      </c>
      <c r="V72" s="158">
        <f t="shared" si="27"/>
        <v>0</v>
      </c>
      <c r="W72" s="158"/>
      <c r="X72" s="158" t="s">
        <v>309</v>
      </c>
      <c r="Y72" s="158" t="s">
        <v>310</v>
      </c>
      <c r="Z72" s="147"/>
      <c r="AA72" s="147"/>
      <c r="AB72" s="147"/>
      <c r="AC72" s="147"/>
      <c r="AD72" s="147"/>
      <c r="AE72" s="147"/>
      <c r="AF72" s="147"/>
      <c r="AG72" s="147" t="s">
        <v>615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5">
        <v>62</v>
      </c>
      <c r="B73" s="176" t="s">
        <v>1725</v>
      </c>
      <c r="C73" s="182" t="s">
        <v>1726</v>
      </c>
      <c r="D73" s="177" t="s">
        <v>421</v>
      </c>
      <c r="E73" s="178">
        <v>70</v>
      </c>
      <c r="F73" s="179"/>
      <c r="G73" s="180">
        <f t="shared" si="21"/>
        <v>0</v>
      </c>
      <c r="H73" s="159"/>
      <c r="I73" s="158">
        <f t="shared" si="22"/>
        <v>0</v>
      </c>
      <c r="J73" s="159"/>
      <c r="K73" s="158">
        <f t="shared" si="23"/>
        <v>0</v>
      </c>
      <c r="L73" s="158">
        <v>21</v>
      </c>
      <c r="M73" s="158">
        <f t="shared" si="24"/>
        <v>0</v>
      </c>
      <c r="N73" s="157">
        <v>0</v>
      </c>
      <c r="O73" s="157">
        <f t="shared" si="25"/>
        <v>0</v>
      </c>
      <c r="P73" s="157">
        <v>0</v>
      </c>
      <c r="Q73" s="157">
        <f t="shared" si="26"/>
        <v>0</v>
      </c>
      <c r="R73" s="158"/>
      <c r="S73" s="158" t="s">
        <v>307</v>
      </c>
      <c r="T73" s="158" t="s">
        <v>308</v>
      </c>
      <c r="U73" s="158">
        <v>0</v>
      </c>
      <c r="V73" s="158">
        <f t="shared" si="27"/>
        <v>0</v>
      </c>
      <c r="W73" s="158"/>
      <c r="X73" s="158" t="s">
        <v>523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524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75">
        <v>63</v>
      </c>
      <c r="B74" s="176" t="s">
        <v>1727</v>
      </c>
      <c r="C74" s="182" t="s">
        <v>1728</v>
      </c>
      <c r="D74" s="177" t="s">
        <v>541</v>
      </c>
      <c r="E74" s="178">
        <v>19</v>
      </c>
      <c r="F74" s="179"/>
      <c r="G74" s="180">
        <f t="shared" si="21"/>
        <v>0</v>
      </c>
      <c r="H74" s="159"/>
      <c r="I74" s="158">
        <f t="shared" si="22"/>
        <v>0</v>
      </c>
      <c r="J74" s="159"/>
      <c r="K74" s="158">
        <f t="shared" si="23"/>
        <v>0</v>
      </c>
      <c r="L74" s="158">
        <v>21</v>
      </c>
      <c r="M74" s="158">
        <f t="shared" si="24"/>
        <v>0</v>
      </c>
      <c r="N74" s="157">
        <v>0</v>
      </c>
      <c r="O74" s="157">
        <f t="shared" si="25"/>
        <v>0</v>
      </c>
      <c r="P74" s="157">
        <v>0</v>
      </c>
      <c r="Q74" s="157">
        <f t="shared" si="26"/>
        <v>0</v>
      </c>
      <c r="R74" s="158"/>
      <c r="S74" s="158" t="s">
        <v>307</v>
      </c>
      <c r="T74" s="158" t="s">
        <v>308</v>
      </c>
      <c r="U74" s="158">
        <v>0</v>
      </c>
      <c r="V74" s="158">
        <f t="shared" si="27"/>
        <v>0</v>
      </c>
      <c r="W74" s="158"/>
      <c r="X74" s="158" t="s">
        <v>309</v>
      </c>
      <c r="Y74" s="158" t="s">
        <v>310</v>
      </c>
      <c r="Z74" s="147"/>
      <c r="AA74" s="147"/>
      <c r="AB74" s="147"/>
      <c r="AC74" s="147"/>
      <c r="AD74" s="147"/>
      <c r="AE74" s="147"/>
      <c r="AF74" s="147"/>
      <c r="AG74" s="147" t="s">
        <v>615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5">
        <v>64</v>
      </c>
      <c r="B75" s="176" t="s">
        <v>1729</v>
      </c>
      <c r="C75" s="182" t="s">
        <v>1730</v>
      </c>
      <c r="D75" s="177" t="s">
        <v>541</v>
      </c>
      <c r="E75" s="178">
        <v>19</v>
      </c>
      <c r="F75" s="179"/>
      <c r="G75" s="180">
        <f t="shared" si="21"/>
        <v>0</v>
      </c>
      <c r="H75" s="159"/>
      <c r="I75" s="158">
        <f t="shared" si="22"/>
        <v>0</v>
      </c>
      <c r="J75" s="159"/>
      <c r="K75" s="158">
        <f t="shared" si="23"/>
        <v>0</v>
      </c>
      <c r="L75" s="158">
        <v>21</v>
      </c>
      <c r="M75" s="158">
        <f t="shared" si="24"/>
        <v>0</v>
      </c>
      <c r="N75" s="157">
        <v>0</v>
      </c>
      <c r="O75" s="157">
        <f t="shared" si="25"/>
        <v>0</v>
      </c>
      <c r="P75" s="157">
        <v>0</v>
      </c>
      <c r="Q75" s="157">
        <f t="shared" si="26"/>
        <v>0</v>
      </c>
      <c r="R75" s="158"/>
      <c r="S75" s="158" t="s">
        <v>307</v>
      </c>
      <c r="T75" s="158" t="s">
        <v>308</v>
      </c>
      <c r="U75" s="158">
        <v>0</v>
      </c>
      <c r="V75" s="158">
        <f t="shared" si="27"/>
        <v>0</v>
      </c>
      <c r="W75" s="158"/>
      <c r="X75" s="158" t="s">
        <v>523</v>
      </c>
      <c r="Y75" s="158" t="s">
        <v>310</v>
      </c>
      <c r="Z75" s="147"/>
      <c r="AA75" s="147"/>
      <c r="AB75" s="147"/>
      <c r="AC75" s="147"/>
      <c r="AD75" s="147"/>
      <c r="AE75" s="147"/>
      <c r="AF75" s="147"/>
      <c r="AG75" s="147" t="s">
        <v>524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5">
        <v>65</v>
      </c>
      <c r="B76" s="176" t="s">
        <v>1731</v>
      </c>
      <c r="C76" s="182" t="s">
        <v>1732</v>
      </c>
      <c r="D76" s="177" t="s">
        <v>371</v>
      </c>
      <c r="E76" s="178">
        <v>1</v>
      </c>
      <c r="F76" s="179"/>
      <c r="G76" s="180">
        <f t="shared" si="21"/>
        <v>0</v>
      </c>
      <c r="H76" s="159"/>
      <c r="I76" s="158">
        <f t="shared" si="22"/>
        <v>0</v>
      </c>
      <c r="J76" s="159"/>
      <c r="K76" s="158">
        <f t="shared" si="23"/>
        <v>0</v>
      </c>
      <c r="L76" s="158">
        <v>21</v>
      </c>
      <c r="M76" s="158">
        <f t="shared" si="24"/>
        <v>0</v>
      </c>
      <c r="N76" s="157">
        <v>0</v>
      </c>
      <c r="O76" s="157">
        <f t="shared" si="25"/>
        <v>0</v>
      </c>
      <c r="P76" s="157">
        <v>0</v>
      </c>
      <c r="Q76" s="157">
        <f t="shared" si="26"/>
        <v>0</v>
      </c>
      <c r="R76" s="158"/>
      <c r="S76" s="158" t="s">
        <v>307</v>
      </c>
      <c r="T76" s="158" t="s">
        <v>308</v>
      </c>
      <c r="U76" s="158">
        <v>0</v>
      </c>
      <c r="V76" s="158">
        <f t="shared" si="27"/>
        <v>0</v>
      </c>
      <c r="W76" s="158"/>
      <c r="X76" s="158" t="s">
        <v>523</v>
      </c>
      <c r="Y76" s="158" t="s">
        <v>310</v>
      </c>
      <c r="Z76" s="147"/>
      <c r="AA76" s="147"/>
      <c r="AB76" s="147"/>
      <c r="AC76" s="147"/>
      <c r="AD76" s="147"/>
      <c r="AE76" s="147"/>
      <c r="AF76" s="147"/>
      <c r="AG76" s="147" t="s">
        <v>524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5.5" x14ac:dyDescent="0.2">
      <c r="A77" s="162" t="s">
        <v>302</v>
      </c>
      <c r="B77" s="163" t="s">
        <v>237</v>
      </c>
      <c r="C77" s="181" t="s">
        <v>238</v>
      </c>
      <c r="D77" s="164"/>
      <c r="E77" s="165"/>
      <c r="F77" s="166"/>
      <c r="G77" s="167">
        <f>SUMIF(AG78:AG116,"&lt;&gt;NOR",G78:G116)</f>
        <v>0</v>
      </c>
      <c r="H77" s="161"/>
      <c r="I77" s="161">
        <f>SUM(I78:I116)</f>
        <v>0</v>
      </c>
      <c r="J77" s="161"/>
      <c r="K77" s="161">
        <f>SUM(K78:K116)</f>
        <v>0</v>
      </c>
      <c r="L77" s="161"/>
      <c r="M77" s="161">
        <f>SUM(M78:M116)</f>
        <v>0</v>
      </c>
      <c r="N77" s="160"/>
      <c r="O77" s="160">
        <f>SUM(O78:O116)</f>
        <v>0</v>
      </c>
      <c r="P77" s="160"/>
      <c r="Q77" s="160">
        <f>SUM(Q78:Q116)</f>
        <v>0</v>
      </c>
      <c r="R77" s="161"/>
      <c r="S77" s="161"/>
      <c r="T77" s="161"/>
      <c r="U77" s="161"/>
      <c r="V77" s="161">
        <f>SUM(V78:V116)</f>
        <v>0</v>
      </c>
      <c r="W77" s="161"/>
      <c r="X77" s="161"/>
      <c r="Y77" s="161"/>
      <c r="AG77" t="s">
        <v>303</v>
      </c>
    </row>
    <row r="78" spans="1:60" outlineLevel="1" x14ac:dyDescent="0.2">
      <c r="A78" s="175">
        <v>66</v>
      </c>
      <c r="B78" s="176" t="s">
        <v>1733</v>
      </c>
      <c r="C78" s="182" t="s">
        <v>1734</v>
      </c>
      <c r="D78" s="177" t="s">
        <v>541</v>
      </c>
      <c r="E78" s="178">
        <v>26</v>
      </c>
      <c r="F78" s="179"/>
      <c r="G78" s="180">
        <f t="shared" ref="G78:G116" si="28">ROUND(E78*F78,2)</f>
        <v>0</v>
      </c>
      <c r="H78" s="159"/>
      <c r="I78" s="158">
        <f t="shared" ref="I78:I116" si="29">ROUND(E78*H78,2)</f>
        <v>0</v>
      </c>
      <c r="J78" s="159"/>
      <c r="K78" s="158">
        <f t="shared" ref="K78:K116" si="30">ROUND(E78*J78,2)</f>
        <v>0</v>
      </c>
      <c r="L78" s="158">
        <v>21</v>
      </c>
      <c r="M78" s="158">
        <f t="shared" ref="M78:M116" si="31">G78*(1+L78/100)</f>
        <v>0</v>
      </c>
      <c r="N78" s="157">
        <v>0</v>
      </c>
      <c r="O78" s="157">
        <f t="shared" ref="O78:O116" si="32">ROUND(E78*N78,2)</f>
        <v>0</v>
      </c>
      <c r="P78" s="157">
        <v>0</v>
      </c>
      <c r="Q78" s="157">
        <f t="shared" ref="Q78:Q116" si="33">ROUND(E78*P78,2)</f>
        <v>0</v>
      </c>
      <c r="R78" s="158"/>
      <c r="S78" s="158" t="s">
        <v>307</v>
      </c>
      <c r="T78" s="158" t="s">
        <v>308</v>
      </c>
      <c r="U78" s="158">
        <v>0</v>
      </c>
      <c r="V78" s="158">
        <f t="shared" ref="V78:V116" si="34">ROUND(E78*U78,2)</f>
        <v>0</v>
      </c>
      <c r="W78" s="158"/>
      <c r="X78" s="158" t="s">
        <v>309</v>
      </c>
      <c r="Y78" s="158" t="s">
        <v>310</v>
      </c>
      <c r="Z78" s="147"/>
      <c r="AA78" s="147"/>
      <c r="AB78" s="147"/>
      <c r="AC78" s="147"/>
      <c r="AD78" s="147"/>
      <c r="AE78" s="147"/>
      <c r="AF78" s="147"/>
      <c r="AG78" s="147" t="s">
        <v>615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5">
        <v>67</v>
      </c>
      <c r="B79" s="176" t="s">
        <v>1735</v>
      </c>
      <c r="C79" s="182" t="s">
        <v>1736</v>
      </c>
      <c r="D79" s="177" t="s">
        <v>541</v>
      </c>
      <c r="E79" s="178">
        <v>17</v>
      </c>
      <c r="F79" s="179"/>
      <c r="G79" s="180">
        <f t="shared" si="28"/>
        <v>0</v>
      </c>
      <c r="H79" s="159"/>
      <c r="I79" s="158">
        <f t="shared" si="29"/>
        <v>0</v>
      </c>
      <c r="J79" s="159"/>
      <c r="K79" s="158">
        <f t="shared" si="30"/>
        <v>0</v>
      </c>
      <c r="L79" s="158">
        <v>21</v>
      </c>
      <c r="M79" s="158">
        <f t="shared" si="31"/>
        <v>0</v>
      </c>
      <c r="N79" s="157">
        <v>0</v>
      </c>
      <c r="O79" s="157">
        <f t="shared" si="32"/>
        <v>0</v>
      </c>
      <c r="P79" s="157">
        <v>0</v>
      </c>
      <c r="Q79" s="157">
        <f t="shared" si="33"/>
        <v>0</v>
      </c>
      <c r="R79" s="158"/>
      <c r="S79" s="158" t="s">
        <v>307</v>
      </c>
      <c r="T79" s="158" t="s">
        <v>308</v>
      </c>
      <c r="U79" s="158">
        <v>0</v>
      </c>
      <c r="V79" s="158">
        <f t="shared" si="34"/>
        <v>0</v>
      </c>
      <c r="W79" s="158"/>
      <c r="X79" s="158" t="s">
        <v>523</v>
      </c>
      <c r="Y79" s="158" t="s">
        <v>310</v>
      </c>
      <c r="Z79" s="147"/>
      <c r="AA79" s="147"/>
      <c r="AB79" s="147"/>
      <c r="AC79" s="147"/>
      <c r="AD79" s="147"/>
      <c r="AE79" s="147"/>
      <c r="AF79" s="147"/>
      <c r="AG79" s="147" t="s">
        <v>524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5">
        <v>68</v>
      </c>
      <c r="B80" s="176" t="s">
        <v>1737</v>
      </c>
      <c r="C80" s="182" t="s">
        <v>1738</v>
      </c>
      <c r="D80" s="177" t="s">
        <v>541</v>
      </c>
      <c r="E80" s="178">
        <v>5</v>
      </c>
      <c r="F80" s="179"/>
      <c r="G80" s="180">
        <f t="shared" si="28"/>
        <v>0</v>
      </c>
      <c r="H80" s="159"/>
      <c r="I80" s="158">
        <f t="shared" si="29"/>
        <v>0</v>
      </c>
      <c r="J80" s="159"/>
      <c r="K80" s="158">
        <f t="shared" si="30"/>
        <v>0</v>
      </c>
      <c r="L80" s="158">
        <v>21</v>
      </c>
      <c r="M80" s="158">
        <f t="shared" si="31"/>
        <v>0</v>
      </c>
      <c r="N80" s="157">
        <v>0</v>
      </c>
      <c r="O80" s="157">
        <f t="shared" si="32"/>
        <v>0</v>
      </c>
      <c r="P80" s="157">
        <v>0</v>
      </c>
      <c r="Q80" s="157">
        <f t="shared" si="33"/>
        <v>0</v>
      </c>
      <c r="R80" s="158"/>
      <c r="S80" s="158" t="s">
        <v>307</v>
      </c>
      <c r="T80" s="158" t="s">
        <v>308</v>
      </c>
      <c r="U80" s="158">
        <v>0</v>
      </c>
      <c r="V80" s="158">
        <f t="shared" si="34"/>
        <v>0</v>
      </c>
      <c r="W80" s="158"/>
      <c r="X80" s="158" t="s">
        <v>523</v>
      </c>
      <c r="Y80" s="158" t="s">
        <v>310</v>
      </c>
      <c r="Z80" s="147"/>
      <c r="AA80" s="147"/>
      <c r="AB80" s="147"/>
      <c r="AC80" s="147"/>
      <c r="AD80" s="147"/>
      <c r="AE80" s="147"/>
      <c r="AF80" s="147"/>
      <c r="AG80" s="147" t="s">
        <v>524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75">
        <v>69</v>
      </c>
      <c r="B81" s="176" t="s">
        <v>1739</v>
      </c>
      <c r="C81" s="182" t="s">
        <v>1740</v>
      </c>
      <c r="D81" s="177" t="s">
        <v>541</v>
      </c>
      <c r="E81" s="178">
        <v>2</v>
      </c>
      <c r="F81" s="179"/>
      <c r="G81" s="180">
        <f t="shared" si="28"/>
        <v>0</v>
      </c>
      <c r="H81" s="159"/>
      <c r="I81" s="158">
        <f t="shared" si="29"/>
        <v>0</v>
      </c>
      <c r="J81" s="159"/>
      <c r="K81" s="158">
        <f t="shared" si="30"/>
        <v>0</v>
      </c>
      <c r="L81" s="158">
        <v>21</v>
      </c>
      <c r="M81" s="158">
        <f t="shared" si="31"/>
        <v>0</v>
      </c>
      <c r="N81" s="157">
        <v>0</v>
      </c>
      <c r="O81" s="157">
        <f t="shared" si="32"/>
        <v>0</v>
      </c>
      <c r="P81" s="157">
        <v>0</v>
      </c>
      <c r="Q81" s="157">
        <f t="shared" si="33"/>
        <v>0</v>
      </c>
      <c r="R81" s="158"/>
      <c r="S81" s="158" t="s">
        <v>307</v>
      </c>
      <c r="T81" s="158" t="s">
        <v>308</v>
      </c>
      <c r="U81" s="158">
        <v>0</v>
      </c>
      <c r="V81" s="158">
        <f t="shared" si="34"/>
        <v>0</v>
      </c>
      <c r="W81" s="158"/>
      <c r="X81" s="158" t="s">
        <v>523</v>
      </c>
      <c r="Y81" s="158" t="s">
        <v>310</v>
      </c>
      <c r="Z81" s="147"/>
      <c r="AA81" s="147"/>
      <c r="AB81" s="147"/>
      <c r="AC81" s="147"/>
      <c r="AD81" s="147"/>
      <c r="AE81" s="147"/>
      <c r="AF81" s="147"/>
      <c r="AG81" s="147" t="s">
        <v>524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5">
        <v>70</v>
      </c>
      <c r="B82" s="176" t="s">
        <v>1741</v>
      </c>
      <c r="C82" s="182" t="s">
        <v>1742</v>
      </c>
      <c r="D82" s="177" t="s">
        <v>541</v>
      </c>
      <c r="E82" s="178">
        <v>2</v>
      </c>
      <c r="F82" s="179"/>
      <c r="G82" s="180">
        <f t="shared" si="28"/>
        <v>0</v>
      </c>
      <c r="H82" s="159"/>
      <c r="I82" s="158">
        <f t="shared" si="29"/>
        <v>0</v>
      </c>
      <c r="J82" s="159"/>
      <c r="K82" s="158">
        <f t="shared" si="30"/>
        <v>0</v>
      </c>
      <c r="L82" s="158">
        <v>21</v>
      </c>
      <c r="M82" s="158">
        <f t="shared" si="31"/>
        <v>0</v>
      </c>
      <c r="N82" s="157">
        <v>0</v>
      </c>
      <c r="O82" s="157">
        <f t="shared" si="32"/>
        <v>0</v>
      </c>
      <c r="P82" s="157">
        <v>0</v>
      </c>
      <c r="Q82" s="157">
        <f t="shared" si="33"/>
        <v>0</v>
      </c>
      <c r="R82" s="158"/>
      <c r="S82" s="158" t="s">
        <v>307</v>
      </c>
      <c r="T82" s="158" t="s">
        <v>308</v>
      </c>
      <c r="U82" s="158">
        <v>0</v>
      </c>
      <c r="V82" s="158">
        <f t="shared" si="34"/>
        <v>0</v>
      </c>
      <c r="W82" s="158"/>
      <c r="X82" s="158" t="s">
        <v>523</v>
      </c>
      <c r="Y82" s="158" t="s">
        <v>310</v>
      </c>
      <c r="Z82" s="147"/>
      <c r="AA82" s="147"/>
      <c r="AB82" s="147"/>
      <c r="AC82" s="147"/>
      <c r="AD82" s="147"/>
      <c r="AE82" s="147"/>
      <c r="AF82" s="147"/>
      <c r="AG82" s="147" t="s">
        <v>524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5">
        <v>71</v>
      </c>
      <c r="B83" s="176" t="s">
        <v>1743</v>
      </c>
      <c r="C83" s="182" t="s">
        <v>1744</v>
      </c>
      <c r="D83" s="177" t="s">
        <v>541</v>
      </c>
      <c r="E83" s="178">
        <v>19</v>
      </c>
      <c r="F83" s="179"/>
      <c r="G83" s="180">
        <f t="shared" si="28"/>
        <v>0</v>
      </c>
      <c r="H83" s="159"/>
      <c r="I83" s="158">
        <f t="shared" si="29"/>
        <v>0</v>
      </c>
      <c r="J83" s="159"/>
      <c r="K83" s="158">
        <f t="shared" si="30"/>
        <v>0</v>
      </c>
      <c r="L83" s="158">
        <v>21</v>
      </c>
      <c r="M83" s="158">
        <f t="shared" si="31"/>
        <v>0</v>
      </c>
      <c r="N83" s="157">
        <v>0</v>
      </c>
      <c r="O83" s="157">
        <f t="shared" si="32"/>
        <v>0</v>
      </c>
      <c r="P83" s="157">
        <v>0</v>
      </c>
      <c r="Q83" s="157">
        <f t="shared" si="33"/>
        <v>0</v>
      </c>
      <c r="R83" s="158"/>
      <c r="S83" s="158" t="s">
        <v>307</v>
      </c>
      <c r="T83" s="158" t="s">
        <v>308</v>
      </c>
      <c r="U83" s="158">
        <v>0</v>
      </c>
      <c r="V83" s="158">
        <f t="shared" si="34"/>
        <v>0</v>
      </c>
      <c r="W83" s="158"/>
      <c r="X83" s="158" t="s">
        <v>309</v>
      </c>
      <c r="Y83" s="158" t="s">
        <v>310</v>
      </c>
      <c r="Z83" s="147"/>
      <c r="AA83" s="147"/>
      <c r="AB83" s="147"/>
      <c r="AC83" s="147"/>
      <c r="AD83" s="147"/>
      <c r="AE83" s="147"/>
      <c r="AF83" s="147"/>
      <c r="AG83" s="147" t="s">
        <v>615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5">
        <v>72</v>
      </c>
      <c r="B84" s="176" t="s">
        <v>1745</v>
      </c>
      <c r="C84" s="182" t="s">
        <v>1746</v>
      </c>
      <c r="D84" s="177" t="s">
        <v>541</v>
      </c>
      <c r="E84" s="178">
        <v>19</v>
      </c>
      <c r="F84" s="179"/>
      <c r="G84" s="180">
        <f t="shared" si="28"/>
        <v>0</v>
      </c>
      <c r="H84" s="159"/>
      <c r="I84" s="158">
        <f t="shared" si="29"/>
        <v>0</v>
      </c>
      <c r="J84" s="159"/>
      <c r="K84" s="158">
        <f t="shared" si="30"/>
        <v>0</v>
      </c>
      <c r="L84" s="158">
        <v>21</v>
      </c>
      <c r="M84" s="158">
        <f t="shared" si="31"/>
        <v>0</v>
      </c>
      <c r="N84" s="157">
        <v>0</v>
      </c>
      <c r="O84" s="157">
        <f t="shared" si="32"/>
        <v>0</v>
      </c>
      <c r="P84" s="157">
        <v>0</v>
      </c>
      <c r="Q84" s="157">
        <f t="shared" si="33"/>
        <v>0</v>
      </c>
      <c r="R84" s="158"/>
      <c r="S84" s="158" t="s">
        <v>307</v>
      </c>
      <c r="T84" s="158" t="s">
        <v>308</v>
      </c>
      <c r="U84" s="158">
        <v>0</v>
      </c>
      <c r="V84" s="158">
        <f t="shared" si="34"/>
        <v>0</v>
      </c>
      <c r="W84" s="158"/>
      <c r="X84" s="158" t="s">
        <v>523</v>
      </c>
      <c r="Y84" s="158" t="s">
        <v>310</v>
      </c>
      <c r="Z84" s="147"/>
      <c r="AA84" s="147"/>
      <c r="AB84" s="147"/>
      <c r="AC84" s="147"/>
      <c r="AD84" s="147"/>
      <c r="AE84" s="147"/>
      <c r="AF84" s="147"/>
      <c r="AG84" s="147" t="s">
        <v>524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73</v>
      </c>
      <c r="B85" s="176" t="s">
        <v>1747</v>
      </c>
      <c r="C85" s="182" t="s">
        <v>1748</v>
      </c>
      <c r="D85" s="177" t="s">
        <v>541</v>
      </c>
      <c r="E85" s="178">
        <v>1</v>
      </c>
      <c r="F85" s="179"/>
      <c r="G85" s="180">
        <f t="shared" si="28"/>
        <v>0</v>
      </c>
      <c r="H85" s="159"/>
      <c r="I85" s="158">
        <f t="shared" si="29"/>
        <v>0</v>
      </c>
      <c r="J85" s="159"/>
      <c r="K85" s="158">
        <f t="shared" si="30"/>
        <v>0</v>
      </c>
      <c r="L85" s="158">
        <v>21</v>
      </c>
      <c r="M85" s="158">
        <f t="shared" si="31"/>
        <v>0</v>
      </c>
      <c r="N85" s="157">
        <v>0</v>
      </c>
      <c r="O85" s="157">
        <f t="shared" si="32"/>
        <v>0</v>
      </c>
      <c r="P85" s="157">
        <v>0</v>
      </c>
      <c r="Q85" s="157">
        <f t="shared" si="33"/>
        <v>0</v>
      </c>
      <c r="R85" s="158"/>
      <c r="S85" s="158" t="s">
        <v>307</v>
      </c>
      <c r="T85" s="158" t="s">
        <v>308</v>
      </c>
      <c r="U85" s="158">
        <v>0</v>
      </c>
      <c r="V85" s="158">
        <f t="shared" si="34"/>
        <v>0</v>
      </c>
      <c r="W85" s="158"/>
      <c r="X85" s="158" t="s">
        <v>309</v>
      </c>
      <c r="Y85" s="158" t="s">
        <v>310</v>
      </c>
      <c r="Z85" s="147"/>
      <c r="AA85" s="147"/>
      <c r="AB85" s="147"/>
      <c r="AC85" s="147"/>
      <c r="AD85" s="147"/>
      <c r="AE85" s="147"/>
      <c r="AF85" s="147"/>
      <c r="AG85" s="147" t="s">
        <v>615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74</v>
      </c>
      <c r="B86" s="176" t="s">
        <v>1749</v>
      </c>
      <c r="C86" s="182" t="s">
        <v>1750</v>
      </c>
      <c r="D86" s="177" t="s">
        <v>541</v>
      </c>
      <c r="E86" s="178">
        <v>1</v>
      </c>
      <c r="F86" s="179"/>
      <c r="G86" s="180">
        <f t="shared" si="28"/>
        <v>0</v>
      </c>
      <c r="H86" s="159"/>
      <c r="I86" s="158">
        <f t="shared" si="29"/>
        <v>0</v>
      </c>
      <c r="J86" s="159"/>
      <c r="K86" s="158">
        <f t="shared" si="30"/>
        <v>0</v>
      </c>
      <c r="L86" s="158">
        <v>21</v>
      </c>
      <c r="M86" s="158">
        <f t="shared" si="31"/>
        <v>0</v>
      </c>
      <c r="N86" s="157">
        <v>0</v>
      </c>
      <c r="O86" s="157">
        <f t="shared" si="32"/>
        <v>0</v>
      </c>
      <c r="P86" s="157">
        <v>0</v>
      </c>
      <c r="Q86" s="157">
        <f t="shared" si="33"/>
        <v>0</v>
      </c>
      <c r="R86" s="158"/>
      <c r="S86" s="158" t="s">
        <v>307</v>
      </c>
      <c r="T86" s="158" t="s">
        <v>308</v>
      </c>
      <c r="U86" s="158">
        <v>0</v>
      </c>
      <c r="V86" s="158">
        <f t="shared" si="34"/>
        <v>0</v>
      </c>
      <c r="W86" s="158"/>
      <c r="X86" s="158" t="s">
        <v>523</v>
      </c>
      <c r="Y86" s="158" t="s">
        <v>310</v>
      </c>
      <c r="Z86" s="147"/>
      <c r="AA86" s="147"/>
      <c r="AB86" s="147"/>
      <c r="AC86" s="147"/>
      <c r="AD86" s="147"/>
      <c r="AE86" s="147"/>
      <c r="AF86" s="147"/>
      <c r="AG86" s="147" t="s">
        <v>524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5">
        <v>75</v>
      </c>
      <c r="B87" s="176" t="s">
        <v>1751</v>
      </c>
      <c r="C87" s="182" t="s">
        <v>1752</v>
      </c>
      <c r="D87" s="177" t="s">
        <v>541</v>
      </c>
      <c r="E87" s="178">
        <v>2</v>
      </c>
      <c r="F87" s="179"/>
      <c r="G87" s="180">
        <f t="shared" si="28"/>
        <v>0</v>
      </c>
      <c r="H87" s="159"/>
      <c r="I87" s="158">
        <f t="shared" si="29"/>
        <v>0</v>
      </c>
      <c r="J87" s="159"/>
      <c r="K87" s="158">
        <f t="shared" si="30"/>
        <v>0</v>
      </c>
      <c r="L87" s="158">
        <v>21</v>
      </c>
      <c r="M87" s="158">
        <f t="shared" si="31"/>
        <v>0</v>
      </c>
      <c r="N87" s="157">
        <v>0</v>
      </c>
      <c r="O87" s="157">
        <f t="shared" si="32"/>
        <v>0</v>
      </c>
      <c r="P87" s="157">
        <v>0</v>
      </c>
      <c r="Q87" s="157">
        <f t="shared" si="33"/>
        <v>0</v>
      </c>
      <c r="R87" s="158"/>
      <c r="S87" s="158" t="s">
        <v>307</v>
      </c>
      <c r="T87" s="158" t="s">
        <v>308</v>
      </c>
      <c r="U87" s="158">
        <v>0</v>
      </c>
      <c r="V87" s="158">
        <f t="shared" si="34"/>
        <v>0</v>
      </c>
      <c r="W87" s="158"/>
      <c r="X87" s="158" t="s">
        <v>309</v>
      </c>
      <c r="Y87" s="158" t="s">
        <v>310</v>
      </c>
      <c r="Z87" s="147"/>
      <c r="AA87" s="147"/>
      <c r="AB87" s="147"/>
      <c r="AC87" s="147"/>
      <c r="AD87" s="147"/>
      <c r="AE87" s="147"/>
      <c r="AF87" s="147"/>
      <c r="AG87" s="147" t="s">
        <v>615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5">
        <v>76</v>
      </c>
      <c r="B88" s="176" t="s">
        <v>1753</v>
      </c>
      <c r="C88" s="182" t="s">
        <v>1754</v>
      </c>
      <c r="D88" s="177" t="s">
        <v>541</v>
      </c>
      <c r="E88" s="178">
        <v>2</v>
      </c>
      <c r="F88" s="179"/>
      <c r="G88" s="180">
        <f t="shared" si="28"/>
        <v>0</v>
      </c>
      <c r="H88" s="159"/>
      <c r="I88" s="158">
        <f t="shared" si="29"/>
        <v>0</v>
      </c>
      <c r="J88" s="159"/>
      <c r="K88" s="158">
        <f t="shared" si="30"/>
        <v>0</v>
      </c>
      <c r="L88" s="158">
        <v>21</v>
      </c>
      <c r="M88" s="158">
        <f t="shared" si="31"/>
        <v>0</v>
      </c>
      <c r="N88" s="157">
        <v>0</v>
      </c>
      <c r="O88" s="157">
        <f t="shared" si="32"/>
        <v>0</v>
      </c>
      <c r="P88" s="157">
        <v>0</v>
      </c>
      <c r="Q88" s="157">
        <f t="shared" si="33"/>
        <v>0</v>
      </c>
      <c r="R88" s="158"/>
      <c r="S88" s="158" t="s">
        <v>307</v>
      </c>
      <c r="T88" s="158" t="s">
        <v>308</v>
      </c>
      <c r="U88" s="158">
        <v>0</v>
      </c>
      <c r="V88" s="158">
        <f t="shared" si="34"/>
        <v>0</v>
      </c>
      <c r="W88" s="158"/>
      <c r="X88" s="158" t="s">
        <v>523</v>
      </c>
      <c r="Y88" s="158" t="s">
        <v>310</v>
      </c>
      <c r="Z88" s="147"/>
      <c r="AA88" s="147"/>
      <c r="AB88" s="147"/>
      <c r="AC88" s="147"/>
      <c r="AD88" s="147"/>
      <c r="AE88" s="147"/>
      <c r="AF88" s="147"/>
      <c r="AG88" s="147" t="s">
        <v>524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1" x14ac:dyDescent="0.2">
      <c r="A89" s="175">
        <v>77</v>
      </c>
      <c r="B89" s="176" t="s">
        <v>1755</v>
      </c>
      <c r="C89" s="182" t="s">
        <v>1756</v>
      </c>
      <c r="D89" s="177" t="s">
        <v>541</v>
      </c>
      <c r="E89" s="178">
        <v>1</v>
      </c>
      <c r="F89" s="179"/>
      <c r="G89" s="180">
        <f t="shared" si="28"/>
        <v>0</v>
      </c>
      <c r="H89" s="159"/>
      <c r="I89" s="158">
        <f t="shared" si="29"/>
        <v>0</v>
      </c>
      <c r="J89" s="159"/>
      <c r="K89" s="158">
        <f t="shared" si="30"/>
        <v>0</v>
      </c>
      <c r="L89" s="158">
        <v>21</v>
      </c>
      <c r="M89" s="158">
        <f t="shared" si="31"/>
        <v>0</v>
      </c>
      <c r="N89" s="157">
        <v>0</v>
      </c>
      <c r="O89" s="157">
        <f t="shared" si="32"/>
        <v>0</v>
      </c>
      <c r="P89" s="157">
        <v>0</v>
      </c>
      <c r="Q89" s="157">
        <f t="shared" si="33"/>
        <v>0</v>
      </c>
      <c r="R89" s="158"/>
      <c r="S89" s="158" t="s">
        <v>307</v>
      </c>
      <c r="T89" s="158" t="s">
        <v>308</v>
      </c>
      <c r="U89" s="158">
        <v>0</v>
      </c>
      <c r="V89" s="158">
        <f t="shared" si="34"/>
        <v>0</v>
      </c>
      <c r="W89" s="158"/>
      <c r="X89" s="158" t="s">
        <v>309</v>
      </c>
      <c r="Y89" s="158" t="s">
        <v>310</v>
      </c>
      <c r="Z89" s="147"/>
      <c r="AA89" s="147"/>
      <c r="AB89" s="147"/>
      <c r="AC89" s="147"/>
      <c r="AD89" s="147"/>
      <c r="AE89" s="147"/>
      <c r="AF89" s="147"/>
      <c r="AG89" s="147" t="s">
        <v>615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5">
        <v>78</v>
      </c>
      <c r="B90" s="176" t="s">
        <v>1757</v>
      </c>
      <c r="C90" s="182" t="s">
        <v>1758</v>
      </c>
      <c r="D90" s="177" t="s">
        <v>541</v>
      </c>
      <c r="E90" s="178">
        <v>1</v>
      </c>
      <c r="F90" s="179"/>
      <c r="G90" s="180">
        <f t="shared" si="28"/>
        <v>0</v>
      </c>
      <c r="H90" s="159"/>
      <c r="I90" s="158">
        <f t="shared" si="29"/>
        <v>0</v>
      </c>
      <c r="J90" s="159"/>
      <c r="K90" s="158">
        <f t="shared" si="30"/>
        <v>0</v>
      </c>
      <c r="L90" s="158">
        <v>21</v>
      </c>
      <c r="M90" s="158">
        <f t="shared" si="31"/>
        <v>0</v>
      </c>
      <c r="N90" s="157">
        <v>0</v>
      </c>
      <c r="O90" s="157">
        <f t="shared" si="32"/>
        <v>0</v>
      </c>
      <c r="P90" s="157">
        <v>0</v>
      </c>
      <c r="Q90" s="157">
        <f t="shared" si="33"/>
        <v>0</v>
      </c>
      <c r="R90" s="158"/>
      <c r="S90" s="158" t="s">
        <v>307</v>
      </c>
      <c r="T90" s="158" t="s">
        <v>308</v>
      </c>
      <c r="U90" s="158">
        <v>0</v>
      </c>
      <c r="V90" s="158">
        <f t="shared" si="34"/>
        <v>0</v>
      </c>
      <c r="W90" s="158"/>
      <c r="X90" s="158" t="s">
        <v>523</v>
      </c>
      <c r="Y90" s="158" t="s">
        <v>310</v>
      </c>
      <c r="Z90" s="147"/>
      <c r="AA90" s="147"/>
      <c r="AB90" s="147"/>
      <c r="AC90" s="147"/>
      <c r="AD90" s="147"/>
      <c r="AE90" s="147"/>
      <c r="AF90" s="147"/>
      <c r="AG90" s="147" t="s">
        <v>524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5">
        <v>79</v>
      </c>
      <c r="B91" s="176" t="s">
        <v>1759</v>
      </c>
      <c r="C91" s="182" t="s">
        <v>1760</v>
      </c>
      <c r="D91" s="177" t="s">
        <v>541</v>
      </c>
      <c r="E91" s="178">
        <v>2</v>
      </c>
      <c r="F91" s="179"/>
      <c r="G91" s="180">
        <f t="shared" si="28"/>
        <v>0</v>
      </c>
      <c r="H91" s="159"/>
      <c r="I91" s="158">
        <f t="shared" si="29"/>
        <v>0</v>
      </c>
      <c r="J91" s="159"/>
      <c r="K91" s="158">
        <f t="shared" si="30"/>
        <v>0</v>
      </c>
      <c r="L91" s="158">
        <v>21</v>
      </c>
      <c r="M91" s="158">
        <f t="shared" si="31"/>
        <v>0</v>
      </c>
      <c r="N91" s="157">
        <v>0</v>
      </c>
      <c r="O91" s="157">
        <f t="shared" si="32"/>
        <v>0</v>
      </c>
      <c r="P91" s="157">
        <v>0</v>
      </c>
      <c r="Q91" s="157">
        <f t="shared" si="33"/>
        <v>0</v>
      </c>
      <c r="R91" s="158"/>
      <c r="S91" s="158" t="s">
        <v>307</v>
      </c>
      <c r="T91" s="158" t="s">
        <v>308</v>
      </c>
      <c r="U91" s="158">
        <v>0</v>
      </c>
      <c r="V91" s="158">
        <f t="shared" si="34"/>
        <v>0</v>
      </c>
      <c r="W91" s="158"/>
      <c r="X91" s="158" t="s">
        <v>309</v>
      </c>
      <c r="Y91" s="158" t="s">
        <v>310</v>
      </c>
      <c r="Z91" s="147"/>
      <c r="AA91" s="147"/>
      <c r="AB91" s="147"/>
      <c r="AC91" s="147"/>
      <c r="AD91" s="147"/>
      <c r="AE91" s="147"/>
      <c r="AF91" s="147"/>
      <c r="AG91" s="147" t="s">
        <v>615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5">
        <v>80</v>
      </c>
      <c r="B92" s="176" t="s">
        <v>1761</v>
      </c>
      <c r="C92" s="182" t="s">
        <v>1762</v>
      </c>
      <c r="D92" s="177" t="s">
        <v>541</v>
      </c>
      <c r="E92" s="178">
        <v>2</v>
      </c>
      <c r="F92" s="179"/>
      <c r="G92" s="180">
        <f t="shared" si="28"/>
        <v>0</v>
      </c>
      <c r="H92" s="159"/>
      <c r="I92" s="158">
        <f t="shared" si="29"/>
        <v>0</v>
      </c>
      <c r="J92" s="159"/>
      <c r="K92" s="158">
        <f t="shared" si="30"/>
        <v>0</v>
      </c>
      <c r="L92" s="158">
        <v>21</v>
      </c>
      <c r="M92" s="158">
        <f t="shared" si="31"/>
        <v>0</v>
      </c>
      <c r="N92" s="157">
        <v>0</v>
      </c>
      <c r="O92" s="157">
        <f t="shared" si="32"/>
        <v>0</v>
      </c>
      <c r="P92" s="157">
        <v>0</v>
      </c>
      <c r="Q92" s="157">
        <f t="shared" si="33"/>
        <v>0</v>
      </c>
      <c r="R92" s="158"/>
      <c r="S92" s="158" t="s">
        <v>307</v>
      </c>
      <c r="T92" s="158" t="s">
        <v>308</v>
      </c>
      <c r="U92" s="158">
        <v>0</v>
      </c>
      <c r="V92" s="158">
        <f t="shared" si="34"/>
        <v>0</v>
      </c>
      <c r="W92" s="158"/>
      <c r="X92" s="158" t="s">
        <v>523</v>
      </c>
      <c r="Y92" s="158" t="s">
        <v>310</v>
      </c>
      <c r="Z92" s="147"/>
      <c r="AA92" s="147"/>
      <c r="AB92" s="147"/>
      <c r="AC92" s="147"/>
      <c r="AD92" s="147"/>
      <c r="AE92" s="147"/>
      <c r="AF92" s="147"/>
      <c r="AG92" s="147" t="s">
        <v>524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5">
        <v>81</v>
      </c>
      <c r="B93" s="176" t="s">
        <v>1763</v>
      </c>
      <c r="C93" s="182" t="s">
        <v>1764</v>
      </c>
      <c r="D93" s="177" t="s">
        <v>541</v>
      </c>
      <c r="E93" s="178">
        <v>2</v>
      </c>
      <c r="F93" s="179"/>
      <c r="G93" s="180">
        <f t="shared" si="28"/>
        <v>0</v>
      </c>
      <c r="H93" s="159"/>
      <c r="I93" s="158">
        <f t="shared" si="29"/>
        <v>0</v>
      </c>
      <c r="J93" s="159"/>
      <c r="K93" s="158">
        <f t="shared" si="30"/>
        <v>0</v>
      </c>
      <c r="L93" s="158">
        <v>21</v>
      </c>
      <c r="M93" s="158">
        <f t="shared" si="31"/>
        <v>0</v>
      </c>
      <c r="N93" s="157">
        <v>0</v>
      </c>
      <c r="O93" s="157">
        <f t="shared" si="32"/>
        <v>0</v>
      </c>
      <c r="P93" s="157">
        <v>0</v>
      </c>
      <c r="Q93" s="157">
        <f t="shared" si="33"/>
        <v>0</v>
      </c>
      <c r="R93" s="158"/>
      <c r="S93" s="158" t="s">
        <v>307</v>
      </c>
      <c r="T93" s="158" t="s">
        <v>308</v>
      </c>
      <c r="U93" s="158">
        <v>0</v>
      </c>
      <c r="V93" s="158">
        <f t="shared" si="34"/>
        <v>0</v>
      </c>
      <c r="W93" s="158"/>
      <c r="X93" s="158" t="s">
        <v>309</v>
      </c>
      <c r="Y93" s="158" t="s">
        <v>310</v>
      </c>
      <c r="Z93" s="147"/>
      <c r="AA93" s="147"/>
      <c r="AB93" s="147"/>
      <c r="AC93" s="147"/>
      <c r="AD93" s="147"/>
      <c r="AE93" s="147"/>
      <c r="AF93" s="147"/>
      <c r="AG93" s="147" t="s">
        <v>615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82</v>
      </c>
      <c r="B94" s="176" t="s">
        <v>1765</v>
      </c>
      <c r="C94" s="182" t="s">
        <v>1766</v>
      </c>
      <c r="D94" s="177" t="s">
        <v>541</v>
      </c>
      <c r="E94" s="178">
        <v>2</v>
      </c>
      <c r="F94" s="179"/>
      <c r="G94" s="180">
        <f t="shared" si="28"/>
        <v>0</v>
      </c>
      <c r="H94" s="159"/>
      <c r="I94" s="158">
        <f t="shared" si="29"/>
        <v>0</v>
      </c>
      <c r="J94" s="159"/>
      <c r="K94" s="158">
        <f t="shared" si="30"/>
        <v>0</v>
      </c>
      <c r="L94" s="158">
        <v>21</v>
      </c>
      <c r="M94" s="158">
        <f t="shared" si="31"/>
        <v>0</v>
      </c>
      <c r="N94" s="157">
        <v>0</v>
      </c>
      <c r="O94" s="157">
        <f t="shared" si="32"/>
        <v>0</v>
      </c>
      <c r="P94" s="157">
        <v>0</v>
      </c>
      <c r="Q94" s="157">
        <f t="shared" si="33"/>
        <v>0</v>
      </c>
      <c r="R94" s="158"/>
      <c r="S94" s="158" t="s">
        <v>307</v>
      </c>
      <c r="T94" s="158" t="s">
        <v>308</v>
      </c>
      <c r="U94" s="158">
        <v>0</v>
      </c>
      <c r="V94" s="158">
        <f t="shared" si="34"/>
        <v>0</v>
      </c>
      <c r="W94" s="158"/>
      <c r="X94" s="158" t="s">
        <v>523</v>
      </c>
      <c r="Y94" s="158" t="s">
        <v>310</v>
      </c>
      <c r="Z94" s="147"/>
      <c r="AA94" s="147"/>
      <c r="AB94" s="147"/>
      <c r="AC94" s="147"/>
      <c r="AD94" s="147"/>
      <c r="AE94" s="147"/>
      <c r="AF94" s="147"/>
      <c r="AG94" s="147" t="s">
        <v>524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83</v>
      </c>
      <c r="B95" s="176" t="s">
        <v>1767</v>
      </c>
      <c r="C95" s="182" t="s">
        <v>1768</v>
      </c>
      <c r="D95" s="177" t="s">
        <v>541</v>
      </c>
      <c r="E95" s="178">
        <v>2</v>
      </c>
      <c r="F95" s="179"/>
      <c r="G95" s="180">
        <f t="shared" si="28"/>
        <v>0</v>
      </c>
      <c r="H95" s="159"/>
      <c r="I95" s="158">
        <f t="shared" si="29"/>
        <v>0</v>
      </c>
      <c r="J95" s="159"/>
      <c r="K95" s="158">
        <f t="shared" si="30"/>
        <v>0</v>
      </c>
      <c r="L95" s="158">
        <v>21</v>
      </c>
      <c r="M95" s="158">
        <f t="shared" si="31"/>
        <v>0</v>
      </c>
      <c r="N95" s="157">
        <v>0</v>
      </c>
      <c r="O95" s="157">
        <f t="shared" si="32"/>
        <v>0</v>
      </c>
      <c r="P95" s="157">
        <v>0</v>
      </c>
      <c r="Q95" s="157">
        <f t="shared" si="33"/>
        <v>0</v>
      </c>
      <c r="R95" s="158"/>
      <c r="S95" s="158" t="s">
        <v>307</v>
      </c>
      <c r="T95" s="158" t="s">
        <v>308</v>
      </c>
      <c r="U95" s="158">
        <v>0</v>
      </c>
      <c r="V95" s="158">
        <f t="shared" si="34"/>
        <v>0</v>
      </c>
      <c r="W95" s="158"/>
      <c r="X95" s="158" t="s">
        <v>309</v>
      </c>
      <c r="Y95" s="158" t="s">
        <v>310</v>
      </c>
      <c r="Z95" s="147"/>
      <c r="AA95" s="147"/>
      <c r="AB95" s="147"/>
      <c r="AC95" s="147"/>
      <c r="AD95" s="147"/>
      <c r="AE95" s="147"/>
      <c r="AF95" s="147"/>
      <c r="AG95" s="147" t="s">
        <v>615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84</v>
      </c>
      <c r="B96" s="176" t="s">
        <v>1769</v>
      </c>
      <c r="C96" s="182" t="s">
        <v>1770</v>
      </c>
      <c r="D96" s="177" t="s">
        <v>541</v>
      </c>
      <c r="E96" s="178">
        <v>2</v>
      </c>
      <c r="F96" s="179"/>
      <c r="G96" s="180">
        <f t="shared" si="28"/>
        <v>0</v>
      </c>
      <c r="H96" s="159"/>
      <c r="I96" s="158">
        <f t="shared" si="29"/>
        <v>0</v>
      </c>
      <c r="J96" s="159"/>
      <c r="K96" s="158">
        <f t="shared" si="30"/>
        <v>0</v>
      </c>
      <c r="L96" s="158">
        <v>21</v>
      </c>
      <c r="M96" s="158">
        <f t="shared" si="31"/>
        <v>0</v>
      </c>
      <c r="N96" s="157">
        <v>0</v>
      </c>
      <c r="O96" s="157">
        <f t="shared" si="32"/>
        <v>0</v>
      </c>
      <c r="P96" s="157">
        <v>0</v>
      </c>
      <c r="Q96" s="157">
        <f t="shared" si="33"/>
        <v>0</v>
      </c>
      <c r="R96" s="158"/>
      <c r="S96" s="158" t="s">
        <v>307</v>
      </c>
      <c r="T96" s="158" t="s">
        <v>308</v>
      </c>
      <c r="U96" s="158">
        <v>0</v>
      </c>
      <c r="V96" s="158">
        <f t="shared" si="34"/>
        <v>0</v>
      </c>
      <c r="W96" s="158"/>
      <c r="X96" s="158" t="s">
        <v>523</v>
      </c>
      <c r="Y96" s="158" t="s">
        <v>310</v>
      </c>
      <c r="Z96" s="147"/>
      <c r="AA96" s="147"/>
      <c r="AB96" s="147"/>
      <c r="AC96" s="147"/>
      <c r="AD96" s="147"/>
      <c r="AE96" s="147"/>
      <c r="AF96" s="147"/>
      <c r="AG96" s="147" t="s">
        <v>524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22.5" outlineLevel="1" x14ac:dyDescent="0.2">
      <c r="A97" s="175">
        <v>85</v>
      </c>
      <c r="B97" s="176" t="s">
        <v>1771</v>
      </c>
      <c r="C97" s="182" t="s">
        <v>1772</v>
      </c>
      <c r="D97" s="177" t="s">
        <v>421</v>
      </c>
      <c r="E97" s="178">
        <v>380</v>
      </c>
      <c r="F97" s="179"/>
      <c r="G97" s="180">
        <f t="shared" si="28"/>
        <v>0</v>
      </c>
      <c r="H97" s="159"/>
      <c r="I97" s="158">
        <f t="shared" si="29"/>
        <v>0</v>
      </c>
      <c r="J97" s="159"/>
      <c r="K97" s="158">
        <f t="shared" si="30"/>
        <v>0</v>
      </c>
      <c r="L97" s="158">
        <v>21</v>
      </c>
      <c r="M97" s="158">
        <f t="shared" si="31"/>
        <v>0</v>
      </c>
      <c r="N97" s="157">
        <v>0</v>
      </c>
      <c r="O97" s="157">
        <f t="shared" si="32"/>
        <v>0</v>
      </c>
      <c r="P97" s="157">
        <v>0</v>
      </c>
      <c r="Q97" s="157">
        <f t="shared" si="33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34"/>
        <v>0</v>
      </c>
      <c r="W97" s="158"/>
      <c r="X97" s="158" t="s">
        <v>309</v>
      </c>
      <c r="Y97" s="158" t="s">
        <v>310</v>
      </c>
      <c r="Z97" s="147"/>
      <c r="AA97" s="147"/>
      <c r="AB97" s="147"/>
      <c r="AC97" s="147"/>
      <c r="AD97" s="147"/>
      <c r="AE97" s="147"/>
      <c r="AF97" s="147"/>
      <c r="AG97" s="147" t="s">
        <v>615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5">
        <v>86</v>
      </c>
      <c r="B98" s="176" t="s">
        <v>1773</v>
      </c>
      <c r="C98" s="182" t="s">
        <v>1774</v>
      </c>
      <c r="D98" s="177" t="s">
        <v>421</v>
      </c>
      <c r="E98" s="178">
        <v>310</v>
      </c>
      <c r="F98" s="179"/>
      <c r="G98" s="180">
        <f t="shared" si="28"/>
        <v>0</v>
      </c>
      <c r="H98" s="159"/>
      <c r="I98" s="158">
        <f t="shared" si="29"/>
        <v>0</v>
      </c>
      <c r="J98" s="159"/>
      <c r="K98" s="158">
        <f t="shared" si="30"/>
        <v>0</v>
      </c>
      <c r="L98" s="158">
        <v>21</v>
      </c>
      <c r="M98" s="158">
        <f t="shared" si="31"/>
        <v>0</v>
      </c>
      <c r="N98" s="157">
        <v>0</v>
      </c>
      <c r="O98" s="157">
        <f t="shared" si="32"/>
        <v>0</v>
      </c>
      <c r="P98" s="157">
        <v>0</v>
      </c>
      <c r="Q98" s="157">
        <f t="shared" si="33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34"/>
        <v>0</v>
      </c>
      <c r="W98" s="158"/>
      <c r="X98" s="158" t="s">
        <v>523</v>
      </c>
      <c r="Y98" s="158" t="s">
        <v>310</v>
      </c>
      <c r="Z98" s="147"/>
      <c r="AA98" s="147"/>
      <c r="AB98" s="147"/>
      <c r="AC98" s="147"/>
      <c r="AD98" s="147"/>
      <c r="AE98" s="147"/>
      <c r="AF98" s="147"/>
      <c r="AG98" s="147" t="s">
        <v>524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5">
        <v>87</v>
      </c>
      <c r="B99" s="176" t="s">
        <v>1775</v>
      </c>
      <c r="C99" s="182" t="s">
        <v>1776</v>
      </c>
      <c r="D99" s="177" t="s">
        <v>421</v>
      </c>
      <c r="E99" s="178">
        <v>70</v>
      </c>
      <c r="F99" s="179"/>
      <c r="G99" s="180">
        <f t="shared" si="28"/>
        <v>0</v>
      </c>
      <c r="H99" s="159"/>
      <c r="I99" s="158">
        <f t="shared" si="29"/>
        <v>0</v>
      </c>
      <c r="J99" s="159"/>
      <c r="K99" s="158">
        <f t="shared" si="30"/>
        <v>0</v>
      </c>
      <c r="L99" s="158">
        <v>21</v>
      </c>
      <c r="M99" s="158">
        <f t="shared" si="31"/>
        <v>0</v>
      </c>
      <c r="N99" s="157">
        <v>0</v>
      </c>
      <c r="O99" s="157">
        <f t="shared" si="32"/>
        <v>0</v>
      </c>
      <c r="P99" s="157">
        <v>0</v>
      </c>
      <c r="Q99" s="157">
        <f t="shared" si="33"/>
        <v>0</v>
      </c>
      <c r="R99" s="158"/>
      <c r="S99" s="158" t="s">
        <v>307</v>
      </c>
      <c r="T99" s="158" t="s">
        <v>308</v>
      </c>
      <c r="U99" s="158">
        <v>0</v>
      </c>
      <c r="V99" s="158">
        <f t="shared" si="34"/>
        <v>0</v>
      </c>
      <c r="W99" s="158"/>
      <c r="X99" s="158" t="s">
        <v>523</v>
      </c>
      <c r="Y99" s="158" t="s">
        <v>310</v>
      </c>
      <c r="Z99" s="147"/>
      <c r="AA99" s="147"/>
      <c r="AB99" s="147"/>
      <c r="AC99" s="147"/>
      <c r="AD99" s="147"/>
      <c r="AE99" s="147"/>
      <c r="AF99" s="147"/>
      <c r="AG99" s="147" t="s">
        <v>524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5">
        <v>88</v>
      </c>
      <c r="B100" s="176" t="s">
        <v>1777</v>
      </c>
      <c r="C100" s="182" t="s">
        <v>1778</v>
      </c>
      <c r="D100" s="177" t="s">
        <v>541</v>
      </c>
      <c r="E100" s="178">
        <v>3</v>
      </c>
      <c r="F100" s="179"/>
      <c r="G100" s="180">
        <f t="shared" si="28"/>
        <v>0</v>
      </c>
      <c r="H100" s="159"/>
      <c r="I100" s="158">
        <f t="shared" si="29"/>
        <v>0</v>
      </c>
      <c r="J100" s="159"/>
      <c r="K100" s="158">
        <f t="shared" si="30"/>
        <v>0</v>
      </c>
      <c r="L100" s="158">
        <v>21</v>
      </c>
      <c r="M100" s="158">
        <f t="shared" si="31"/>
        <v>0</v>
      </c>
      <c r="N100" s="157">
        <v>0</v>
      </c>
      <c r="O100" s="157">
        <f t="shared" si="32"/>
        <v>0</v>
      </c>
      <c r="P100" s="157">
        <v>0</v>
      </c>
      <c r="Q100" s="157">
        <f t="shared" si="33"/>
        <v>0</v>
      </c>
      <c r="R100" s="158"/>
      <c r="S100" s="158" t="s">
        <v>307</v>
      </c>
      <c r="T100" s="158" t="s">
        <v>308</v>
      </c>
      <c r="U100" s="158">
        <v>0</v>
      </c>
      <c r="V100" s="158">
        <f t="shared" si="34"/>
        <v>0</v>
      </c>
      <c r="W100" s="158"/>
      <c r="X100" s="158" t="s">
        <v>309</v>
      </c>
      <c r="Y100" s="158" t="s">
        <v>310</v>
      </c>
      <c r="Z100" s="147"/>
      <c r="AA100" s="147"/>
      <c r="AB100" s="147"/>
      <c r="AC100" s="147"/>
      <c r="AD100" s="147"/>
      <c r="AE100" s="147"/>
      <c r="AF100" s="147"/>
      <c r="AG100" s="147" t="s">
        <v>615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89</v>
      </c>
      <c r="B101" s="176" t="s">
        <v>1779</v>
      </c>
      <c r="C101" s="182" t="s">
        <v>1780</v>
      </c>
      <c r="D101" s="177" t="s">
        <v>541</v>
      </c>
      <c r="E101" s="178">
        <v>3</v>
      </c>
      <c r="F101" s="179"/>
      <c r="G101" s="180">
        <f t="shared" si="28"/>
        <v>0</v>
      </c>
      <c r="H101" s="159"/>
      <c r="I101" s="158">
        <f t="shared" si="29"/>
        <v>0</v>
      </c>
      <c r="J101" s="159"/>
      <c r="K101" s="158">
        <f t="shared" si="30"/>
        <v>0</v>
      </c>
      <c r="L101" s="158">
        <v>21</v>
      </c>
      <c r="M101" s="158">
        <f t="shared" si="31"/>
        <v>0</v>
      </c>
      <c r="N101" s="157">
        <v>0</v>
      </c>
      <c r="O101" s="157">
        <f t="shared" si="32"/>
        <v>0</v>
      </c>
      <c r="P101" s="157">
        <v>0</v>
      </c>
      <c r="Q101" s="157">
        <f t="shared" si="33"/>
        <v>0</v>
      </c>
      <c r="R101" s="158"/>
      <c r="S101" s="158" t="s">
        <v>307</v>
      </c>
      <c r="T101" s="158" t="s">
        <v>308</v>
      </c>
      <c r="U101" s="158">
        <v>0</v>
      </c>
      <c r="V101" s="158">
        <f t="shared" si="34"/>
        <v>0</v>
      </c>
      <c r="W101" s="158"/>
      <c r="X101" s="158" t="s">
        <v>523</v>
      </c>
      <c r="Y101" s="158" t="s">
        <v>310</v>
      </c>
      <c r="Z101" s="147"/>
      <c r="AA101" s="147"/>
      <c r="AB101" s="147"/>
      <c r="AC101" s="147"/>
      <c r="AD101" s="147"/>
      <c r="AE101" s="147"/>
      <c r="AF101" s="147"/>
      <c r="AG101" s="147" t="s">
        <v>524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90</v>
      </c>
      <c r="B102" s="176" t="s">
        <v>1781</v>
      </c>
      <c r="C102" s="182" t="s">
        <v>1782</v>
      </c>
      <c r="D102" s="177" t="s">
        <v>541</v>
      </c>
      <c r="E102" s="178">
        <v>3</v>
      </c>
      <c r="F102" s="179"/>
      <c r="G102" s="180">
        <f t="shared" si="28"/>
        <v>0</v>
      </c>
      <c r="H102" s="159"/>
      <c r="I102" s="158">
        <f t="shared" si="29"/>
        <v>0</v>
      </c>
      <c r="J102" s="159"/>
      <c r="K102" s="158">
        <f t="shared" si="30"/>
        <v>0</v>
      </c>
      <c r="L102" s="158">
        <v>21</v>
      </c>
      <c r="M102" s="158">
        <f t="shared" si="31"/>
        <v>0</v>
      </c>
      <c r="N102" s="157">
        <v>0</v>
      </c>
      <c r="O102" s="157">
        <f t="shared" si="32"/>
        <v>0</v>
      </c>
      <c r="P102" s="157">
        <v>0</v>
      </c>
      <c r="Q102" s="157">
        <f t="shared" si="33"/>
        <v>0</v>
      </c>
      <c r="R102" s="158"/>
      <c r="S102" s="158" t="s">
        <v>307</v>
      </c>
      <c r="T102" s="158" t="s">
        <v>308</v>
      </c>
      <c r="U102" s="158">
        <v>0</v>
      </c>
      <c r="V102" s="158">
        <f t="shared" si="34"/>
        <v>0</v>
      </c>
      <c r="W102" s="158"/>
      <c r="X102" s="158" t="s">
        <v>309</v>
      </c>
      <c r="Y102" s="158" t="s">
        <v>310</v>
      </c>
      <c r="Z102" s="147"/>
      <c r="AA102" s="147"/>
      <c r="AB102" s="147"/>
      <c r="AC102" s="147"/>
      <c r="AD102" s="147"/>
      <c r="AE102" s="147"/>
      <c r="AF102" s="147"/>
      <c r="AG102" s="147" t="s">
        <v>615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91</v>
      </c>
      <c r="B103" s="176" t="s">
        <v>1783</v>
      </c>
      <c r="C103" s="182" t="s">
        <v>1784</v>
      </c>
      <c r="D103" s="177" t="s">
        <v>541</v>
      </c>
      <c r="E103" s="178">
        <v>3</v>
      </c>
      <c r="F103" s="179"/>
      <c r="G103" s="180">
        <f t="shared" si="28"/>
        <v>0</v>
      </c>
      <c r="H103" s="159"/>
      <c r="I103" s="158">
        <f t="shared" si="29"/>
        <v>0</v>
      </c>
      <c r="J103" s="159"/>
      <c r="K103" s="158">
        <f t="shared" si="30"/>
        <v>0</v>
      </c>
      <c r="L103" s="158">
        <v>21</v>
      </c>
      <c r="M103" s="158">
        <f t="shared" si="31"/>
        <v>0</v>
      </c>
      <c r="N103" s="157">
        <v>0</v>
      </c>
      <c r="O103" s="157">
        <f t="shared" si="32"/>
        <v>0</v>
      </c>
      <c r="P103" s="157">
        <v>0</v>
      </c>
      <c r="Q103" s="157">
        <f t="shared" si="33"/>
        <v>0</v>
      </c>
      <c r="R103" s="158"/>
      <c r="S103" s="158" t="s">
        <v>307</v>
      </c>
      <c r="T103" s="158" t="s">
        <v>308</v>
      </c>
      <c r="U103" s="158">
        <v>0</v>
      </c>
      <c r="V103" s="158">
        <f t="shared" si="34"/>
        <v>0</v>
      </c>
      <c r="W103" s="158"/>
      <c r="X103" s="158" t="s">
        <v>523</v>
      </c>
      <c r="Y103" s="158" t="s">
        <v>310</v>
      </c>
      <c r="Z103" s="147"/>
      <c r="AA103" s="147"/>
      <c r="AB103" s="147"/>
      <c r="AC103" s="147"/>
      <c r="AD103" s="147"/>
      <c r="AE103" s="147"/>
      <c r="AF103" s="147"/>
      <c r="AG103" s="147" t="s">
        <v>524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5">
        <v>92</v>
      </c>
      <c r="B104" s="176" t="s">
        <v>1638</v>
      </c>
      <c r="C104" s="182" t="s">
        <v>1639</v>
      </c>
      <c r="D104" s="177" t="s">
        <v>421</v>
      </c>
      <c r="E104" s="178">
        <v>15</v>
      </c>
      <c r="F104" s="179"/>
      <c r="G104" s="180">
        <f t="shared" si="28"/>
        <v>0</v>
      </c>
      <c r="H104" s="159"/>
      <c r="I104" s="158">
        <f t="shared" si="29"/>
        <v>0</v>
      </c>
      <c r="J104" s="159"/>
      <c r="K104" s="158">
        <f t="shared" si="30"/>
        <v>0</v>
      </c>
      <c r="L104" s="158">
        <v>21</v>
      </c>
      <c r="M104" s="158">
        <f t="shared" si="31"/>
        <v>0</v>
      </c>
      <c r="N104" s="157">
        <v>0</v>
      </c>
      <c r="O104" s="157">
        <f t="shared" si="32"/>
        <v>0</v>
      </c>
      <c r="P104" s="157">
        <v>0</v>
      </c>
      <c r="Q104" s="157">
        <f t="shared" si="33"/>
        <v>0</v>
      </c>
      <c r="R104" s="158"/>
      <c r="S104" s="158" t="s">
        <v>307</v>
      </c>
      <c r="T104" s="158" t="s">
        <v>308</v>
      </c>
      <c r="U104" s="158">
        <v>0</v>
      </c>
      <c r="V104" s="158">
        <f t="shared" si="34"/>
        <v>0</v>
      </c>
      <c r="W104" s="158"/>
      <c r="X104" s="158" t="s">
        <v>309</v>
      </c>
      <c r="Y104" s="158" t="s">
        <v>310</v>
      </c>
      <c r="Z104" s="147"/>
      <c r="AA104" s="147"/>
      <c r="AB104" s="147"/>
      <c r="AC104" s="147"/>
      <c r="AD104" s="147"/>
      <c r="AE104" s="147"/>
      <c r="AF104" s="147"/>
      <c r="AG104" s="147" t="s">
        <v>615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5">
        <v>93</v>
      </c>
      <c r="B105" s="176" t="s">
        <v>1640</v>
      </c>
      <c r="C105" s="182" t="s">
        <v>1641</v>
      </c>
      <c r="D105" s="177" t="s">
        <v>421</v>
      </c>
      <c r="E105" s="178">
        <v>15</v>
      </c>
      <c r="F105" s="179"/>
      <c r="G105" s="180">
        <f t="shared" si="28"/>
        <v>0</v>
      </c>
      <c r="H105" s="159"/>
      <c r="I105" s="158">
        <f t="shared" si="29"/>
        <v>0</v>
      </c>
      <c r="J105" s="159"/>
      <c r="K105" s="158">
        <f t="shared" si="30"/>
        <v>0</v>
      </c>
      <c r="L105" s="158">
        <v>21</v>
      </c>
      <c r="M105" s="158">
        <f t="shared" si="31"/>
        <v>0</v>
      </c>
      <c r="N105" s="157">
        <v>0</v>
      </c>
      <c r="O105" s="157">
        <f t="shared" si="32"/>
        <v>0</v>
      </c>
      <c r="P105" s="157">
        <v>0</v>
      </c>
      <c r="Q105" s="157">
        <f t="shared" si="33"/>
        <v>0</v>
      </c>
      <c r="R105" s="158"/>
      <c r="S105" s="158" t="s">
        <v>307</v>
      </c>
      <c r="T105" s="158" t="s">
        <v>308</v>
      </c>
      <c r="U105" s="158">
        <v>0</v>
      </c>
      <c r="V105" s="158">
        <f t="shared" si="34"/>
        <v>0</v>
      </c>
      <c r="W105" s="158"/>
      <c r="X105" s="158" t="s">
        <v>523</v>
      </c>
      <c r="Y105" s="158" t="s">
        <v>310</v>
      </c>
      <c r="Z105" s="147"/>
      <c r="AA105" s="147"/>
      <c r="AB105" s="147"/>
      <c r="AC105" s="147"/>
      <c r="AD105" s="147"/>
      <c r="AE105" s="147"/>
      <c r="AF105" s="147"/>
      <c r="AG105" s="147" t="s">
        <v>524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5">
        <v>94</v>
      </c>
      <c r="B106" s="176" t="s">
        <v>1678</v>
      </c>
      <c r="C106" s="182" t="s">
        <v>1679</v>
      </c>
      <c r="D106" s="177" t="s">
        <v>421</v>
      </c>
      <c r="E106" s="178">
        <v>160</v>
      </c>
      <c r="F106" s="179"/>
      <c r="G106" s="180">
        <f t="shared" si="28"/>
        <v>0</v>
      </c>
      <c r="H106" s="159"/>
      <c r="I106" s="158">
        <f t="shared" si="29"/>
        <v>0</v>
      </c>
      <c r="J106" s="159"/>
      <c r="K106" s="158">
        <f t="shared" si="30"/>
        <v>0</v>
      </c>
      <c r="L106" s="158">
        <v>21</v>
      </c>
      <c r="M106" s="158">
        <f t="shared" si="31"/>
        <v>0</v>
      </c>
      <c r="N106" s="157">
        <v>0</v>
      </c>
      <c r="O106" s="157">
        <f t="shared" si="32"/>
        <v>0</v>
      </c>
      <c r="P106" s="157">
        <v>0</v>
      </c>
      <c r="Q106" s="157">
        <f t="shared" si="33"/>
        <v>0</v>
      </c>
      <c r="R106" s="158"/>
      <c r="S106" s="158" t="s">
        <v>307</v>
      </c>
      <c r="T106" s="158" t="s">
        <v>308</v>
      </c>
      <c r="U106" s="158">
        <v>0</v>
      </c>
      <c r="V106" s="158">
        <f t="shared" si="34"/>
        <v>0</v>
      </c>
      <c r="W106" s="158"/>
      <c r="X106" s="158" t="s">
        <v>309</v>
      </c>
      <c r="Y106" s="158" t="s">
        <v>310</v>
      </c>
      <c r="Z106" s="147"/>
      <c r="AA106" s="147"/>
      <c r="AB106" s="147"/>
      <c r="AC106" s="147"/>
      <c r="AD106" s="147"/>
      <c r="AE106" s="147"/>
      <c r="AF106" s="147"/>
      <c r="AG106" s="147" t="s">
        <v>615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5">
        <v>95</v>
      </c>
      <c r="B107" s="176" t="s">
        <v>1644</v>
      </c>
      <c r="C107" s="182" t="s">
        <v>1645</v>
      </c>
      <c r="D107" s="177" t="s">
        <v>421</v>
      </c>
      <c r="E107" s="178">
        <v>160</v>
      </c>
      <c r="F107" s="179"/>
      <c r="G107" s="180">
        <f t="shared" si="28"/>
        <v>0</v>
      </c>
      <c r="H107" s="159"/>
      <c r="I107" s="158">
        <f t="shared" si="29"/>
        <v>0</v>
      </c>
      <c r="J107" s="159"/>
      <c r="K107" s="158">
        <f t="shared" si="30"/>
        <v>0</v>
      </c>
      <c r="L107" s="158">
        <v>21</v>
      </c>
      <c r="M107" s="158">
        <f t="shared" si="31"/>
        <v>0</v>
      </c>
      <c r="N107" s="157">
        <v>0</v>
      </c>
      <c r="O107" s="157">
        <f t="shared" si="32"/>
        <v>0</v>
      </c>
      <c r="P107" s="157">
        <v>0</v>
      </c>
      <c r="Q107" s="157">
        <f t="shared" si="33"/>
        <v>0</v>
      </c>
      <c r="R107" s="158"/>
      <c r="S107" s="158" t="s">
        <v>307</v>
      </c>
      <c r="T107" s="158" t="s">
        <v>308</v>
      </c>
      <c r="U107" s="158">
        <v>0</v>
      </c>
      <c r="V107" s="158">
        <f t="shared" si="34"/>
        <v>0</v>
      </c>
      <c r="W107" s="158"/>
      <c r="X107" s="158" t="s">
        <v>523</v>
      </c>
      <c r="Y107" s="158" t="s">
        <v>310</v>
      </c>
      <c r="Z107" s="147"/>
      <c r="AA107" s="147"/>
      <c r="AB107" s="147"/>
      <c r="AC107" s="147"/>
      <c r="AD107" s="147"/>
      <c r="AE107" s="147"/>
      <c r="AF107" s="147"/>
      <c r="AG107" s="147" t="s">
        <v>524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5">
        <v>96</v>
      </c>
      <c r="B108" s="176" t="s">
        <v>1646</v>
      </c>
      <c r="C108" s="182" t="s">
        <v>1647</v>
      </c>
      <c r="D108" s="177" t="s">
        <v>541</v>
      </c>
      <c r="E108" s="178">
        <v>80</v>
      </c>
      <c r="F108" s="179"/>
      <c r="G108" s="180">
        <f t="shared" si="28"/>
        <v>0</v>
      </c>
      <c r="H108" s="159"/>
      <c r="I108" s="158">
        <f t="shared" si="29"/>
        <v>0</v>
      </c>
      <c r="J108" s="159"/>
      <c r="K108" s="158">
        <f t="shared" si="30"/>
        <v>0</v>
      </c>
      <c r="L108" s="158">
        <v>21</v>
      </c>
      <c r="M108" s="158">
        <f t="shared" si="31"/>
        <v>0</v>
      </c>
      <c r="N108" s="157">
        <v>0</v>
      </c>
      <c r="O108" s="157">
        <f t="shared" si="32"/>
        <v>0</v>
      </c>
      <c r="P108" s="157">
        <v>0</v>
      </c>
      <c r="Q108" s="157">
        <f t="shared" si="33"/>
        <v>0</v>
      </c>
      <c r="R108" s="158"/>
      <c r="S108" s="158" t="s">
        <v>307</v>
      </c>
      <c r="T108" s="158" t="s">
        <v>308</v>
      </c>
      <c r="U108" s="158">
        <v>0</v>
      </c>
      <c r="V108" s="158">
        <f t="shared" si="34"/>
        <v>0</v>
      </c>
      <c r="W108" s="158"/>
      <c r="X108" s="158" t="s">
        <v>309</v>
      </c>
      <c r="Y108" s="158" t="s">
        <v>310</v>
      </c>
      <c r="Z108" s="147"/>
      <c r="AA108" s="147"/>
      <c r="AB108" s="147"/>
      <c r="AC108" s="147"/>
      <c r="AD108" s="147"/>
      <c r="AE108" s="147"/>
      <c r="AF108" s="147"/>
      <c r="AG108" s="147" t="s">
        <v>615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5">
        <v>97</v>
      </c>
      <c r="B109" s="176" t="s">
        <v>1648</v>
      </c>
      <c r="C109" s="182" t="s">
        <v>1649</v>
      </c>
      <c r="D109" s="177" t="s">
        <v>541</v>
      </c>
      <c r="E109" s="178">
        <v>80</v>
      </c>
      <c r="F109" s="179"/>
      <c r="G109" s="180">
        <f t="shared" si="28"/>
        <v>0</v>
      </c>
      <c r="H109" s="159"/>
      <c r="I109" s="158">
        <f t="shared" si="29"/>
        <v>0</v>
      </c>
      <c r="J109" s="159"/>
      <c r="K109" s="158">
        <f t="shared" si="30"/>
        <v>0</v>
      </c>
      <c r="L109" s="158">
        <v>21</v>
      </c>
      <c r="M109" s="158">
        <f t="shared" si="31"/>
        <v>0</v>
      </c>
      <c r="N109" s="157">
        <v>0</v>
      </c>
      <c r="O109" s="157">
        <f t="shared" si="32"/>
        <v>0</v>
      </c>
      <c r="P109" s="157">
        <v>0</v>
      </c>
      <c r="Q109" s="157">
        <f t="shared" si="33"/>
        <v>0</v>
      </c>
      <c r="R109" s="158"/>
      <c r="S109" s="158" t="s">
        <v>307</v>
      </c>
      <c r="T109" s="158" t="s">
        <v>308</v>
      </c>
      <c r="U109" s="158">
        <v>0</v>
      </c>
      <c r="V109" s="158">
        <f t="shared" si="34"/>
        <v>0</v>
      </c>
      <c r="W109" s="158"/>
      <c r="X109" s="158" t="s">
        <v>523</v>
      </c>
      <c r="Y109" s="158" t="s">
        <v>310</v>
      </c>
      <c r="Z109" s="147"/>
      <c r="AA109" s="147"/>
      <c r="AB109" s="147"/>
      <c r="AC109" s="147"/>
      <c r="AD109" s="147"/>
      <c r="AE109" s="147"/>
      <c r="AF109" s="147"/>
      <c r="AG109" s="147" t="s">
        <v>524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5">
        <v>98</v>
      </c>
      <c r="B110" s="176" t="s">
        <v>1650</v>
      </c>
      <c r="C110" s="182" t="s">
        <v>1651</v>
      </c>
      <c r="D110" s="177" t="s">
        <v>541</v>
      </c>
      <c r="E110" s="178">
        <v>320</v>
      </c>
      <c r="F110" s="179"/>
      <c r="G110" s="180">
        <f t="shared" si="28"/>
        <v>0</v>
      </c>
      <c r="H110" s="159"/>
      <c r="I110" s="158">
        <f t="shared" si="29"/>
        <v>0</v>
      </c>
      <c r="J110" s="159"/>
      <c r="K110" s="158">
        <f t="shared" si="30"/>
        <v>0</v>
      </c>
      <c r="L110" s="158">
        <v>21</v>
      </c>
      <c r="M110" s="158">
        <f t="shared" si="31"/>
        <v>0</v>
      </c>
      <c r="N110" s="157">
        <v>0</v>
      </c>
      <c r="O110" s="157">
        <f t="shared" si="32"/>
        <v>0</v>
      </c>
      <c r="P110" s="157">
        <v>0</v>
      </c>
      <c r="Q110" s="157">
        <f t="shared" si="33"/>
        <v>0</v>
      </c>
      <c r="R110" s="158"/>
      <c r="S110" s="158" t="s">
        <v>307</v>
      </c>
      <c r="T110" s="158" t="s">
        <v>308</v>
      </c>
      <c r="U110" s="158">
        <v>0</v>
      </c>
      <c r="V110" s="158">
        <f t="shared" si="34"/>
        <v>0</v>
      </c>
      <c r="W110" s="158"/>
      <c r="X110" s="158" t="s">
        <v>309</v>
      </c>
      <c r="Y110" s="158" t="s">
        <v>310</v>
      </c>
      <c r="Z110" s="147"/>
      <c r="AA110" s="147"/>
      <c r="AB110" s="147"/>
      <c r="AC110" s="147"/>
      <c r="AD110" s="147"/>
      <c r="AE110" s="147"/>
      <c r="AF110" s="147"/>
      <c r="AG110" s="147" t="s">
        <v>615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99</v>
      </c>
      <c r="B111" s="176" t="s">
        <v>1652</v>
      </c>
      <c r="C111" s="182" t="s">
        <v>1653</v>
      </c>
      <c r="D111" s="177" t="s">
        <v>541</v>
      </c>
      <c r="E111" s="178">
        <v>320</v>
      </c>
      <c r="F111" s="179"/>
      <c r="G111" s="180">
        <f t="shared" si="28"/>
        <v>0</v>
      </c>
      <c r="H111" s="159"/>
      <c r="I111" s="158">
        <f t="shared" si="29"/>
        <v>0</v>
      </c>
      <c r="J111" s="159"/>
      <c r="K111" s="158">
        <f t="shared" si="30"/>
        <v>0</v>
      </c>
      <c r="L111" s="158">
        <v>21</v>
      </c>
      <c r="M111" s="158">
        <f t="shared" si="31"/>
        <v>0</v>
      </c>
      <c r="N111" s="157">
        <v>0</v>
      </c>
      <c r="O111" s="157">
        <f t="shared" si="32"/>
        <v>0</v>
      </c>
      <c r="P111" s="157">
        <v>0</v>
      </c>
      <c r="Q111" s="157">
        <f t="shared" si="33"/>
        <v>0</v>
      </c>
      <c r="R111" s="158"/>
      <c r="S111" s="158" t="s">
        <v>307</v>
      </c>
      <c r="T111" s="158" t="s">
        <v>308</v>
      </c>
      <c r="U111" s="158">
        <v>0</v>
      </c>
      <c r="V111" s="158">
        <f t="shared" si="34"/>
        <v>0</v>
      </c>
      <c r="W111" s="158"/>
      <c r="X111" s="158" t="s">
        <v>523</v>
      </c>
      <c r="Y111" s="158" t="s">
        <v>310</v>
      </c>
      <c r="Z111" s="147"/>
      <c r="AA111" s="147"/>
      <c r="AB111" s="147"/>
      <c r="AC111" s="147"/>
      <c r="AD111" s="147"/>
      <c r="AE111" s="147"/>
      <c r="AF111" s="147"/>
      <c r="AG111" s="147" t="s">
        <v>524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5">
        <v>100</v>
      </c>
      <c r="B112" s="176" t="s">
        <v>1785</v>
      </c>
      <c r="C112" s="182" t="s">
        <v>1732</v>
      </c>
      <c r="D112" s="177" t="s">
        <v>371</v>
      </c>
      <c r="E112" s="178">
        <v>1</v>
      </c>
      <c r="F112" s="179"/>
      <c r="G112" s="180">
        <f t="shared" si="28"/>
        <v>0</v>
      </c>
      <c r="H112" s="159"/>
      <c r="I112" s="158">
        <f t="shared" si="29"/>
        <v>0</v>
      </c>
      <c r="J112" s="159"/>
      <c r="K112" s="158">
        <f t="shared" si="30"/>
        <v>0</v>
      </c>
      <c r="L112" s="158">
        <v>21</v>
      </c>
      <c r="M112" s="158">
        <f t="shared" si="31"/>
        <v>0</v>
      </c>
      <c r="N112" s="157">
        <v>0</v>
      </c>
      <c r="O112" s="157">
        <f t="shared" si="32"/>
        <v>0</v>
      </c>
      <c r="P112" s="157">
        <v>0</v>
      </c>
      <c r="Q112" s="157">
        <f t="shared" si="33"/>
        <v>0</v>
      </c>
      <c r="R112" s="158"/>
      <c r="S112" s="158" t="s">
        <v>307</v>
      </c>
      <c r="T112" s="158" t="s">
        <v>308</v>
      </c>
      <c r="U112" s="158">
        <v>0</v>
      </c>
      <c r="V112" s="158">
        <f t="shared" si="34"/>
        <v>0</v>
      </c>
      <c r="W112" s="158"/>
      <c r="X112" s="158" t="s">
        <v>523</v>
      </c>
      <c r="Y112" s="158" t="s">
        <v>310</v>
      </c>
      <c r="Z112" s="147"/>
      <c r="AA112" s="147"/>
      <c r="AB112" s="147"/>
      <c r="AC112" s="147"/>
      <c r="AD112" s="147"/>
      <c r="AE112" s="147"/>
      <c r="AF112" s="147"/>
      <c r="AG112" s="147" t="s">
        <v>524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5">
        <v>101</v>
      </c>
      <c r="B113" s="176" t="s">
        <v>1786</v>
      </c>
      <c r="C113" s="182" t="s">
        <v>1787</v>
      </c>
      <c r="D113" s="177" t="s">
        <v>541</v>
      </c>
      <c r="E113" s="178">
        <v>1</v>
      </c>
      <c r="F113" s="179"/>
      <c r="G113" s="180">
        <f t="shared" si="28"/>
        <v>0</v>
      </c>
      <c r="H113" s="159"/>
      <c r="I113" s="158">
        <f t="shared" si="29"/>
        <v>0</v>
      </c>
      <c r="J113" s="159"/>
      <c r="K113" s="158">
        <f t="shared" si="30"/>
        <v>0</v>
      </c>
      <c r="L113" s="158">
        <v>21</v>
      </c>
      <c r="M113" s="158">
        <f t="shared" si="31"/>
        <v>0</v>
      </c>
      <c r="N113" s="157">
        <v>0</v>
      </c>
      <c r="O113" s="157">
        <f t="shared" si="32"/>
        <v>0</v>
      </c>
      <c r="P113" s="157">
        <v>0</v>
      </c>
      <c r="Q113" s="157">
        <f t="shared" si="33"/>
        <v>0</v>
      </c>
      <c r="R113" s="158"/>
      <c r="S113" s="158" t="s">
        <v>307</v>
      </c>
      <c r="T113" s="158" t="s">
        <v>308</v>
      </c>
      <c r="U113" s="158">
        <v>0</v>
      </c>
      <c r="V113" s="158">
        <f t="shared" si="34"/>
        <v>0</v>
      </c>
      <c r="W113" s="158"/>
      <c r="X113" s="158" t="s">
        <v>309</v>
      </c>
      <c r="Y113" s="158" t="s">
        <v>310</v>
      </c>
      <c r="Z113" s="147"/>
      <c r="AA113" s="147"/>
      <c r="AB113" s="147"/>
      <c r="AC113" s="147"/>
      <c r="AD113" s="147"/>
      <c r="AE113" s="147"/>
      <c r="AF113" s="147"/>
      <c r="AG113" s="147" t="s">
        <v>615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5">
        <v>102</v>
      </c>
      <c r="B114" s="176" t="s">
        <v>1788</v>
      </c>
      <c r="C114" s="182" t="s">
        <v>1789</v>
      </c>
      <c r="D114" s="177" t="s">
        <v>541</v>
      </c>
      <c r="E114" s="178">
        <v>26</v>
      </c>
      <c r="F114" s="179"/>
      <c r="G114" s="180">
        <f t="shared" si="28"/>
        <v>0</v>
      </c>
      <c r="H114" s="159"/>
      <c r="I114" s="158">
        <f t="shared" si="29"/>
        <v>0</v>
      </c>
      <c r="J114" s="159"/>
      <c r="K114" s="158">
        <f t="shared" si="30"/>
        <v>0</v>
      </c>
      <c r="L114" s="158">
        <v>21</v>
      </c>
      <c r="M114" s="158">
        <f t="shared" si="31"/>
        <v>0</v>
      </c>
      <c r="N114" s="157">
        <v>0</v>
      </c>
      <c r="O114" s="157">
        <f t="shared" si="32"/>
        <v>0</v>
      </c>
      <c r="P114" s="157">
        <v>0</v>
      </c>
      <c r="Q114" s="157">
        <f t="shared" si="33"/>
        <v>0</v>
      </c>
      <c r="R114" s="158"/>
      <c r="S114" s="158" t="s">
        <v>307</v>
      </c>
      <c r="T114" s="158" t="s">
        <v>308</v>
      </c>
      <c r="U114" s="158">
        <v>0</v>
      </c>
      <c r="V114" s="158">
        <f t="shared" si="34"/>
        <v>0</v>
      </c>
      <c r="W114" s="158"/>
      <c r="X114" s="158" t="s">
        <v>309</v>
      </c>
      <c r="Y114" s="158" t="s">
        <v>310</v>
      </c>
      <c r="Z114" s="147"/>
      <c r="AA114" s="147"/>
      <c r="AB114" s="147"/>
      <c r="AC114" s="147"/>
      <c r="AD114" s="147"/>
      <c r="AE114" s="147"/>
      <c r="AF114" s="147"/>
      <c r="AG114" s="147" t="s">
        <v>615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5">
        <v>103</v>
      </c>
      <c r="B115" s="176" t="s">
        <v>1790</v>
      </c>
      <c r="C115" s="182" t="s">
        <v>1791</v>
      </c>
      <c r="D115" s="177" t="s">
        <v>541</v>
      </c>
      <c r="E115" s="178">
        <v>26</v>
      </c>
      <c r="F115" s="179"/>
      <c r="G115" s="180">
        <f t="shared" si="28"/>
        <v>0</v>
      </c>
      <c r="H115" s="159"/>
      <c r="I115" s="158">
        <f t="shared" si="29"/>
        <v>0</v>
      </c>
      <c r="J115" s="159"/>
      <c r="K115" s="158">
        <f t="shared" si="30"/>
        <v>0</v>
      </c>
      <c r="L115" s="158">
        <v>21</v>
      </c>
      <c r="M115" s="158">
        <f t="shared" si="31"/>
        <v>0</v>
      </c>
      <c r="N115" s="157">
        <v>0</v>
      </c>
      <c r="O115" s="157">
        <f t="shared" si="32"/>
        <v>0</v>
      </c>
      <c r="P115" s="157">
        <v>0</v>
      </c>
      <c r="Q115" s="157">
        <f t="shared" si="33"/>
        <v>0</v>
      </c>
      <c r="R115" s="158"/>
      <c r="S115" s="158" t="s">
        <v>307</v>
      </c>
      <c r="T115" s="158" t="s">
        <v>308</v>
      </c>
      <c r="U115" s="158">
        <v>0</v>
      </c>
      <c r="V115" s="158">
        <f t="shared" si="34"/>
        <v>0</v>
      </c>
      <c r="W115" s="158"/>
      <c r="X115" s="158" t="s">
        <v>309</v>
      </c>
      <c r="Y115" s="158" t="s">
        <v>310</v>
      </c>
      <c r="Z115" s="147"/>
      <c r="AA115" s="147"/>
      <c r="AB115" s="147"/>
      <c r="AC115" s="147"/>
      <c r="AD115" s="147"/>
      <c r="AE115" s="147"/>
      <c r="AF115" s="147"/>
      <c r="AG115" s="147" t="s">
        <v>615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5">
        <v>104</v>
      </c>
      <c r="B116" s="176" t="s">
        <v>1792</v>
      </c>
      <c r="C116" s="182" t="s">
        <v>1793</v>
      </c>
      <c r="D116" s="177" t="s">
        <v>541</v>
      </c>
      <c r="E116" s="178">
        <v>1</v>
      </c>
      <c r="F116" s="179"/>
      <c r="G116" s="180">
        <f t="shared" si="28"/>
        <v>0</v>
      </c>
      <c r="H116" s="159"/>
      <c r="I116" s="158">
        <f t="shared" si="29"/>
        <v>0</v>
      </c>
      <c r="J116" s="159"/>
      <c r="K116" s="158">
        <f t="shared" si="30"/>
        <v>0</v>
      </c>
      <c r="L116" s="158">
        <v>21</v>
      </c>
      <c r="M116" s="158">
        <f t="shared" si="31"/>
        <v>0</v>
      </c>
      <c r="N116" s="157">
        <v>0</v>
      </c>
      <c r="O116" s="157">
        <f t="shared" si="32"/>
        <v>0</v>
      </c>
      <c r="P116" s="157">
        <v>0</v>
      </c>
      <c r="Q116" s="157">
        <f t="shared" si="33"/>
        <v>0</v>
      </c>
      <c r="R116" s="158"/>
      <c r="S116" s="158" t="s">
        <v>307</v>
      </c>
      <c r="T116" s="158" t="s">
        <v>308</v>
      </c>
      <c r="U116" s="158">
        <v>0</v>
      </c>
      <c r="V116" s="158">
        <f t="shared" si="34"/>
        <v>0</v>
      </c>
      <c r="W116" s="158"/>
      <c r="X116" s="158" t="s">
        <v>309</v>
      </c>
      <c r="Y116" s="158" t="s">
        <v>310</v>
      </c>
      <c r="Z116" s="147"/>
      <c r="AA116" s="147"/>
      <c r="AB116" s="147"/>
      <c r="AC116" s="147"/>
      <c r="AD116" s="147"/>
      <c r="AE116" s="147"/>
      <c r="AF116" s="147"/>
      <c r="AG116" s="147" t="s">
        <v>615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2" t="s">
        <v>302</v>
      </c>
      <c r="B117" s="163" t="s">
        <v>239</v>
      </c>
      <c r="C117" s="181" t="s">
        <v>240</v>
      </c>
      <c r="D117" s="164"/>
      <c r="E117" s="165"/>
      <c r="F117" s="166"/>
      <c r="G117" s="167">
        <f>SUMIF(AG118:AG120,"&lt;&gt;NOR",G118:G120)</f>
        <v>0</v>
      </c>
      <c r="H117" s="161"/>
      <c r="I117" s="161">
        <f>SUM(I118:I120)</f>
        <v>0</v>
      </c>
      <c r="J117" s="161"/>
      <c r="K117" s="161">
        <f>SUM(K118:K120)</f>
        <v>0</v>
      </c>
      <c r="L117" s="161"/>
      <c r="M117" s="161">
        <f>SUM(M118:M120)</f>
        <v>0</v>
      </c>
      <c r="N117" s="160"/>
      <c r="O117" s="160">
        <f>SUM(O118:O120)</f>
        <v>0</v>
      </c>
      <c r="P117" s="160"/>
      <c r="Q117" s="160">
        <f>SUM(Q118:Q120)</f>
        <v>0</v>
      </c>
      <c r="R117" s="161"/>
      <c r="S117" s="161"/>
      <c r="T117" s="161"/>
      <c r="U117" s="161"/>
      <c r="V117" s="161">
        <f>SUM(V118:V120)</f>
        <v>0</v>
      </c>
      <c r="W117" s="161"/>
      <c r="X117" s="161"/>
      <c r="Y117" s="161"/>
      <c r="AG117" t="s">
        <v>303</v>
      </c>
    </row>
    <row r="118" spans="1:60" outlineLevel="1" x14ac:dyDescent="0.2">
      <c r="A118" s="175">
        <v>105</v>
      </c>
      <c r="B118" s="176" t="s">
        <v>1794</v>
      </c>
      <c r="C118" s="182" t="s">
        <v>1795</v>
      </c>
      <c r="D118" s="177" t="s">
        <v>541</v>
      </c>
      <c r="E118" s="178">
        <v>3</v>
      </c>
      <c r="F118" s="179"/>
      <c r="G118" s="180">
        <f>ROUND(E118*F118,2)</f>
        <v>0</v>
      </c>
      <c r="H118" s="159"/>
      <c r="I118" s="158">
        <f>ROUND(E118*H118,2)</f>
        <v>0</v>
      </c>
      <c r="J118" s="159"/>
      <c r="K118" s="158">
        <f>ROUND(E118*J118,2)</f>
        <v>0</v>
      </c>
      <c r="L118" s="158">
        <v>21</v>
      </c>
      <c r="M118" s="158">
        <f>G118*(1+L118/100)</f>
        <v>0</v>
      </c>
      <c r="N118" s="157">
        <v>0</v>
      </c>
      <c r="O118" s="157">
        <f>ROUND(E118*N118,2)</f>
        <v>0</v>
      </c>
      <c r="P118" s="157">
        <v>0</v>
      </c>
      <c r="Q118" s="157">
        <f>ROUND(E118*P118,2)</f>
        <v>0</v>
      </c>
      <c r="R118" s="158"/>
      <c r="S118" s="158" t="s">
        <v>307</v>
      </c>
      <c r="T118" s="158" t="s">
        <v>308</v>
      </c>
      <c r="U118" s="158">
        <v>0</v>
      </c>
      <c r="V118" s="158">
        <f>ROUND(E118*U118,2)</f>
        <v>0</v>
      </c>
      <c r="W118" s="158"/>
      <c r="X118" s="158" t="s">
        <v>309</v>
      </c>
      <c r="Y118" s="158" t="s">
        <v>310</v>
      </c>
      <c r="Z118" s="147"/>
      <c r="AA118" s="147"/>
      <c r="AB118" s="147"/>
      <c r="AC118" s="147"/>
      <c r="AD118" s="147"/>
      <c r="AE118" s="147"/>
      <c r="AF118" s="147"/>
      <c r="AG118" s="147" t="s">
        <v>615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22.5" outlineLevel="1" x14ac:dyDescent="0.2">
      <c r="A119" s="175">
        <v>106</v>
      </c>
      <c r="B119" s="176" t="s">
        <v>1796</v>
      </c>
      <c r="C119" s="182" t="s">
        <v>1797</v>
      </c>
      <c r="D119" s="177" t="s">
        <v>541</v>
      </c>
      <c r="E119" s="178">
        <v>3</v>
      </c>
      <c r="F119" s="179"/>
      <c r="G119" s="180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8"/>
      <c r="S119" s="158" t="s">
        <v>307</v>
      </c>
      <c r="T119" s="158" t="s">
        <v>308</v>
      </c>
      <c r="U119" s="158">
        <v>0</v>
      </c>
      <c r="V119" s="158">
        <f>ROUND(E119*U119,2)</f>
        <v>0</v>
      </c>
      <c r="W119" s="158"/>
      <c r="X119" s="158" t="s">
        <v>523</v>
      </c>
      <c r="Y119" s="158" t="s">
        <v>310</v>
      </c>
      <c r="Z119" s="147"/>
      <c r="AA119" s="147"/>
      <c r="AB119" s="147"/>
      <c r="AC119" s="147"/>
      <c r="AD119" s="147"/>
      <c r="AE119" s="147"/>
      <c r="AF119" s="147"/>
      <c r="AG119" s="147" t="s">
        <v>524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5">
        <v>107</v>
      </c>
      <c r="B120" s="176" t="s">
        <v>1798</v>
      </c>
      <c r="C120" s="182" t="s">
        <v>1799</v>
      </c>
      <c r="D120" s="177" t="s">
        <v>371</v>
      </c>
      <c r="E120" s="178">
        <v>1</v>
      </c>
      <c r="F120" s="179"/>
      <c r="G120" s="180">
        <f>ROUND(E120*F120,2)</f>
        <v>0</v>
      </c>
      <c r="H120" s="159"/>
      <c r="I120" s="158">
        <f>ROUND(E120*H120,2)</f>
        <v>0</v>
      </c>
      <c r="J120" s="159"/>
      <c r="K120" s="158">
        <f>ROUND(E120*J120,2)</f>
        <v>0</v>
      </c>
      <c r="L120" s="158">
        <v>21</v>
      </c>
      <c r="M120" s="158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8"/>
      <c r="S120" s="158" t="s">
        <v>307</v>
      </c>
      <c r="T120" s="158" t="s">
        <v>308</v>
      </c>
      <c r="U120" s="158">
        <v>0</v>
      </c>
      <c r="V120" s="158">
        <f>ROUND(E120*U120,2)</f>
        <v>0</v>
      </c>
      <c r="W120" s="158"/>
      <c r="X120" s="158" t="s">
        <v>309</v>
      </c>
      <c r="Y120" s="158" t="s">
        <v>310</v>
      </c>
      <c r="Z120" s="147"/>
      <c r="AA120" s="147"/>
      <c r="AB120" s="147"/>
      <c r="AC120" s="147"/>
      <c r="AD120" s="147"/>
      <c r="AE120" s="147"/>
      <c r="AF120" s="147"/>
      <c r="AG120" s="147" t="s">
        <v>615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162" t="s">
        <v>302</v>
      </c>
      <c r="B121" s="163" t="s">
        <v>241</v>
      </c>
      <c r="C121" s="181" t="s">
        <v>242</v>
      </c>
      <c r="D121" s="164"/>
      <c r="E121" s="165"/>
      <c r="F121" s="166"/>
      <c r="G121" s="167">
        <f>SUMIF(AG122:AG145,"&lt;&gt;NOR",G122:G145)</f>
        <v>0</v>
      </c>
      <c r="H121" s="161"/>
      <c r="I121" s="161">
        <f>SUM(I122:I145)</f>
        <v>0</v>
      </c>
      <c r="J121" s="161"/>
      <c r="K121" s="161">
        <f>SUM(K122:K145)</f>
        <v>0</v>
      </c>
      <c r="L121" s="161"/>
      <c r="M121" s="161">
        <f>SUM(M122:M145)</f>
        <v>0</v>
      </c>
      <c r="N121" s="160"/>
      <c r="O121" s="160">
        <f>SUM(O122:O145)</f>
        <v>0</v>
      </c>
      <c r="P121" s="160"/>
      <c r="Q121" s="160">
        <f>SUM(Q122:Q145)</f>
        <v>0</v>
      </c>
      <c r="R121" s="161"/>
      <c r="S121" s="161"/>
      <c r="T121" s="161"/>
      <c r="U121" s="161"/>
      <c r="V121" s="161">
        <f>SUM(V122:V145)</f>
        <v>0</v>
      </c>
      <c r="W121" s="161"/>
      <c r="X121" s="161"/>
      <c r="Y121" s="161"/>
      <c r="AG121" t="s">
        <v>303</v>
      </c>
    </row>
    <row r="122" spans="1:60" ht="22.5" outlineLevel="1" x14ac:dyDescent="0.2">
      <c r="A122" s="175">
        <v>108</v>
      </c>
      <c r="B122" s="176" t="s">
        <v>1800</v>
      </c>
      <c r="C122" s="182" t="s">
        <v>1801</v>
      </c>
      <c r="D122" s="177" t="s">
        <v>541</v>
      </c>
      <c r="E122" s="178">
        <v>1</v>
      </c>
      <c r="F122" s="179"/>
      <c r="G122" s="180">
        <f t="shared" ref="G122:G145" si="35">ROUND(E122*F122,2)</f>
        <v>0</v>
      </c>
      <c r="H122" s="159"/>
      <c r="I122" s="158">
        <f t="shared" ref="I122:I145" si="36">ROUND(E122*H122,2)</f>
        <v>0</v>
      </c>
      <c r="J122" s="159"/>
      <c r="K122" s="158">
        <f t="shared" ref="K122:K145" si="37">ROUND(E122*J122,2)</f>
        <v>0</v>
      </c>
      <c r="L122" s="158">
        <v>21</v>
      </c>
      <c r="M122" s="158">
        <f t="shared" ref="M122:M145" si="38">G122*(1+L122/100)</f>
        <v>0</v>
      </c>
      <c r="N122" s="157">
        <v>0</v>
      </c>
      <c r="O122" s="157">
        <f t="shared" ref="O122:O145" si="39">ROUND(E122*N122,2)</f>
        <v>0</v>
      </c>
      <c r="P122" s="157">
        <v>0</v>
      </c>
      <c r="Q122" s="157">
        <f t="shared" ref="Q122:Q145" si="40">ROUND(E122*P122,2)</f>
        <v>0</v>
      </c>
      <c r="R122" s="158"/>
      <c r="S122" s="158" t="s">
        <v>307</v>
      </c>
      <c r="T122" s="158" t="s">
        <v>308</v>
      </c>
      <c r="U122" s="158">
        <v>0</v>
      </c>
      <c r="V122" s="158">
        <f t="shared" ref="V122:V145" si="41">ROUND(E122*U122,2)</f>
        <v>0</v>
      </c>
      <c r="W122" s="158"/>
      <c r="X122" s="158" t="s">
        <v>309</v>
      </c>
      <c r="Y122" s="158" t="s">
        <v>310</v>
      </c>
      <c r="Z122" s="147"/>
      <c r="AA122" s="147"/>
      <c r="AB122" s="147"/>
      <c r="AC122" s="147"/>
      <c r="AD122" s="147"/>
      <c r="AE122" s="147"/>
      <c r="AF122" s="147"/>
      <c r="AG122" s="147" t="s">
        <v>615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45" outlineLevel="1" x14ac:dyDescent="0.2">
      <c r="A123" s="175">
        <v>109</v>
      </c>
      <c r="B123" s="176" t="s">
        <v>1802</v>
      </c>
      <c r="C123" s="182" t="s">
        <v>1803</v>
      </c>
      <c r="D123" s="177" t="s">
        <v>541</v>
      </c>
      <c r="E123" s="178">
        <v>1</v>
      </c>
      <c r="F123" s="179"/>
      <c r="G123" s="180">
        <f t="shared" si="35"/>
        <v>0</v>
      </c>
      <c r="H123" s="159"/>
      <c r="I123" s="158">
        <f t="shared" si="36"/>
        <v>0</v>
      </c>
      <c r="J123" s="159"/>
      <c r="K123" s="158">
        <f t="shared" si="37"/>
        <v>0</v>
      </c>
      <c r="L123" s="158">
        <v>21</v>
      </c>
      <c r="M123" s="158">
        <f t="shared" si="38"/>
        <v>0</v>
      </c>
      <c r="N123" s="157">
        <v>0</v>
      </c>
      <c r="O123" s="157">
        <f t="shared" si="39"/>
        <v>0</v>
      </c>
      <c r="P123" s="157">
        <v>0</v>
      </c>
      <c r="Q123" s="157">
        <f t="shared" si="40"/>
        <v>0</v>
      </c>
      <c r="R123" s="158"/>
      <c r="S123" s="158" t="s">
        <v>307</v>
      </c>
      <c r="T123" s="158" t="s">
        <v>308</v>
      </c>
      <c r="U123" s="158">
        <v>0</v>
      </c>
      <c r="V123" s="158">
        <f t="shared" si="41"/>
        <v>0</v>
      </c>
      <c r="W123" s="158"/>
      <c r="X123" s="158" t="s">
        <v>523</v>
      </c>
      <c r="Y123" s="158" t="s">
        <v>310</v>
      </c>
      <c r="Z123" s="147"/>
      <c r="AA123" s="147"/>
      <c r="AB123" s="147"/>
      <c r="AC123" s="147"/>
      <c r="AD123" s="147"/>
      <c r="AE123" s="147"/>
      <c r="AF123" s="147"/>
      <c r="AG123" s="147" t="s">
        <v>524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5">
        <v>110</v>
      </c>
      <c r="B124" s="176" t="s">
        <v>1804</v>
      </c>
      <c r="C124" s="182" t="s">
        <v>1805</v>
      </c>
      <c r="D124" s="177" t="s">
        <v>541</v>
      </c>
      <c r="E124" s="178">
        <v>1</v>
      </c>
      <c r="F124" s="179"/>
      <c r="G124" s="180">
        <f t="shared" si="35"/>
        <v>0</v>
      </c>
      <c r="H124" s="159"/>
      <c r="I124" s="158">
        <f t="shared" si="36"/>
        <v>0</v>
      </c>
      <c r="J124" s="159"/>
      <c r="K124" s="158">
        <f t="shared" si="37"/>
        <v>0</v>
      </c>
      <c r="L124" s="158">
        <v>21</v>
      </c>
      <c r="M124" s="158">
        <f t="shared" si="38"/>
        <v>0</v>
      </c>
      <c r="N124" s="157">
        <v>0</v>
      </c>
      <c r="O124" s="157">
        <f t="shared" si="39"/>
        <v>0</v>
      </c>
      <c r="P124" s="157">
        <v>0</v>
      </c>
      <c r="Q124" s="157">
        <f t="shared" si="40"/>
        <v>0</v>
      </c>
      <c r="R124" s="158"/>
      <c r="S124" s="158" t="s">
        <v>307</v>
      </c>
      <c r="T124" s="158" t="s">
        <v>308</v>
      </c>
      <c r="U124" s="158">
        <v>0</v>
      </c>
      <c r="V124" s="158">
        <f t="shared" si="41"/>
        <v>0</v>
      </c>
      <c r="W124" s="158"/>
      <c r="X124" s="158" t="s">
        <v>309</v>
      </c>
      <c r="Y124" s="158" t="s">
        <v>310</v>
      </c>
      <c r="Z124" s="147"/>
      <c r="AA124" s="147"/>
      <c r="AB124" s="147"/>
      <c r="AC124" s="147"/>
      <c r="AD124" s="147"/>
      <c r="AE124" s="147"/>
      <c r="AF124" s="147"/>
      <c r="AG124" s="147" t="s">
        <v>615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5">
        <v>111</v>
      </c>
      <c r="B125" s="176" t="s">
        <v>1806</v>
      </c>
      <c r="C125" s="182" t="s">
        <v>1807</v>
      </c>
      <c r="D125" s="177" t="s">
        <v>541</v>
      </c>
      <c r="E125" s="178">
        <v>1</v>
      </c>
      <c r="F125" s="179"/>
      <c r="G125" s="180">
        <f t="shared" si="35"/>
        <v>0</v>
      </c>
      <c r="H125" s="159"/>
      <c r="I125" s="158">
        <f t="shared" si="36"/>
        <v>0</v>
      </c>
      <c r="J125" s="159"/>
      <c r="K125" s="158">
        <f t="shared" si="37"/>
        <v>0</v>
      </c>
      <c r="L125" s="158">
        <v>21</v>
      </c>
      <c r="M125" s="158">
        <f t="shared" si="38"/>
        <v>0</v>
      </c>
      <c r="N125" s="157">
        <v>0</v>
      </c>
      <c r="O125" s="157">
        <f t="shared" si="39"/>
        <v>0</v>
      </c>
      <c r="P125" s="157">
        <v>0</v>
      </c>
      <c r="Q125" s="157">
        <f t="shared" si="40"/>
        <v>0</v>
      </c>
      <c r="R125" s="158"/>
      <c r="S125" s="158" t="s">
        <v>307</v>
      </c>
      <c r="T125" s="158" t="s">
        <v>308</v>
      </c>
      <c r="U125" s="158">
        <v>0</v>
      </c>
      <c r="V125" s="158">
        <f t="shared" si="41"/>
        <v>0</v>
      </c>
      <c r="W125" s="158"/>
      <c r="X125" s="158" t="s">
        <v>309</v>
      </c>
      <c r="Y125" s="158" t="s">
        <v>310</v>
      </c>
      <c r="Z125" s="147"/>
      <c r="AA125" s="147"/>
      <c r="AB125" s="147"/>
      <c r="AC125" s="147"/>
      <c r="AD125" s="147"/>
      <c r="AE125" s="147"/>
      <c r="AF125" s="147"/>
      <c r="AG125" s="147" t="s">
        <v>615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33.75" outlineLevel="1" x14ac:dyDescent="0.2">
      <c r="A126" s="175">
        <v>112</v>
      </c>
      <c r="B126" s="176" t="s">
        <v>1808</v>
      </c>
      <c r="C126" s="182" t="s">
        <v>1809</v>
      </c>
      <c r="D126" s="177" t="s">
        <v>541</v>
      </c>
      <c r="E126" s="178">
        <v>1</v>
      </c>
      <c r="F126" s="179"/>
      <c r="G126" s="180">
        <f t="shared" si="35"/>
        <v>0</v>
      </c>
      <c r="H126" s="159"/>
      <c r="I126" s="158">
        <f t="shared" si="36"/>
        <v>0</v>
      </c>
      <c r="J126" s="159"/>
      <c r="K126" s="158">
        <f t="shared" si="37"/>
        <v>0</v>
      </c>
      <c r="L126" s="158">
        <v>21</v>
      </c>
      <c r="M126" s="158">
        <f t="shared" si="38"/>
        <v>0</v>
      </c>
      <c r="N126" s="157">
        <v>0</v>
      </c>
      <c r="O126" s="157">
        <f t="shared" si="39"/>
        <v>0</v>
      </c>
      <c r="P126" s="157">
        <v>0</v>
      </c>
      <c r="Q126" s="157">
        <f t="shared" si="40"/>
        <v>0</v>
      </c>
      <c r="R126" s="158"/>
      <c r="S126" s="158" t="s">
        <v>307</v>
      </c>
      <c r="T126" s="158" t="s">
        <v>308</v>
      </c>
      <c r="U126" s="158">
        <v>0</v>
      </c>
      <c r="V126" s="158">
        <f t="shared" si="41"/>
        <v>0</v>
      </c>
      <c r="W126" s="158"/>
      <c r="X126" s="158" t="s">
        <v>523</v>
      </c>
      <c r="Y126" s="158" t="s">
        <v>310</v>
      </c>
      <c r="Z126" s="147"/>
      <c r="AA126" s="147"/>
      <c r="AB126" s="147"/>
      <c r="AC126" s="147"/>
      <c r="AD126" s="147"/>
      <c r="AE126" s="147"/>
      <c r="AF126" s="147"/>
      <c r="AG126" s="147" t="s">
        <v>524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5">
        <v>113</v>
      </c>
      <c r="B127" s="176" t="s">
        <v>1810</v>
      </c>
      <c r="C127" s="182" t="s">
        <v>1811</v>
      </c>
      <c r="D127" s="177" t="s">
        <v>541</v>
      </c>
      <c r="E127" s="178">
        <v>1</v>
      </c>
      <c r="F127" s="179"/>
      <c r="G127" s="180">
        <f t="shared" si="35"/>
        <v>0</v>
      </c>
      <c r="H127" s="159"/>
      <c r="I127" s="158">
        <f t="shared" si="36"/>
        <v>0</v>
      </c>
      <c r="J127" s="159"/>
      <c r="K127" s="158">
        <f t="shared" si="37"/>
        <v>0</v>
      </c>
      <c r="L127" s="158">
        <v>21</v>
      </c>
      <c r="M127" s="158">
        <f t="shared" si="38"/>
        <v>0</v>
      </c>
      <c r="N127" s="157">
        <v>0</v>
      </c>
      <c r="O127" s="157">
        <f t="shared" si="39"/>
        <v>0</v>
      </c>
      <c r="P127" s="157">
        <v>0</v>
      </c>
      <c r="Q127" s="157">
        <f t="shared" si="40"/>
        <v>0</v>
      </c>
      <c r="R127" s="158"/>
      <c r="S127" s="158" t="s">
        <v>307</v>
      </c>
      <c r="T127" s="158" t="s">
        <v>308</v>
      </c>
      <c r="U127" s="158">
        <v>0</v>
      </c>
      <c r="V127" s="158">
        <f t="shared" si="41"/>
        <v>0</v>
      </c>
      <c r="W127" s="158"/>
      <c r="X127" s="158" t="s">
        <v>523</v>
      </c>
      <c r="Y127" s="158" t="s">
        <v>310</v>
      </c>
      <c r="Z127" s="147"/>
      <c r="AA127" s="147"/>
      <c r="AB127" s="147"/>
      <c r="AC127" s="147"/>
      <c r="AD127" s="147"/>
      <c r="AE127" s="147"/>
      <c r="AF127" s="147"/>
      <c r="AG127" s="147" t="s">
        <v>524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5">
        <v>114</v>
      </c>
      <c r="B128" s="176" t="s">
        <v>1812</v>
      </c>
      <c r="C128" s="182" t="s">
        <v>1813</v>
      </c>
      <c r="D128" s="177" t="s">
        <v>541</v>
      </c>
      <c r="E128" s="178">
        <v>1</v>
      </c>
      <c r="F128" s="179"/>
      <c r="G128" s="180">
        <f t="shared" si="35"/>
        <v>0</v>
      </c>
      <c r="H128" s="159"/>
      <c r="I128" s="158">
        <f t="shared" si="36"/>
        <v>0</v>
      </c>
      <c r="J128" s="159"/>
      <c r="K128" s="158">
        <f t="shared" si="37"/>
        <v>0</v>
      </c>
      <c r="L128" s="158">
        <v>21</v>
      </c>
      <c r="M128" s="158">
        <f t="shared" si="38"/>
        <v>0</v>
      </c>
      <c r="N128" s="157">
        <v>0</v>
      </c>
      <c r="O128" s="157">
        <f t="shared" si="39"/>
        <v>0</v>
      </c>
      <c r="P128" s="157">
        <v>0</v>
      </c>
      <c r="Q128" s="157">
        <f t="shared" si="40"/>
        <v>0</v>
      </c>
      <c r="R128" s="158"/>
      <c r="S128" s="158" t="s">
        <v>307</v>
      </c>
      <c r="T128" s="158" t="s">
        <v>308</v>
      </c>
      <c r="U128" s="158">
        <v>0</v>
      </c>
      <c r="V128" s="158">
        <f t="shared" si="41"/>
        <v>0</v>
      </c>
      <c r="W128" s="158"/>
      <c r="X128" s="158" t="s">
        <v>523</v>
      </c>
      <c r="Y128" s="158" t="s">
        <v>310</v>
      </c>
      <c r="Z128" s="147"/>
      <c r="AA128" s="147"/>
      <c r="AB128" s="147"/>
      <c r="AC128" s="147"/>
      <c r="AD128" s="147"/>
      <c r="AE128" s="147"/>
      <c r="AF128" s="147"/>
      <c r="AG128" s="147" t="s">
        <v>524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5">
        <v>115</v>
      </c>
      <c r="B129" s="176" t="s">
        <v>1814</v>
      </c>
      <c r="C129" s="182" t="s">
        <v>1815</v>
      </c>
      <c r="D129" s="177" t="s">
        <v>541</v>
      </c>
      <c r="E129" s="178">
        <v>1</v>
      </c>
      <c r="F129" s="179"/>
      <c r="G129" s="180">
        <f t="shared" si="35"/>
        <v>0</v>
      </c>
      <c r="H129" s="159"/>
      <c r="I129" s="158">
        <f t="shared" si="36"/>
        <v>0</v>
      </c>
      <c r="J129" s="159"/>
      <c r="K129" s="158">
        <f t="shared" si="37"/>
        <v>0</v>
      </c>
      <c r="L129" s="158">
        <v>21</v>
      </c>
      <c r="M129" s="158">
        <f t="shared" si="38"/>
        <v>0</v>
      </c>
      <c r="N129" s="157">
        <v>0</v>
      </c>
      <c r="O129" s="157">
        <f t="shared" si="39"/>
        <v>0</v>
      </c>
      <c r="P129" s="157">
        <v>0</v>
      </c>
      <c r="Q129" s="157">
        <f t="shared" si="40"/>
        <v>0</v>
      </c>
      <c r="R129" s="158"/>
      <c r="S129" s="158" t="s">
        <v>307</v>
      </c>
      <c r="T129" s="158" t="s">
        <v>308</v>
      </c>
      <c r="U129" s="158">
        <v>0</v>
      </c>
      <c r="V129" s="158">
        <f t="shared" si="41"/>
        <v>0</v>
      </c>
      <c r="W129" s="158"/>
      <c r="X129" s="158" t="s">
        <v>523</v>
      </c>
      <c r="Y129" s="158" t="s">
        <v>310</v>
      </c>
      <c r="Z129" s="147"/>
      <c r="AA129" s="147"/>
      <c r="AB129" s="147"/>
      <c r="AC129" s="147"/>
      <c r="AD129" s="147"/>
      <c r="AE129" s="147"/>
      <c r="AF129" s="147"/>
      <c r="AG129" s="147" t="s">
        <v>524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5">
        <v>116</v>
      </c>
      <c r="B130" s="176" t="s">
        <v>1816</v>
      </c>
      <c r="C130" s="182" t="s">
        <v>1817</v>
      </c>
      <c r="D130" s="177" t="s">
        <v>541</v>
      </c>
      <c r="E130" s="178">
        <v>1</v>
      </c>
      <c r="F130" s="179"/>
      <c r="G130" s="180">
        <f t="shared" si="35"/>
        <v>0</v>
      </c>
      <c r="H130" s="159"/>
      <c r="I130" s="158">
        <f t="shared" si="36"/>
        <v>0</v>
      </c>
      <c r="J130" s="159"/>
      <c r="K130" s="158">
        <f t="shared" si="37"/>
        <v>0</v>
      </c>
      <c r="L130" s="158">
        <v>21</v>
      </c>
      <c r="M130" s="158">
        <f t="shared" si="38"/>
        <v>0</v>
      </c>
      <c r="N130" s="157">
        <v>0</v>
      </c>
      <c r="O130" s="157">
        <f t="shared" si="39"/>
        <v>0</v>
      </c>
      <c r="P130" s="157">
        <v>0</v>
      </c>
      <c r="Q130" s="157">
        <f t="shared" si="40"/>
        <v>0</v>
      </c>
      <c r="R130" s="158"/>
      <c r="S130" s="158" t="s">
        <v>307</v>
      </c>
      <c r="T130" s="158" t="s">
        <v>308</v>
      </c>
      <c r="U130" s="158">
        <v>0</v>
      </c>
      <c r="V130" s="158">
        <f t="shared" si="41"/>
        <v>0</v>
      </c>
      <c r="W130" s="158"/>
      <c r="X130" s="158" t="s">
        <v>309</v>
      </c>
      <c r="Y130" s="158" t="s">
        <v>310</v>
      </c>
      <c r="Z130" s="147"/>
      <c r="AA130" s="147"/>
      <c r="AB130" s="147"/>
      <c r="AC130" s="147"/>
      <c r="AD130" s="147"/>
      <c r="AE130" s="147"/>
      <c r="AF130" s="147"/>
      <c r="AG130" s="147" t="s">
        <v>615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22.5" outlineLevel="1" x14ac:dyDescent="0.2">
      <c r="A131" s="175">
        <v>117</v>
      </c>
      <c r="B131" s="176" t="s">
        <v>1818</v>
      </c>
      <c r="C131" s="182" t="s">
        <v>1819</v>
      </c>
      <c r="D131" s="177" t="s">
        <v>541</v>
      </c>
      <c r="E131" s="178">
        <v>1</v>
      </c>
      <c r="F131" s="179"/>
      <c r="G131" s="180">
        <f t="shared" si="35"/>
        <v>0</v>
      </c>
      <c r="H131" s="159"/>
      <c r="I131" s="158">
        <f t="shared" si="36"/>
        <v>0</v>
      </c>
      <c r="J131" s="159"/>
      <c r="K131" s="158">
        <f t="shared" si="37"/>
        <v>0</v>
      </c>
      <c r="L131" s="158">
        <v>21</v>
      </c>
      <c r="M131" s="158">
        <f t="shared" si="38"/>
        <v>0</v>
      </c>
      <c r="N131" s="157">
        <v>0</v>
      </c>
      <c r="O131" s="157">
        <f t="shared" si="39"/>
        <v>0</v>
      </c>
      <c r="P131" s="157">
        <v>0</v>
      </c>
      <c r="Q131" s="157">
        <f t="shared" si="40"/>
        <v>0</v>
      </c>
      <c r="R131" s="158"/>
      <c r="S131" s="158" t="s">
        <v>307</v>
      </c>
      <c r="T131" s="158" t="s">
        <v>308</v>
      </c>
      <c r="U131" s="158">
        <v>0</v>
      </c>
      <c r="V131" s="158">
        <f t="shared" si="41"/>
        <v>0</v>
      </c>
      <c r="W131" s="158"/>
      <c r="X131" s="158" t="s">
        <v>523</v>
      </c>
      <c r="Y131" s="158" t="s">
        <v>310</v>
      </c>
      <c r="Z131" s="147"/>
      <c r="AA131" s="147"/>
      <c r="AB131" s="147"/>
      <c r="AC131" s="147"/>
      <c r="AD131" s="147"/>
      <c r="AE131" s="147"/>
      <c r="AF131" s="147"/>
      <c r="AG131" s="147" t="s">
        <v>524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5">
        <v>118</v>
      </c>
      <c r="B132" s="176" t="s">
        <v>1820</v>
      </c>
      <c r="C132" s="182" t="s">
        <v>1821</v>
      </c>
      <c r="D132" s="177" t="s">
        <v>541</v>
      </c>
      <c r="E132" s="178">
        <v>1</v>
      </c>
      <c r="F132" s="179"/>
      <c r="G132" s="180">
        <f t="shared" si="35"/>
        <v>0</v>
      </c>
      <c r="H132" s="159"/>
      <c r="I132" s="158">
        <f t="shared" si="36"/>
        <v>0</v>
      </c>
      <c r="J132" s="159"/>
      <c r="K132" s="158">
        <f t="shared" si="37"/>
        <v>0</v>
      </c>
      <c r="L132" s="158">
        <v>21</v>
      </c>
      <c r="M132" s="158">
        <f t="shared" si="38"/>
        <v>0</v>
      </c>
      <c r="N132" s="157">
        <v>0</v>
      </c>
      <c r="O132" s="157">
        <f t="shared" si="39"/>
        <v>0</v>
      </c>
      <c r="P132" s="157">
        <v>0</v>
      </c>
      <c r="Q132" s="157">
        <f t="shared" si="40"/>
        <v>0</v>
      </c>
      <c r="R132" s="158"/>
      <c r="S132" s="158" t="s">
        <v>307</v>
      </c>
      <c r="T132" s="158" t="s">
        <v>308</v>
      </c>
      <c r="U132" s="158">
        <v>0</v>
      </c>
      <c r="V132" s="158">
        <f t="shared" si="41"/>
        <v>0</v>
      </c>
      <c r="W132" s="158"/>
      <c r="X132" s="158" t="s">
        <v>523</v>
      </c>
      <c r="Y132" s="158" t="s">
        <v>310</v>
      </c>
      <c r="Z132" s="147"/>
      <c r="AA132" s="147"/>
      <c r="AB132" s="147"/>
      <c r="AC132" s="147"/>
      <c r="AD132" s="147"/>
      <c r="AE132" s="147"/>
      <c r="AF132" s="147"/>
      <c r="AG132" s="147" t="s">
        <v>524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5">
        <v>119</v>
      </c>
      <c r="B133" s="176" t="s">
        <v>1771</v>
      </c>
      <c r="C133" s="182" t="s">
        <v>1772</v>
      </c>
      <c r="D133" s="177" t="s">
        <v>421</v>
      </c>
      <c r="E133" s="178">
        <v>60</v>
      </c>
      <c r="F133" s="179"/>
      <c r="G133" s="180">
        <f t="shared" si="35"/>
        <v>0</v>
      </c>
      <c r="H133" s="159"/>
      <c r="I133" s="158">
        <f t="shared" si="36"/>
        <v>0</v>
      </c>
      <c r="J133" s="159"/>
      <c r="K133" s="158">
        <f t="shared" si="37"/>
        <v>0</v>
      </c>
      <c r="L133" s="158">
        <v>21</v>
      </c>
      <c r="M133" s="158">
        <f t="shared" si="38"/>
        <v>0</v>
      </c>
      <c r="N133" s="157">
        <v>0</v>
      </c>
      <c r="O133" s="157">
        <f t="shared" si="39"/>
        <v>0</v>
      </c>
      <c r="P133" s="157">
        <v>0</v>
      </c>
      <c r="Q133" s="157">
        <f t="shared" si="40"/>
        <v>0</v>
      </c>
      <c r="R133" s="158"/>
      <c r="S133" s="158" t="s">
        <v>307</v>
      </c>
      <c r="T133" s="158" t="s">
        <v>308</v>
      </c>
      <c r="U133" s="158">
        <v>0</v>
      </c>
      <c r="V133" s="158">
        <f t="shared" si="41"/>
        <v>0</v>
      </c>
      <c r="W133" s="158"/>
      <c r="X133" s="158" t="s">
        <v>309</v>
      </c>
      <c r="Y133" s="158" t="s">
        <v>310</v>
      </c>
      <c r="Z133" s="147"/>
      <c r="AA133" s="147"/>
      <c r="AB133" s="147"/>
      <c r="AC133" s="147"/>
      <c r="AD133" s="147"/>
      <c r="AE133" s="147"/>
      <c r="AF133" s="147"/>
      <c r="AG133" s="147" t="s">
        <v>615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5">
        <v>120</v>
      </c>
      <c r="B134" s="176" t="s">
        <v>1822</v>
      </c>
      <c r="C134" s="182" t="s">
        <v>2469</v>
      </c>
      <c r="D134" s="177" t="s">
        <v>421</v>
      </c>
      <c r="E134" s="178">
        <v>30</v>
      </c>
      <c r="F134" s="179"/>
      <c r="G134" s="180">
        <f t="shared" si="35"/>
        <v>0</v>
      </c>
      <c r="H134" s="159"/>
      <c r="I134" s="158">
        <f t="shared" si="36"/>
        <v>0</v>
      </c>
      <c r="J134" s="159"/>
      <c r="K134" s="158">
        <f t="shared" si="37"/>
        <v>0</v>
      </c>
      <c r="L134" s="158">
        <v>21</v>
      </c>
      <c r="M134" s="158">
        <f t="shared" si="38"/>
        <v>0</v>
      </c>
      <c r="N134" s="157">
        <v>0</v>
      </c>
      <c r="O134" s="157">
        <f t="shared" si="39"/>
        <v>0</v>
      </c>
      <c r="P134" s="157">
        <v>0</v>
      </c>
      <c r="Q134" s="157">
        <f t="shared" si="40"/>
        <v>0</v>
      </c>
      <c r="R134" s="158"/>
      <c r="S134" s="158" t="s">
        <v>307</v>
      </c>
      <c r="T134" s="158" t="s">
        <v>308</v>
      </c>
      <c r="U134" s="158">
        <v>0</v>
      </c>
      <c r="V134" s="158">
        <f t="shared" si="41"/>
        <v>0</v>
      </c>
      <c r="W134" s="158"/>
      <c r="X134" s="158" t="s">
        <v>523</v>
      </c>
      <c r="Y134" s="158" t="s">
        <v>310</v>
      </c>
      <c r="Z134" s="147"/>
      <c r="AA134" s="147"/>
      <c r="AB134" s="147"/>
      <c r="AC134" s="147"/>
      <c r="AD134" s="147"/>
      <c r="AE134" s="147"/>
      <c r="AF134" s="147"/>
      <c r="AG134" s="147" t="s">
        <v>524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5">
        <v>121</v>
      </c>
      <c r="B135" s="176" t="s">
        <v>1823</v>
      </c>
      <c r="C135" s="182" t="s">
        <v>1824</v>
      </c>
      <c r="D135" s="177" t="s">
        <v>421</v>
      </c>
      <c r="E135" s="178">
        <v>30</v>
      </c>
      <c r="F135" s="179"/>
      <c r="G135" s="180">
        <f t="shared" si="35"/>
        <v>0</v>
      </c>
      <c r="H135" s="159"/>
      <c r="I135" s="158">
        <f t="shared" si="36"/>
        <v>0</v>
      </c>
      <c r="J135" s="159"/>
      <c r="K135" s="158">
        <f t="shared" si="37"/>
        <v>0</v>
      </c>
      <c r="L135" s="158">
        <v>21</v>
      </c>
      <c r="M135" s="158">
        <f t="shared" si="38"/>
        <v>0</v>
      </c>
      <c r="N135" s="157">
        <v>0</v>
      </c>
      <c r="O135" s="157">
        <f t="shared" si="39"/>
        <v>0</v>
      </c>
      <c r="P135" s="157">
        <v>0</v>
      </c>
      <c r="Q135" s="157">
        <f t="shared" si="40"/>
        <v>0</v>
      </c>
      <c r="R135" s="158"/>
      <c r="S135" s="158" t="s">
        <v>307</v>
      </c>
      <c r="T135" s="158" t="s">
        <v>308</v>
      </c>
      <c r="U135" s="158">
        <v>0</v>
      </c>
      <c r="V135" s="158">
        <f t="shared" si="41"/>
        <v>0</v>
      </c>
      <c r="W135" s="158"/>
      <c r="X135" s="158" t="s">
        <v>523</v>
      </c>
      <c r="Y135" s="158" t="s">
        <v>310</v>
      </c>
      <c r="Z135" s="147"/>
      <c r="AA135" s="147"/>
      <c r="AB135" s="147"/>
      <c r="AC135" s="147"/>
      <c r="AD135" s="147"/>
      <c r="AE135" s="147"/>
      <c r="AF135" s="147"/>
      <c r="AG135" s="147" t="s">
        <v>524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5">
        <v>122</v>
      </c>
      <c r="B136" s="176" t="s">
        <v>1638</v>
      </c>
      <c r="C136" s="182" t="s">
        <v>1639</v>
      </c>
      <c r="D136" s="177" t="s">
        <v>421</v>
      </c>
      <c r="E136" s="178">
        <v>5</v>
      </c>
      <c r="F136" s="179"/>
      <c r="G136" s="180">
        <f t="shared" si="35"/>
        <v>0</v>
      </c>
      <c r="H136" s="159"/>
      <c r="I136" s="158">
        <f t="shared" si="36"/>
        <v>0</v>
      </c>
      <c r="J136" s="159"/>
      <c r="K136" s="158">
        <f t="shared" si="37"/>
        <v>0</v>
      </c>
      <c r="L136" s="158">
        <v>21</v>
      </c>
      <c r="M136" s="158">
        <f t="shared" si="38"/>
        <v>0</v>
      </c>
      <c r="N136" s="157">
        <v>0</v>
      </c>
      <c r="O136" s="157">
        <f t="shared" si="39"/>
        <v>0</v>
      </c>
      <c r="P136" s="157">
        <v>0</v>
      </c>
      <c r="Q136" s="157">
        <f t="shared" si="40"/>
        <v>0</v>
      </c>
      <c r="R136" s="158"/>
      <c r="S136" s="158" t="s">
        <v>307</v>
      </c>
      <c r="T136" s="158" t="s">
        <v>308</v>
      </c>
      <c r="U136" s="158">
        <v>0</v>
      </c>
      <c r="V136" s="158">
        <f t="shared" si="41"/>
        <v>0</v>
      </c>
      <c r="W136" s="158"/>
      <c r="X136" s="158" t="s">
        <v>309</v>
      </c>
      <c r="Y136" s="158" t="s">
        <v>310</v>
      </c>
      <c r="Z136" s="147"/>
      <c r="AA136" s="147"/>
      <c r="AB136" s="147"/>
      <c r="AC136" s="147"/>
      <c r="AD136" s="147"/>
      <c r="AE136" s="147"/>
      <c r="AF136" s="147"/>
      <c r="AG136" s="147" t="s">
        <v>615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5">
        <v>123</v>
      </c>
      <c r="B137" s="176" t="s">
        <v>1640</v>
      </c>
      <c r="C137" s="182" t="s">
        <v>1641</v>
      </c>
      <c r="D137" s="177" t="s">
        <v>421</v>
      </c>
      <c r="E137" s="178">
        <v>5</v>
      </c>
      <c r="F137" s="179"/>
      <c r="G137" s="180">
        <f t="shared" si="35"/>
        <v>0</v>
      </c>
      <c r="H137" s="159"/>
      <c r="I137" s="158">
        <f t="shared" si="36"/>
        <v>0</v>
      </c>
      <c r="J137" s="159"/>
      <c r="K137" s="158">
        <f t="shared" si="37"/>
        <v>0</v>
      </c>
      <c r="L137" s="158">
        <v>21</v>
      </c>
      <c r="M137" s="158">
        <f t="shared" si="38"/>
        <v>0</v>
      </c>
      <c r="N137" s="157">
        <v>0</v>
      </c>
      <c r="O137" s="157">
        <f t="shared" si="39"/>
        <v>0</v>
      </c>
      <c r="P137" s="157">
        <v>0</v>
      </c>
      <c r="Q137" s="157">
        <f t="shared" si="40"/>
        <v>0</v>
      </c>
      <c r="R137" s="158"/>
      <c r="S137" s="158" t="s">
        <v>307</v>
      </c>
      <c r="T137" s="158" t="s">
        <v>308</v>
      </c>
      <c r="U137" s="158">
        <v>0</v>
      </c>
      <c r="V137" s="158">
        <f t="shared" si="41"/>
        <v>0</v>
      </c>
      <c r="W137" s="158"/>
      <c r="X137" s="158" t="s">
        <v>523</v>
      </c>
      <c r="Y137" s="158" t="s">
        <v>310</v>
      </c>
      <c r="Z137" s="147"/>
      <c r="AA137" s="147"/>
      <c r="AB137" s="147"/>
      <c r="AC137" s="147"/>
      <c r="AD137" s="147"/>
      <c r="AE137" s="147"/>
      <c r="AF137" s="147"/>
      <c r="AG137" s="147" t="s">
        <v>524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5">
        <v>124</v>
      </c>
      <c r="B138" s="176" t="s">
        <v>1678</v>
      </c>
      <c r="C138" s="182" t="s">
        <v>1679</v>
      </c>
      <c r="D138" s="177" t="s">
        <v>421</v>
      </c>
      <c r="E138" s="178">
        <v>5</v>
      </c>
      <c r="F138" s="179"/>
      <c r="G138" s="180">
        <f t="shared" si="35"/>
        <v>0</v>
      </c>
      <c r="H138" s="159"/>
      <c r="I138" s="158">
        <f t="shared" si="36"/>
        <v>0</v>
      </c>
      <c r="J138" s="159"/>
      <c r="K138" s="158">
        <f t="shared" si="37"/>
        <v>0</v>
      </c>
      <c r="L138" s="158">
        <v>21</v>
      </c>
      <c r="M138" s="158">
        <f t="shared" si="38"/>
        <v>0</v>
      </c>
      <c r="N138" s="157">
        <v>0</v>
      </c>
      <c r="O138" s="157">
        <f t="shared" si="39"/>
        <v>0</v>
      </c>
      <c r="P138" s="157">
        <v>0</v>
      </c>
      <c r="Q138" s="157">
        <f t="shared" si="40"/>
        <v>0</v>
      </c>
      <c r="R138" s="158"/>
      <c r="S138" s="158" t="s">
        <v>307</v>
      </c>
      <c r="T138" s="158" t="s">
        <v>308</v>
      </c>
      <c r="U138" s="158">
        <v>0</v>
      </c>
      <c r="V138" s="158">
        <f t="shared" si="41"/>
        <v>0</v>
      </c>
      <c r="W138" s="158"/>
      <c r="X138" s="158" t="s">
        <v>309</v>
      </c>
      <c r="Y138" s="158" t="s">
        <v>310</v>
      </c>
      <c r="Z138" s="147"/>
      <c r="AA138" s="147"/>
      <c r="AB138" s="147"/>
      <c r="AC138" s="147"/>
      <c r="AD138" s="147"/>
      <c r="AE138" s="147"/>
      <c r="AF138" s="147"/>
      <c r="AG138" s="147" t="s">
        <v>615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5">
        <v>125</v>
      </c>
      <c r="B139" s="176" t="s">
        <v>1644</v>
      </c>
      <c r="C139" s="182" t="s">
        <v>1645</v>
      </c>
      <c r="D139" s="177" t="s">
        <v>421</v>
      </c>
      <c r="E139" s="178">
        <v>5</v>
      </c>
      <c r="F139" s="179"/>
      <c r="G139" s="180">
        <f t="shared" si="35"/>
        <v>0</v>
      </c>
      <c r="H139" s="159"/>
      <c r="I139" s="158">
        <f t="shared" si="36"/>
        <v>0</v>
      </c>
      <c r="J139" s="159"/>
      <c r="K139" s="158">
        <f t="shared" si="37"/>
        <v>0</v>
      </c>
      <c r="L139" s="158">
        <v>21</v>
      </c>
      <c r="M139" s="158">
        <f t="shared" si="38"/>
        <v>0</v>
      </c>
      <c r="N139" s="157">
        <v>0</v>
      </c>
      <c r="O139" s="157">
        <f t="shared" si="39"/>
        <v>0</v>
      </c>
      <c r="P139" s="157">
        <v>0</v>
      </c>
      <c r="Q139" s="157">
        <f t="shared" si="40"/>
        <v>0</v>
      </c>
      <c r="R139" s="158"/>
      <c r="S139" s="158" t="s">
        <v>307</v>
      </c>
      <c r="T139" s="158" t="s">
        <v>308</v>
      </c>
      <c r="U139" s="158">
        <v>0</v>
      </c>
      <c r="V139" s="158">
        <f t="shared" si="41"/>
        <v>0</v>
      </c>
      <c r="W139" s="158"/>
      <c r="X139" s="158" t="s">
        <v>523</v>
      </c>
      <c r="Y139" s="158" t="s">
        <v>310</v>
      </c>
      <c r="Z139" s="147"/>
      <c r="AA139" s="147"/>
      <c r="AB139" s="147"/>
      <c r="AC139" s="147"/>
      <c r="AD139" s="147"/>
      <c r="AE139" s="147"/>
      <c r="AF139" s="147"/>
      <c r="AG139" s="147" t="s">
        <v>524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5">
        <v>126</v>
      </c>
      <c r="B140" s="176" t="s">
        <v>1646</v>
      </c>
      <c r="C140" s="182" t="s">
        <v>1647</v>
      </c>
      <c r="D140" s="177" t="s">
        <v>541</v>
      </c>
      <c r="E140" s="178">
        <v>2</v>
      </c>
      <c r="F140" s="179"/>
      <c r="G140" s="180">
        <f t="shared" si="35"/>
        <v>0</v>
      </c>
      <c r="H140" s="159"/>
      <c r="I140" s="158">
        <f t="shared" si="36"/>
        <v>0</v>
      </c>
      <c r="J140" s="159"/>
      <c r="K140" s="158">
        <f t="shared" si="37"/>
        <v>0</v>
      </c>
      <c r="L140" s="158">
        <v>21</v>
      </c>
      <c r="M140" s="158">
        <f t="shared" si="38"/>
        <v>0</v>
      </c>
      <c r="N140" s="157">
        <v>0</v>
      </c>
      <c r="O140" s="157">
        <f t="shared" si="39"/>
        <v>0</v>
      </c>
      <c r="P140" s="157">
        <v>0</v>
      </c>
      <c r="Q140" s="157">
        <f t="shared" si="40"/>
        <v>0</v>
      </c>
      <c r="R140" s="158"/>
      <c r="S140" s="158" t="s">
        <v>307</v>
      </c>
      <c r="T140" s="158" t="s">
        <v>308</v>
      </c>
      <c r="U140" s="158">
        <v>0</v>
      </c>
      <c r="V140" s="158">
        <f t="shared" si="41"/>
        <v>0</v>
      </c>
      <c r="W140" s="158"/>
      <c r="X140" s="158" t="s">
        <v>309</v>
      </c>
      <c r="Y140" s="158" t="s">
        <v>310</v>
      </c>
      <c r="Z140" s="147"/>
      <c r="AA140" s="147"/>
      <c r="AB140" s="147"/>
      <c r="AC140" s="147"/>
      <c r="AD140" s="147"/>
      <c r="AE140" s="147"/>
      <c r="AF140" s="147"/>
      <c r="AG140" s="147" t="s">
        <v>615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5">
        <v>127</v>
      </c>
      <c r="B141" s="176" t="s">
        <v>1648</v>
      </c>
      <c r="C141" s="182" t="s">
        <v>1649</v>
      </c>
      <c r="D141" s="177" t="s">
        <v>541</v>
      </c>
      <c r="E141" s="178">
        <v>2</v>
      </c>
      <c r="F141" s="179"/>
      <c r="G141" s="180">
        <f t="shared" si="35"/>
        <v>0</v>
      </c>
      <c r="H141" s="159"/>
      <c r="I141" s="158">
        <f t="shared" si="36"/>
        <v>0</v>
      </c>
      <c r="J141" s="159"/>
      <c r="K141" s="158">
        <f t="shared" si="37"/>
        <v>0</v>
      </c>
      <c r="L141" s="158">
        <v>21</v>
      </c>
      <c r="M141" s="158">
        <f t="shared" si="38"/>
        <v>0</v>
      </c>
      <c r="N141" s="157">
        <v>0</v>
      </c>
      <c r="O141" s="157">
        <f t="shared" si="39"/>
        <v>0</v>
      </c>
      <c r="P141" s="157">
        <v>0</v>
      </c>
      <c r="Q141" s="157">
        <f t="shared" si="40"/>
        <v>0</v>
      </c>
      <c r="R141" s="158"/>
      <c r="S141" s="158" t="s">
        <v>307</v>
      </c>
      <c r="T141" s="158" t="s">
        <v>308</v>
      </c>
      <c r="U141" s="158">
        <v>0</v>
      </c>
      <c r="V141" s="158">
        <f t="shared" si="41"/>
        <v>0</v>
      </c>
      <c r="W141" s="158"/>
      <c r="X141" s="158" t="s">
        <v>523</v>
      </c>
      <c r="Y141" s="158" t="s">
        <v>310</v>
      </c>
      <c r="Z141" s="147"/>
      <c r="AA141" s="147"/>
      <c r="AB141" s="147"/>
      <c r="AC141" s="147"/>
      <c r="AD141" s="147"/>
      <c r="AE141" s="147"/>
      <c r="AF141" s="147"/>
      <c r="AG141" s="147" t="s">
        <v>524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5">
        <v>128</v>
      </c>
      <c r="B142" s="176" t="s">
        <v>1650</v>
      </c>
      <c r="C142" s="182" t="s">
        <v>1651</v>
      </c>
      <c r="D142" s="177" t="s">
        <v>541</v>
      </c>
      <c r="E142" s="178">
        <v>10</v>
      </c>
      <c r="F142" s="179"/>
      <c r="G142" s="180">
        <f t="shared" si="35"/>
        <v>0</v>
      </c>
      <c r="H142" s="159"/>
      <c r="I142" s="158">
        <f t="shared" si="36"/>
        <v>0</v>
      </c>
      <c r="J142" s="159"/>
      <c r="K142" s="158">
        <f t="shared" si="37"/>
        <v>0</v>
      </c>
      <c r="L142" s="158">
        <v>21</v>
      </c>
      <c r="M142" s="158">
        <f t="shared" si="38"/>
        <v>0</v>
      </c>
      <c r="N142" s="157">
        <v>0</v>
      </c>
      <c r="O142" s="157">
        <f t="shared" si="39"/>
        <v>0</v>
      </c>
      <c r="P142" s="157">
        <v>0</v>
      </c>
      <c r="Q142" s="157">
        <f t="shared" si="40"/>
        <v>0</v>
      </c>
      <c r="R142" s="158"/>
      <c r="S142" s="158" t="s">
        <v>307</v>
      </c>
      <c r="T142" s="158" t="s">
        <v>308</v>
      </c>
      <c r="U142" s="158">
        <v>0</v>
      </c>
      <c r="V142" s="158">
        <f t="shared" si="41"/>
        <v>0</v>
      </c>
      <c r="W142" s="158"/>
      <c r="X142" s="158" t="s">
        <v>309</v>
      </c>
      <c r="Y142" s="158" t="s">
        <v>310</v>
      </c>
      <c r="Z142" s="147"/>
      <c r="AA142" s="147"/>
      <c r="AB142" s="147"/>
      <c r="AC142" s="147"/>
      <c r="AD142" s="147"/>
      <c r="AE142" s="147"/>
      <c r="AF142" s="147"/>
      <c r="AG142" s="147" t="s">
        <v>615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5">
        <v>129</v>
      </c>
      <c r="B143" s="176" t="s">
        <v>1652</v>
      </c>
      <c r="C143" s="182" t="s">
        <v>1653</v>
      </c>
      <c r="D143" s="177" t="s">
        <v>541</v>
      </c>
      <c r="E143" s="178">
        <v>10</v>
      </c>
      <c r="F143" s="179"/>
      <c r="G143" s="180">
        <f t="shared" si="35"/>
        <v>0</v>
      </c>
      <c r="H143" s="159"/>
      <c r="I143" s="158">
        <f t="shared" si="36"/>
        <v>0</v>
      </c>
      <c r="J143" s="159"/>
      <c r="K143" s="158">
        <f t="shared" si="37"/>
        <v>0</v>
      </c>
      <c r="L143" s="158">
        <v>21</v>
      </c>
      <c r="M143" s="158">
        <f t="shared" si="38"/>
        <v>0</v>
      </c>
      <c r="N143" s="157">
        <v>0</v>
      </c>
      <c r="O143" s="157">
        <f t="shared" si="39"/>
        <v>0</v>
      </c>
      <c r="P143" s="157">
        <v>0</v>
      </c>
      <c r="Q143" s="157">
        <f t="shared" si="40"/>
        <v>0</v>
      </c>
      <c r="R143" s="158"/>
      <c r="S143" s="158" t="s">
        <v>307</v>
      </c>
      <c r="T143" s="158" t="s">
        <v>308</v>
      </c>
      <c r="U143" s="158">
        <v>0</v>
      </c>
      <c r="V143" s="158">
        <f t="shared" si="41"/>
        <v>0</v>
      </c>
      <c r="W143" s="158"/>
      <c r="X143" s="158" t="s">
        <v>523</v>
      </c>
      <c r="Y143" s="158" t="s">
        <v>310</v>
      </c>
      <c r="Z143" s="147"/>
      <c r="AA143" s="147"/>
      <c r="AB143" s="147"/>
      <c r="AC143" s="147"/>
      <c r="AD143" s="147"/>
      <c r="AE143" s="147"/>
      <c r="AF143" s="147"/>
      <c r="AG143" s="147" t="s">
        <v>524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5">
        <v>130</v>
      </c>
      <c r="B144" s="176" t="s">
        <v>1785</v>
      </c>
      <c r="C144" s="182" t="s">
        <v>1732</v>
      </c>
      <c r="D144" s="177" t="s">
        <v>371</v>
      </c>
      <c r="E144" s="178">
        <v>1</v>
      </c>
      <c r="F144" s="179"/>
      <c r="G144" s="180">
        <f t="shared" si="35"/>
        <v>0</v>
      </c>
      <c r="H144" s="159"/>
      <c r="I144" s="158">
        <f t="shared" si="36"/>
        <v>0</v>
      </c>
      <c r="J144" s="159"/>
      <c r="K144" s="158">
        <f t="shared" si="37"/>
        <v>0</v>
      </c>
      <c r="L144" s="158">
        <v>21</v>
      </c>
      <c r="M144" s="158">
        <f t="shared" si="38"/>
        <v>0</v>
      </c>
      <c r="N144" s="157">
        <v>0</v>
      </c>
      <c r="O144" s="157">
        <f t="shared" si="39"/>
        <v>0</v>
      </c>
      <c r="P144" s="157">
        <v>0</v>
      </c>
      <c r="Q144" s="157">
        <f t="shared" si="40"/>
        <v>0</v>
      </c>
      <c r="R144" s="158"/>
      <c r="S144" s="158" t="s">
        <v>307</v>
      </c>
      <c r="T144" s="158" t="s">
        <v>308</v>
      </c>
      <c r="U144" s="158">
        <v>0</v>
      </c>
      <c r="V144" s="158">
        <f t="shared" si="41"/>
        <v>0</v>
      </c>
      <c r="W144" s="158"/>
      <c r="X144" s="158" t="s">
        <v>523</v>
      </c>
      <c r="Y144" s="158" t="s">
        <v>310</v>
      </c>
      <c r="Z144" s="147"/>
      <c r="AA144" s="147"/>
      <c r="AB144" s="147"/>
      <c r="AC144" s="147"/>
      <c r="AD144" s="147"/>
      <c r="AE144" s="147"/>
      <c r="AF144" s="147"/>
      <c r="AG144" s="147" t="s">
        <v>524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5">
        <v>131</v>
      </c>
      <c r="B145" s="176" t="s">
        <v>1825</v>
      </c>
      <c r="C145" s="182" t="s">
        <v>1826</v>
      </c>
      <c r="D145" s="177" t="s">
        <v>371</v>
      </c>
      <c r="E145" s="178">
        <v>1</v>
      </c>
      <c r="F145" s="179"/>
      <c r="G145" s="180">
        <f t="shared" si="35"/>
        <v>0</v>
      </c>
      <c r="H145" s="159"/>
      <c r="I145" s="158">
        <f t="shared" si="36"/>
        <v>0</v>
      </c>
      <c r="J145" s="159"/>
      <c r="K145" s="158">
        <f t="shared" si="37"/>
        <v>0</v>
      </c>
      <c r="L145" s="158">
        <v>21</v>
      </c>
      <c r="M145" s="158">
        <f t="shared" si="38"/>
        <v>0</v>
      </c>
      <c r="N145" s="157">
        <v>0</v>
      </c>
      <c r="O145" s="157">
        <f t="shared" si="39"/>
        <v>0</v>
      </c>
      <c r="P145" s="157">
        <v>0</v>
      </c>
      <c r="Q145" s="157">
        <f t="shared" si="40"/>
        <v>0</v>
      </c>
      <c r="R145" s="158"/>
      <c r="S145" s="158" t="s">
        <v>307</v>
      </c>
      <c r="T145" s="158" t="s">
        <v>308</v>
      </c>
      <c r="U145" s="158">
        <v>0</v>
      </c>
      <c r="V145" s="158">
        <f t="shared" si="41"/>
        <v>0</v>
      </c>
      <c r="W145" s="158"/>
      <c r="X145" s="158" t="s">
        <v>309</v>
      </c>
      <c r="Y145" s="158" t="s">
        <v>310</v>
      </c>
      <c r="Z145" s="147"/>
      <c r="AA145" s="147"/>
      <c r="AB145" s="147"/>
      <c r="AC145" s="147"/>
      <c r="AD145" s="147"/>
      <c r="AE145" s="147"/>
      <c r="AF145" s="147"/>
      <c r="AG145" s="147" t="s">
        <v>615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2" t="s">
        <v>302</v>
      </c>
      <c r="B146" s="163" t="s">
        <v>243</v>
      </c>
      <c r="C146" s="181" t="s">
        <v>244</v>
      </c>
      <c r="D146" s="164"/>
      <c r="E146" s="165"/>
      <c r="F146" s="166"/>
      <c r="G146" s="167">
        <f>SUMIF(AG147:AG168,"&lt;&gt;NOR",G147:G168)</f>
        <v>0</v>
      </c>
      <c r="H146" s="161"/>
      <c r="I146" s="161">
        <f>SUM(I147:I168)</f>
        <v>0</v>
      </c>
      <c r="J146" s="161"/>
      <c r="K146" s="161">
        <f>SUM(K147:K168)</f>
        <v>0</v>
      </c>
      <c r="L146" s="161"/>
      <c r="M146" s="161">
        <f>SUM(M147:M168)</f>
        <v>0</v>
      </c>
      <c r="N146" s="160"/>
      <c r="O146" s="160">
        <f>SUM(O147:O168)</f>
        <v>0</v>
      </c>
      <c r="P146" s="160"/>
      <c r="Q146" s="160">
        <f>SUM(Q147:Q168)</f>
        <v>0</v>
      </c>
      <c r="R146" s="161"/>
      <c r="S146" s="161"/>
      <c r="T146" s="161"/>
      <c r="U146" s="161"/>
      <c r="V146" s="161">
        <f>SUM(V147:V168)</f>
        <v>0</v>
      </c>
      <c r="W146" s="161"/>
      <c r="X146" s="161"/>
      <c r="Y146" s="161"/>
      <c r="AG146" t="s">
        <v>303</v>
      </c>
    </row>
    <row r="147" spans="1:60" outlineLevel="1" x14ac:dyDescent="0.2">
      <c r="A147" s="175">
        <v>132</v>
      </c>
      <c r="B147" s="176" t="s">
        <v>1827</v>
      </c>
      <c r="C147" s="182" t="s">
        <v>1828</v>
      </c>
      <c r="D147" s="177" t="s">
        <v>541</v>
      </c>
      <c r="E147" s="178">
        <v>1</v>
      </c>
      <c r="F147" s="179"/>
      <c r="G147" s="180">
        <f t="shared" ref="G147:G168" si="42">ROUND(E147*F147,2)</f>
        <v>0</v>
      </c>
      <c r="H147" s="159"/>
      <c r="I147" s="158">
        <f t="shared" ref="I147:I168" si="43">ROUND(E147*H147,2)</f>
        <v>0</v>
      </c>
      <c r="J147" s="159"/>
      <c r="K147" s="158">
        <f t="shared" ref="K147:K168" si="44">ROUND(E147*J147,2)</f>
        <v>0</v>
      </c>
      <c r="L147" s="158">
        <v>21</v>
      </c>
      <c r="M147" s="158">
        <f t="shared" ref="M147:M168" si="45">G147*(1+L147/100)</f>
        <v>0</v>
      </c>
      <c r="N147" s="157">
        <v>0</v>
      </c>
      <c r="O147" s="157">
        <f t="shared" ref="O147:O168" si="46">ROUND(E147*N147,2)</f>
        <v>0</v>
      </c>
      <c r="P147" s="157">
        <v>0</v>
      </c>
      <c r="Q147" s="157">
        <f t="shared" ref="Q147:Q168" si="47">ROUND(E147*P147,2)</f>
        <v>0</v>
      </c>
      <c r="R147" s="158"/>
      <c r="S147" s="158" t="s">
        <v>307</v>
      </c>
      <c r="T147" s="158" t="s">
        <v>308</v>
      </c>
      <c r="U147" s="158">
        <v>0</v>
      </c>
      <c r="V147" s="158">
        <f t="shared" ref="V147:V168" si="48">ROUND(E147*U147,2)</f>
        <v>0</v>
      </c>
      <c r="W147" s="158"/>
      <c r="X147" s="158" t="s">
        <v>309</v>
      </c>
      <c r="Y147" s="158" t="s">
        <v>310</v>
      </c>
      <c r="Z147" s="147"/>
      <c r="AA147" s="147"/>
      <c r="AB147" s="147"/>
      <c r="AC147" s="147"/>
      <c r="AD147" s="147"/>
      <c r="AE147" s="147"/>
      <c r="AF147" s="147"/>
      <c r="AG147" s="147" t="s">
        <v>615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33.75" outlineLevel="1" x14ac:dyDescent="0.2">
      <c r="A148" s="175">
        <v>133</v>
      </c>
      <c r="B148" s="176" t="s">
        <v>1829</v>
      </c>
      <c r="C148" s="182" t="s">
        <v>1830</v>
      </c>
      <c r="D148" s="177" t="s">
        <v>541</v>
      </c>
      <c r="E148" s="178">
        <v>1</v>
      </c>
      <c r="F148" s="179"/>
      <c r="G148" s="180">
        <f t="shared" si="42"/>
        <v>0</v>
      </c>
      <c r="H148" s="159"/>
      <c r="I148" s="158">
        <f t="shared" si="43"/>
        <v>0</v>
      </c>
      <c r="J148" s="159"/>
      <c r="K148" s="158">
        <f t="shared" si="44"/>
        <v>0</v>
      </c>
      <c r="L148" s="158">
        <v>21</v>
      </c>
      <c r="M148" s="158">
        <f t="shared" si="45"/>
        <v>0</v>
      </c>
      <c r="N148" s="157">
        <v>0</v>
      </c>
      <c r="O148" s="157">
        <f t="shared" si="46"/>
        <v>0</v>
      </c>
      <c r="P148" s="157">
        <v>0</v>
      </c>
      <c r="Q148" s="157">
        <f t="shared" si="47"/>
        <v>0</v>
      </c>
      <c r="R148" s="158"/>
      <c r="S148" s="158" t="s">
        <v>307</v>
      </c>
      <c r="T148" s="158" t="s">
        <v>308</v>
      </c>
      <c r="U148" s="158">
        <v>0</v>
      </c>
      <c r="V148" s="158">
        <f t="shared" si="48"/>
        <v>0</v>
      </c>
      <c r="W148" s="158"/>
      <c r="X148" s="158" t="s">
        <v>523</v>
      </c>
      <c r="Y148" s="158" t="s">
        <v>310</v>
      </c>
      <c r="Z148" s="147"/>
      <c r="AA148" s="147"/>
      <c r="AB148" s="147"/>
      <c r="AC148" s="147"/>
      <c r="AD148" s="147"/>
      <c r="AE148" s="147"/>
      <c r="AF148" s="147"/>
      <c r="AG148" s="147" t="s">
        <v>524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5">
        <v>134</v>
      </c>
      <c r="B149" s="176" t="s">
        <v>1831</v>
      </c>
      <c r="C149" s="182" t="s">
        <v>1832</v>
      </c>
      <c r="D149" s="177" t="s">
        <v>541</v>
      </c>
      <c r="E149" s="178">
        <v>2</v>
      </c>
      <c r="F149" s="179"/>
      <c r="G149" s="180">
        <f t="shared" si="42"/>
        <v>0</v>
      </c>
      <c r="H149" s="159"/>
      <c r="I149" s="158">
        <f t="shared" si="43"/>
        <v>0</v>
      </c>
      <c r="J149" s="159"/>
      <c r="K149" s="158">
        <f t="shared" si="44"/>
        <v>0</v>
      </c>
      <c r="L149" s="158">
        <v>21</v>
      </c>
      <c r="M149" s="158">
        <f t="shared" si="45"/>
        <v>0</v>
      </c>
      <c r="N149" s="157">
        <v>0</v>
      </c>
      <c r="O149" s="157">
        <f t="shared" si="46"/>
        <v>0</v>
      </c>
      <c r="P149" s="157">
        <v>0</v>
      </c>
      <c r="Q149" s="157">
        <f t="shared" si="47"/>
        <v>0</v>
      </c>
      <c r="R149" s="158"/>
      <c r="S149" s="158" t="s">
        <v>307</v>
      </c>
      <c r="T149" s="158" t="s">
        <v>308</v>
      </c>
      <c r="U149" s="158">
        <v>0</v>
      </c>
      <c r="V149" s="158">
        <f t="shared" si="48"/>
        <v>0</v>
      </c>
      <c r="W149" s="158"/>
      <c r="X149" s="158" t="s">
        <v>309</v>
      </c>
      <c r="Y149" s="158" t="s">
        <v>310</v>
      </c>
      <c r="Z149" s="147"/>
      <c r="AA149" s="147"/>
      <c r="AB149" s="147"/>
      <c r="AC149" s="147"/>
      <c r="AD149" s="147"/>
      <c r="AE149" s="147"/>
      <c r="AF149" s="147"/>
      <c r="AG149" s="147" t="s">
        <v>615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1" x14ac:dyDescent="0.2">
      <c r="A150" s="175">
        <v>135</v>
      </c>
      <c r="B150" s="176" t="s">
        <v>1833</v>
      </c>
      <c r="C150" s="182" t="s">
        <v>1834</v>
      </c>
      <c r="D150" s="177" t="s">
        <v>541</v>
      </c>
      <c r="E150" s="178">
        <v>2</v>
      </c>
      <c r="F150" s="179"/>
      <c r="G150" s="180">
        <f t="shared" si="42"/>
        <v>0</v>
      </c>
      <c r="H150" s="159"/>
      <c r="I150" s="158">
        <f t="shared" si="43"/>
        <v>0</v>
      </c>
      <c r="J150" s="159"/>
      <c r="K150" s="158">
        <f t="shared" si="44"/>
        <v>0</v>
      </c>
      <c r="L150" s="158">
        <v>21</v>
      </c>
      <c r="M150" s="158">
        <f t="shared" si="45"/>
        <v>0</v>
      </c>
      <c r="N150" s="157">
        <v>0</v>
      </c>
      <c r="O150" s="157">
        <f t="shared" si="46"/>
        <v>0</v>
      </c>
      <c r="P150" s="157">
        <v>0</v>
      </c>
      <c r="Q150" s="157">
        <f t="shared" si="47"/>
        <v>0</v>
      </c>
      <c r="R150" s="158"/>
      <c r="S150" s="158" t="s">
        <v>307</v>
      </c>
      <c r="T150" s="158" t="s">
        <v>308</v>
      </c>
      <c r="U150" s="158">
        <v>0</v>
      </c>
      <c r="V150" s="158">
        <f t="shared" si="48"/>
        <v>0</v>
      </c>
      <c r="W150" s="158"/>
      <c r="X150" s="158" t="s">
        <v>523</v>
      </c>
      <c r="Y150" s="158" t="s">
        <v>310</v>
      </c>
      <c r="Z150" s="147"/>
      <c r="AA150" s="147"/>
      <c r="AB150" s="147"/>
      <c r="AC150" s="147"/>
      <c r="AD150" s="147"/>
      <c r="AE150" s="147"/>
      <c r="AF150" s="147"/>
      <c r="AG150" s="147" t="s">
        <v>524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5">
        <v>136</v>
      </c>
      <c r="B151" s="176" t="s">
        <v>1835</v>
      </c>
      <c r="C151" s="182" t="s">
        <v>1836</v>
      </c>
      <c r="D151" s="177" t="s">
        <v>541</v>
      </c>
      <c r="E151" s="178">
        <v>6</v>
      </c>
      <c r="F151" s="179"/>
      <c r="G151" s="180">
        <f t="shared" si="42"/>
        <v>0</v>
      </c>
      <c r="H151" s="159"/>
      <c r="I151" s="158">
        <f t="shared" si="43"/>
        <v>0</v>
      </c>
      <c r="J151" s="159"/>
      <c r="K151" s="158">
        <f t="shared" si="44"/>
        <v>0</v>
      </c>
      <c r="L151" s="158">
        <v>21</v>
      </c>
      <c r="M151" s="158">
        <f t="shared" si="45"/>
        <v>0</v>
      </c>
      <c r="N151" s="157">
        <v>0</v>
      </c>
      <c r="O151" s="157">
        <f t="shared" si="46"/>
        <v>0</v>
      </c>
      <c r="P151" s="157">
        <v>0</v>
      </c>
      <c r="Q151" s="157">
        <f t="shared" si="47"/>
        <v>0</v>
      </c>
      <c r="R151" s="158"/>
      <c r="S151" s="158" t="s">
        <v>307</v>
      </c>
      <c r="T151" s="158" t="s">
        <v>308</v>
      </c>
      <c r="U151" s="158">
        <v>0</v>
      </c>
      <c r="V151" s="158">
        <f t="shared" si="48"/>
        <v>0</v>
      </c>
      <c r="W151" s="158"/>
      <c r="X151" s="158" t="s">
        <v>309</v>
      </c>
      <c r="Y151" s="158" t="s">
        <v>310</v>
      </c>
      <c r="Z151" s="147"/>
      <c r="AA151" s="147"/>
      <c r="AB151" s="147"/>
      <c r="AC151" s="147"/>
      <c r="AD151" s="147"/>
      <c r="AE151" s="147"/>
      <c r="AF151" s="147"/>
      <c r="AG151" s="147" t="s">
        <v>615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5">
        <v>137</v>
      </c>
      <c r="B152" s="176" t="s">
        <v>1837</v>
      </c>
      <c r="C152" s="182" t="s">
        <v>1838</v>
      </c>
      <c r="D152" s="177" t="s">
        <v>541</v>
      </c>
      <c r="E152" s="178">
        <v>6</v>
      </c>
      <c r="F152" s="179"/>
      <c r="G152" s="180">
        <f t="shared" si="42"/>
        <v>0</v>
      </c>
      <c r="H152" s="159"/>
      <c r="I152" s="158">
        <f t="shared" si="43"/>
        <v>0</v>
      </c>
      <c r="J152" s="159"/>
      <c r="K152" s="158">
        <f t="shared" si="44"/>
        <v>0</v>
      </c>
      <c r="L152" s="158">
        <v>21</v>
      </c>
      <c r="M152" s="158">
        <f t="shared" si="45"/>
        <v>0</v>
      </c>
      <c r="N152" s="157">
        <v>0</v>
      </c>
      <c r="O152" s="157">
        <f t="shared" si="46"/>
        <v>0</v>
      </c>
      <c r="P152" s="157">
        <v>0</v>
      </c>
      <c r="Q152" s="157">
        <f t="shared" si="47"/>
        <v>0</v>
      </c>
      <c r="R152" s="158"/>
      <c r="S152" s="158" t="s">
        <v>307</v>
      </c>
      <c r="T152" s="158" t="s">
        <v>308</v>
      </c>
      <c r="U152" s="158">
        <v>0</v>
      </c>
      <c r="V152" s="158">
        <f t="shared" si="48"/>
        <v>0</v>
      </c>
      <c r="W152" s="158"/>
      <c r="X152" s="158" t="s">
        <v>523</v>
      </c>
      <c r="Y152" s="158" t="s">
        <v>310</v>
      </c>
      <c r="Z152" s="147"/>
      <c r="AA152" s="147"/>
      <c r="AB152" s="147"/>
      <c r="AC152" s="147"/>
      <c r="AD152" s="147"/>
      <c r="AE152" s="147"/>
      <c r="AF152" s="147"/>
      <c r="AG152" s="147" t="s">
        <v>524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5">
        <v>138</v>
      </c>
      <c r="B153" s="176" t="s">
        <v>1839</v>
      </c>
      <c r="C153" s="182" t="s">
        <v>1840</v>
      </c>
      <c r="D153" s="177" t="s">
        <v>541</v>
      </c>
      <c r="E153" s="178">
        <v>24</v>
      </c>
      <c r="F153" s="179"/>
      <c r="G153" s="180">
        <f t="shared" si="42"/>
        <v>0</v>
      </c>
      <c r="H153" s="159"/>
      <c r="I153" s="158">
        <f t="shared" si="43"/>
        <v>0</v>
      </c>
      <c r="J153" s="159"/>
      <c r="K153" s="158">
        <f t="shared" si="44"/>
        <v>0</v>
      </c>
      <c r="L153" s="158">
        <v>21</v>
      </c>
      <c r="M153" s="158">
        <f t="shared" si="45"/>
        <v>0</v>
      </c>
      <c r="N153" s="157">
        <v>0</v>
      </c>
      <c r="O153" s="157">
        <f t="shared" si="46"/>
        <v>0</v>
      </c>
      <c r="P153" s="157">
        <v>0</v>
      </c>
      <c r="Q153" s="157">
        <f t="shared" si="47"/>
        <v>0</v>
      </c>
      <c r="R153" s="158"/>
      <c r="S153" s="158" t="s">
        <v>307</v>
      </c>
      <c r="T153" s="158" t="s">
        <v>308</v>
      </c>
      <c r="U153" s="158">
        <v>0</v>
      </c>
      <c r="V153" s="158">
        <f t="shared" si="48"/>
        <v>0</v>
      </c>
      <c r="W153" s="158"/>
      <c r="X153" s="158" t="s">
        <v>309</v>
      </c>
      <c r="Y153" s="158" t="s">
        <v>310</v>
      </c>
      <c r="Z153" s="147"/>
      <c r="AA153" s="147"/>
      <c r="AB153" s="147"/>
      <c r="AC153" s="147"/>
      <c r="AD153" s="147"/>
      <c r="AE153" s="147"/>
      <c r="AF153" s="147"/>
      <c r="AG153" s="147" t="s">
        <v>615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5">
        <v>139</v>
      </c>
      <c r="B154" s="176" t="s">
        <v>1841</v>
      </c>
      <c r="C154" s="182" t="s">
        <v>1842</v>
      </c>
      <c r="D154" s="177" t="s">
        <v>541</v>
      </c>
      <c r="E154" s="178">
        <v>24</v>
      </c>
      <c r="F154" s="179"/>
      <c r="G154" s="180">
        <f t="shared" si="42"/>
        <v>0</v>
      </c>
      <c r="H154" s="159"/>
      <c r="I154" s="158">
        <f t="shared" si="43"/>
        <v>0</v>
      </c>
      <c r="J154" s="159"/>
      <c r="K154" s="158">
        <f t="shared" si="44"/>
        <v>0</v>
      </c>
      <c r="L154" s="158">
        <v>21</v>
      </c>
      <c r="M154" s="158">
        <f t="shared" si="45"/>
        <v>0</v>
      </c>
      <c r="N154" s="157">
        <v>0</v>
      </c>
      <c r="O154" s="157">
        <f t="shared" si="46"/>
        <v>0</v>
      </c>
      <c r="P154" s="157">
        <v>0</v>
      </c>
      <c r="Q154" s="157">
        <f t="shared" si="47"/>
        <v>0</v>
      </c>
      <c r="R154" s="158"/>
      <c r="S154" s="158" t="s">
        <v>307</v>
      </c>
      <c r="T154" s="158" t="s">
        <v>308</v>
      </c>
      <c r="U154" s="158">
        <v>0</v>
      </c>
      <c r="V154" s="158">
        <f t="shared" si="48"/>
        <v>0</v>
      </c>
      <c r="W154" s="158"/>
      <c r="X154" s="158" t="s">
        <v>523</v>
      </c>
      <c r="Y154" s="158" t="s">
        <v>310</v>
      </c>
      <c r="Z154" s="147"/>
      <c r="AA154" s="147"/>
      <c r="AB154" s="147"/>
      <c r="AC154" s="147"/>
      <c r="AD154" s="147"/>
      <c r="AE154" s="147"/>
      <c r="AF154" s="147"/>
      <c r="AG154" s="147" t="s">
        <v>524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ht="22.5" outlineLevel="1" x14ac:dyDescent="0.2">
      <c r="A155" s="175">
        <v>140</v>
      </c>
      <c r="B155" s="176" t="s">
        <v>1843</v>
      </c>
      <c r="C155" s="182" t="s">
        <v>1844</v>
      </c>
      <c r="D155" s="177" t="s">
        <v>421</v>
      </c>
      <c r="E155" s="178">
        <v>230</v>
      </c>
      <c r="F155" s="179"/>
      <c r="G155" s="180">
        <f t="shared" si="42"/>
        <v>0</v>
      </c>
      <c r="H155" s="159"/>
      <c r="I155" s="158">
        <f t="shared" si="43"/>
        <v>0</v>
      </c>
      <c r="J155" s="159"/>
      <c r="K155" s="158">
        <f t="shared" si="44"/>
        <v>0</v>
      </c>
      <c r="L155" s="158">
        <v>21</v>
      </c>
      <c r="M155" s="158">
        <f t="shared" si="45"/>
        <v>0</v>
      </c>
      <c r="N155" s="157">
        <v>0</v>
      </c>
      <c r="O155" s="157">
        <f t="shared" si="46"/>
        <v>0</v>
      </c>
      <c r="P155" s="157">
        <v>0</v>
      </c>
      <c r="Q155" s="157">
        <f t="shared" si="47"/>
        <v>0</v>
      </c>
      <c r="R155" s="158"/>
      <c r="S155" s="158" t="s">
        <v>307</v>
      </c>
      <c r="T155" s="158" t="s">
        <v>308</v>
      </c>
      <c r="U155" s="158">
        <v>0</v>
      </c>
      <c r="V155" s="158">
        <f t="shared" si="48"/>
        <v>0</v>
      </c>
      <c r="W155" s="158"/>
      <c r="X155" s="158" t="s">
        <v>309</v>
      </c>
      <c r="Y155" s="158" t="s">
        <v>310</v>
      </c>
      <c r="Z155" s="147"/>
      <c r="AA155" s="147"/>
      <c r="AB155" s="147"/>
      <c r="AC155" s="147"/>
      <c r="AD155" s="147"/>
      <c r="AE155" s="147"/>
      <c r="AF155" s="147"/>
      <c r="AG155" s="147" t="s">
        <v>615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5">
        <v>141</v>
      </c>
      <c r="B156" s="176" t="s">
        <v>1845</v>
      </c>
      <c r="C156" s="182" t="s">
        <v>1846</v>
      </c>
      <c r="D156" s="177" t="s">
        <v>421</v>
      </c>
      <c r="E156" s="178">
        <v>230</v>
      </c>
      <c r="F156" s="179"/>
      <c r="G156" s="180">
        <f t="shared" si="42"/>
        <v>0</v>
      </c>
      <c r="H156" s="159"/>
      <c r="I156" s="158">
        <f t="shared" si="43"/>
        <v>0</v>
      </c>
      <c r="J156" s="159"/>
      <c r="K156" s="158">
        <f t="shared" si="44"/>
        <v>0</v>
      </c>
      <c r="L156" s="158">
        <v>21</v>
      </c>
      <c r="M156" s="158">
        <f t="shared" si="45"/>
        <v>0</v>
      </c>
      <c r="N156" s="157">
        <v>0</v>
      </c>
      <c r="O156" s="157">
        <f t="shared" si="46"/>
        <v>0</v>
      </c>
      <c r="P156" s="157">
        <v>0</v>
      </c>
      <c r="Q156" s="157">
        <f t="shared" si="47"/>
        <v>0</v>
      </c>
      <c r="R156" s="158"/>
      <c r="S156" s="158" t="s">
        <v>307</v>
      </c>
      <c r="T156" s="158" t="s">
        <v>308</v>
      </c>
      <c r="U156" s="158">
        <v>0</v>
      </c>
      <c r="V156" s="158">
        <f t="shared" si="48"/>
        <v>0</v>
      </c>
      <c r="W156" s="158"/>
      <c r="X156" s="158" t="s">
        <v>523</v>
      </c>
      <c r="Y156" s="158" t="s">
        <v>310</v>
      </c>
      <c r="Z156" s="147"/>
      <c r="AA156" s="147"/>
      <c r="AB156" s="147"/>
      <c r="AC156" s="147"/>
      <c r="AD156" s="147"/>
      <c r="AE156" s="147"/>
      <c r="AF156" s="147"/>
      <c r="AG156" s="147" t="s">
        <v>524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5">
        <v>142</v>
      </c>
      <c r="B157" s="176" t="s">
        <v>1771</v>
      </c>
      <c r="C157" s="182" t="s">
        <v>1772</v>
      </c>
      <c r="D157" s="177" t="s">
        <v>421</v>
      </c>
      <c r="E157" s="178">
        <v>25</v>
      </c>
      <c r="F157" s="179"/>
      <c r="G157" s="180">
        <f t="shared" si="42"/>
        <v>0</v>
      </c>
      <c r="H157" s="159"/>
      <c r="I157" s="158">
        <f t="shared" si="43"/>
        <v>0</v>
      </c>
      <c r="J157" s="159"/>
      <c r="K157" s="158">
        <f t="shared" si="44"/>
        <v>0</v>
      </c>
      <c r="L157" s="158">
        <v>21</v>
      </c>
      <c r="M157" s="158">
        <f t="shared" si="45"/>
        <v>0</v>
      </c>
      <c r="N157" s="157">
        <v>0</v>
      </c>
      <c r="O157" s="157">
        <f t="shared" si="46"/>
        <v>0</v>
      </c>
      <c r="P157" s="157">
        <v>0</v>
      </c>
      <c r="Q157" s="157">
        <f t="shared" si="47"/>
        <v>0</v>
      </c>
      <c r="R157" s="158"/>
      <c r="S157" s="158" t="s">
        <v>307</v>
      </c>
      <c r="T157" s="158" t="s">
        <v>308</v>
      </c>
      <c r="U157" s="158">
        <v>0</v>
      </c>
      <c r="V157" s="158">
        <f t="shared" si="48"/>
        <v>0</v>
      </c>
      <c r="W157" s="158"/>
      <c r="X157" s="158" t="s">
        <v>309</v>
      </c>
      <c r="Y157" s="158" t="s">
        <v>310</v>
      </c>
      <c r="Z157" s="147"/>
      <c r="AA157" s="147"/>
      <c r="AB157" s="147"/>
      <c r="AC157" s="147"/>
      <c r="AD157" s="147"/>
      <c r="AE157" s="147"/>
      <c r="AF157" s="147"/>
      <c r="AG157" s="147" t="s">
        <v>615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5">
        <v>143</v>
      </c>
      <c r="B158" s="176" t="s">
        <v>1661</v>
      </c>
      <c r="C158" s="182" t="s">
        <v>2467</v>
      </c>
      <c r="D158" s="177" t="s">
        <v>421</v>
      </c>
      <c r="E158" s="178">
        <v>25</v>
      </c>
      <c r="F158" s="179"/>
      <c r="G158" s="180">
        <f t="shared" si="42"/>
        <v>0</v>
      </c>
      <c r="H158" s="159"/>
      <c r="I158" s="158">
        <f t="shared" si="43"/>
        <v>0</v>
      </c>
      <c r="J158" s="159"/>
      <c r="K158" s="158">
        <f t="shared" si="44"/>
        <v>0</v>
      </c>
      <c r="L158" s="158">
        <v>21</v>
      </c>
      <c r="M158" s="158">
        <f t="shared" si="45"/>
        <v>0</v>
      </c>
      <c r="N158" s="157">
        <v>0</v>
      </c>
      <c r="O158" s="157">
        <f t="shared" si="46"/>
        <v>0</v>
      </c>
      <c r="P158" s="157">
        <v>0</v>
      </c>
      <c r="Q158" s="157">
        <f t="shared" si="47"/>
        <v>0</v>
      </c>
      <c r="R158" s="158"/>
      <c r="S158" s="158" t="s">
        <v>307</v>
      </c>
      <c r="T158" s="158" t="s">
        <v>308</v>
      </c>
      <c r="U158" s="158">
        <v>0</v>
      </c>
      <c r="V158" s="158">
        <f t="shared" si="48"/>
        <v>0</v>
      </c>
      <c r="W158" s="158"/>
      <c r="X158" s="158" t="s">
        <v>523</v>
      </c>
      <c r="Y158" s="158" t="s">
        <v>310</v>
      </c>
      <c r="Z158" s="147"/>
      <c r="AA158" s="147"/>
      <c r="AB158" s="147"/>
      <c r="AC158" s="147"/>
      <c r="AD158" s="147"/>
      <c r="AE158" s="147"/>
      <c r="AF158" s="147"/>
      <c r="AG158" s="147" t="s">
        <v>524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22.5" outlineLevel="1" x14ac:dyDescent="0.2">
      <c r="A159" s="175">
        <v>144</v>
      </c>
      <c r="B159" s="176" t="s">
        <v>1638</v>
      </c>
      <c r="C159" s="182" t="s">
        <v>1639</v>
      </c>
      <c r="D159" s="177" t="s">
        <v>421</v>
      </c>
      <c r="E159" s="178">
        <v>10</v>
      </c>
      <c r="F159" s="179"/>
      <c r="G159" s="180">
        <f t="shared" si="42"/>
        <v>0</v>
      </c>
      <c r="H159" s="159"/>
      <c r="I159" s="158">
        <f t="shared" si="43"/>
        <v>0</v>
      </c>
      <c r="J159" s="159"/>
      <c r="K159" s="158">
        <f t="shared" si="44"/>
        <v>0</v>
      </c>
      <c r="L159" s="158">
        <v>21</v>
      </c>
      <c r="M159" s="158">
        <f t="shared" si="45"/>
        <v>0</v>
      </c>
      <c r="N159" s="157">
        <v>0</v>
      </c>
      <c r="O159" s="157">
        <f t="shared" si="46"/>
        <v>0</v>
      </c>
      <c r="P159" s="157">
        <v>0</v>
      </c>
      <c r="Q159" s="157">
        <f t="shared" si="47"/>
        <v>0</v>
      </c>
      <c r="R159" s="158"/>
      <c r="S159" s="158" t="s">
        <v>307</v>
      </c>
      <c r="T159" s="158" t="s">
        <v>308</v>
      </c>
      <c r="U159" s="158">
        <v>0</v>
      </c>
      <c r="V159" s="158">
        <f t="shared" si="48"/>
        <v>0</v>
      </c>
      <c r="W159" s="158"/>
      <c r="X159" s="158" t="s">
        <v>309</v>
      </c>
      <c r="Y159" s="158" t="s">
        <v>310</v>
      </c>
      <c r="Z159" s="147"/>
      <c r="AA159" s="147"/>
      <c r="AB159" s="147"/>
      <c r="AC159" s="147"/>
      <c r="AD159" s="147"/>
      <c r="AE159" s="147"/>
      <c r="AF159" s="147"/>
      <c r="AG159" s="147" t="s">
        <v>615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5">
        <v>145</v>
      </c>
      <c r="B160" s="176" t="s">
        <v>1640</v>
      </c>
      <c r="C160" s="182" t="s">
        <v>1641</v>
      </c>
      <c r="D160" s="177" t="s">
        <v>421</v>
      </c>
      <c r="E160" s="178">
        <v>10</v>
      </c>
      <c r="F160" s="179"/>
      <c r="G160" s="180">
        <f t="shared" si="42"/>
        <v>0</v>
      </c>
      <c r="H160" s="159"/>
      <c r="I160" s="158">
        <f t="shared" si="43"/>
        <v>0</v>
      </c>
      <c r="J160" s="159"/>
      <c r="K160" s="158">
        <f t="shared" si="44"/>
        <v>0</v>
      </c>
      <c r="L160" s="158">
        <v>21</v>
      </c>
      <c r="M160" s="158">
        <f t="shared" si="45"/>
        <v>0</v>
      </c>
      <c r="N160" s="157">
        <v>0</v>
      </c>
      <c r="O160" s="157">
        <f t="shared" si="46"/>
        <v>0</v>
      </c>
      <c r="P160" s="157">
        <v>0</v>
      </c>
      <c r="Q160" s="157">
        <f t="shared" si="47"/>
        <v>0</v>
      </c>
      <c r="R160" s="158"/>
      <c r="S160" s="158" t="s">
        <v>307</v>
      </c>
      <c r="T160" s="158" t="s">
        <v>308</v>
      </c>
      <c r="U160" s="158">
        <v>0</v>
      </c>
      <c r="V160" s="158">
        <f t="shared" si="48"/>
        <v>0</v>
      </c>
      <c r="W160" s="158"/>
      <c r="X160" s="158" t="s">
        <v>523</v>
      </c>
      <c r="Y160" s="158" t="s">
        <v>310</v>
      </c>
      <c r="Z160" s="147"/>
      <c r="AA160" s="147"/>
      <c r="AB160" s="147"/>
      <c r="AC160" s="147"/>
      <c r="AD160" s="147"/>
      <c r="AE160" s="147"/>
      <c r="AF160" s="147"/>
      <c r="AG160" s="147" t="s">
        <v>524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5">
        <v>146</v>
      </c>
      <c r="B161" s="176" t="s">
        <v>1678</v>
      </c>
      <c r="C161" s="182" t="s">
        <v>1679</v>
      </c>
      <c r="D161" s="177" t="s">
        <v>421</v>
      </c>
      <c r="E161" s="178">
        <v>45</v>
      </c>
      <c r="F161" s="179"/>
      <c r="G161" s="180">
        <f t="shared" si="42"/>
        <v>0</v>
      </c>
      <c r="H161" s="159"/>
      <c r="I161" s="158">
        <f t="shared" si="43"/>
        <v>0</v>
      </c>
      <c r="J161" s="159"/>
      <c r="K161" s="158">
        <f t="shared" si="44"/>
        <v>0</v>
      </c>
      <c r="L161" s="158">
        <v>21</v>
      </c>
      <c r="M161" s="158">
        <f t="shared" si="45"/>
        <v>0</v>
      </c>
      <c r="N161" s="157">
        <v>0</v>
      </c>
      <c r="O161" s="157">
        <f t="shared" si="46"/>
        <v>0</v>
      </c>
      <c r="P161" s="157">
        <v>0</v>
      </c>
      <c r="Q161" s="157">
        <f t="shared" si="47"/>
        <v>0</v>
      </c>
      <c r="R161" s="158"/>
      <c r="S161" s="158" t="s">
        <v>307</v>
      </c>
      <c r="T161" s="158" t="s">
        <v>308</v>
      </c>
      <c r="U161" s="158">
        <v>0</v>
      </c>
      <c r="V161" s="158">
        <f t="shared" si="48"/>
        <v>0</v>
      </c>
      <c r="W161" s="158"/>
      <c r="X161" s="158" t="s">
        <v>309</v>
      </c>
      <c r="Y161" s="158" t="s">
        <v>310</v>
      </c>
      <c r="Z161" s="147"/>
      <c r="AA161" s="147"/>
      <c r="AB161" s="147"/>
      <c r="AC161" s="147"/>
      <c r="AD161" s="147"/>
      <c r="AE161" s="147"/>
      <c r="AF161" s="147"/>
      <c r="AG161" s="147" t="s">
        <v>615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147</v>
      </c>
      <c r="B162" s="176" t="s">
        <v>1644</v>
      </c>
      <c r="C162" s="182" t="s">
        <v>1645</v>
      </c>
      <c r="D162" s="177" t="s">
        <v>421</v>
      </c>
      <c r="E162" s="178">
        <v>45</v>
      </c>
      <c r="F162" s="179"/>
      <c r="G162" s="180">
        <f t="shared" si="42"/>
        <v>0</v>
      </c>
      <c r="H162" s="159"/>
      <c r="I162" s="158">
        <f t="shared" si="43"/>
        <v>0</v>
      </c>
      <c r="J162" s="159"/>
      <c r="K162" s="158">
        <f t="shared" si="44"/>
        <v>0</v>
      </c>
      <c r="L162" s="158">
        <v>21</v>
      </c>
      <c r="M162" s="158">
        <f t="shared" si="45"/>
        <v>0</v>
      </c>
      <c r="N162" s="157">
        <v>0</v>
      </c>
      <c r="O162" s="157">
        <f t="shared" si="46"/>
        <v>0</v>
      </c>
      <c r="P162" s="157">
        <v>0</v>
      </c>
      <c r="Q162" s="157">
        <f t="shared" si="47"/>
        <v>0</v>
      </c>
      <c r="R162" s="158"/>
      <c r="S162" s="158" t="s">
        <v>307</v>
      </c>
      <c r="T162" s="158" t="s">
        <v>308</v>
      </c>
      <c r="U162" s="158">
        <v>0</v>
      </c>
      <c r="V162" s="158">
        <f t="shared" si="48"/>
        <v>0</v>
      </c>
      <c r="W162" s="158"/>
      <c r="X162" s="158" t="s">
        <v>523</v>
      </c>
      <c r="Y162" s="158" t="s">
        <v>310</v>
      </c>
      <c r="Z162" s="147"/>
      <c r="AA162" s="147"/>
      <c r="AB162" s="147"/>
      <c r="AC162" s="147"/>
      <c r="AD162" s="147"/>
      <c r="AE162" s="147"/>
      <c r="AF162" s="147"/>
      <c r="AG162" s="147" t="s">
        <v>524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5">
        <v>148</v>
      </c>
      <c r="B163" s="176" t="s">
        <v>1646</v>
      </c>
      <c r="C163" s="182" t="s">
        <v>1647</v>
      </c>
      <c r="D163" s="177" t="s">
        <v>541</v>
      </c>
      <c r="E163" s="178">
        <v>25</v>
      </c>
      <c r="F163" s="179"/>
      <c r="G163" s="180">
        <f t="shared" si="42"/>
        <v>0</v>
      </c>
      <c r="H163" s="159"/>
      <c r="I163" s="158">
        <f t="shared" si="43"/>
        <v>0</v>
      </c>
      <c r="J163" s="159"/>
      <c r="K163" s="158">
        <f t="shared" si="44"/>
        <v>0</v>
      </c>
      <c r="L163" s="158">
        <v>21</v>
      </c>
      <c r="M163" s="158">
        <f t="shared" si="45"/>
        <v>0</v>
      </c>
      <c r="N163" s="157">
        <v>0</v>
      </c>
      <c r="O163" s="157">
        <f t="shared" si="46"/>
        <v>0</v>
      </c>
      <c r="P163" s="157">
        <v>0</v>
      </c>
      <c r="Q163" s="157">
        <f t="shared" si="47"/>
        <v>0</v>
      </c>
      <c r="R163" s="158"/>
      <c r="S163" s="158" t="s">
        <v>307</v>
      </c>
      <c r="T163" s="158" t="s">
        <v>308</v>
      </c>
      <c r="U163" s="158">
        <v>0</v>
      </c>
      <c r="V163" s="158">
        <f t="shared" si="48"/>
        <v>0</v>
      </c>
      <c r="W163" s="158"/>
      <c r="X163" s="158" t="s">
        <v>309</v>
      </c>
      <c r="Y163" s="158" t="s">
        <v>310</v>
      </c>
      <c r="Z163" s="147"/>
      <c r="AA163" s="147"/>
      <c r="AB163" s="147"/>
      <c r="AC163" s="147"/>
      <c r="AD163" s="147"/>
      <c r="AE163" s="147"/>
      <c r="AF163" s="147"/>
      <c r="AG163" s="147" t="s">
        <v>615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5">
        <v>149</v>
      </c>
      <c r="B164" s="176" t="s">
        <v>1648</v>
      </c>
      <c r="C164" s="182" t="s">
        <v>1649</v>
      </c>
      <c r="D164" s="177" t="s">
        <v>541</v>
      </c>
      <c r="E164" s="178">
        <v>25</v>
      </c>
      <c r="F164" s="179"/>
      <c r="G164" s="180">
        <f t="shared" si="42"/>
        <v>0</v>
      </c>
      <c r="H164" s="159"/>
      <c r="I164" s="158">
        <f t="shared" si="43"/>
        <v>0</v>
      </c>
      <c r="J164" s="159"/>
      <c r="K164" s="158">
        <f t="shared" si="44"/>
        <v>0</v>
      </c>
      <c r="L164" s="158">
        <v>21</v>
      </c>
      <c r="M164" s="158">
        <f t="shared" si="45"/>
        <v>0</v>
      </c>
      <c r="N164" s="157">
        <v>0</v>
      </c>
      <c r="O164" s="157">
        <f t="shared" si="46"/>
        <v>0</v>
      </c>
      <c r="P164" s="157">
        <v>0</v>
      </c>
      <c r="Q164" s="157">
        <f t="shared" si="47"/>
        <v>0</v>
      </c>
      <c r="R164" s="158"/>
      <c r="S164" s="158" t="s">
        <v>307</v>
      </c>
      <c r="T164" s="158" t="s">
        <v>308</v>
      </c>
      <c r="U164" s="158">
        <v>0</v>
      </c>
      <c r="V164" s="158">
        <f t="shared" si="48"/>
        <v>0</v>
      </c>
      <c r="W164" s="158"/>
      <c r="X164" s="158" t="s">
        <v>523</v>
      </c>
      <c r="Y164" s="158" t="s">
        <v>310</v>
      </c>
      <c r="Z164" s="147"/>
      <c r="AA164" s="147"/>
      <c r="AB164" s="147"/>
      <c r="AC164" s="147"/>
      <c r="AD164" s="147"/>
      <c r="AE164" s="147"/>
      <c r="AF164" s="147"/>
      <c r="AG164" s="147" t="s">
        <v>524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5">
        <v>150</v>
      </c>
      <c r="B165" s="176" t="s">
        <v>1650</v>
      </c>
      <c r="C165" s="182" t="s">
        <v>1651</v>
      </c>
      <c r="D165" s="177" t="s">
        <v>541</v>
      </c>
      <c r="E165" s="178">
        <v>90</v>
      </c>
      <c r="F165" s="179"/>
      <c r="G165" s="180">
        <f t="shared" si="42"/>
        <v>0</v>
      </c>
      <c r="H165" s="159"/>
      <c r="I165" s="158">
        <f t="shared" si="43"/>
        <v>0</v>
      </c>
      <c r="J165" s="159"/>
      <c r="K165" s="158">
        <f t="shared" si="44"/>
        <v>0</v>
      </c>
      <c r="L165" s="158">
        <v>21</v>
      </c>
      <c r="M165" s="158">
        <f t="shared" si="45"/>
        <v>0</v>
      </c>
      <c r="N165" s="157">
        <v>0</v>
      </c>
      <c r="O165" s="157">
        <f t="shared" si="46"/>
        <v>0</v>
      </c>
      <c r="P165" s="157">
        <v>0</v>
      </c>
      <c r="Q165" s="157">
        <f t="shared" si="47"/>
        <v>0</v>
      </c>
      <c r="R165" s="158"/>
      <c r="S165" s="158" t="s">
        <v>307</v>
      </c>
      <c r="T165" s="158" t="s">
        <v>308</v>
      </c>
      <c r="U165" s="158">
        <v>0</v>
      </c>
      <c r="V165" s="158">
        <f t="shared" si="48"/>
        <v>0</v>
      </c>
      <c r="W165" s="158"/>
      <c r="X165" s="158" t="s">
        <v>309</v>
      </c>
      <c r="Y165" s="158" t="s">
        <v>310</v>
      </c>
      <c r="Z165" s="147"/>
      <c r="AA165" s="147"/>
      <c r="AB165" s="147"/>
      <c r="AC165" s="147"/>
      <c r="AD165" s="147"/>
      <c r="AE165" s="147"/>
      <c r="AF165" s="147"/>
      <c r="AG165" s="147" t="s">
        <v>615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5">
        <v>151</v>
      </c>
      <c r="B166" s="176" t="s">
        <v>1652</v>
      </c>
      <c r="C166" s="182" t="s">
        <v>1653</v>
      </c>
      <c r="D166" s="177" t="s">
        <v>541</v>
      </c>
      <c r="E166" s="178">
        <v>90</v>
      </c>
      <c r="F166" s="179"/>
      <c r="G166" s="180">
        <f t="shared" si="42"/>
        <v>0</v>
      </c>
      <c r="H166" s="159"/>
      <c r="I166" s="158">
        <f t="shared" si="43"/>
        <v>0</v>
      </c>
      <c r="J166" s="159"/>
      <c r="K166" s="158">
        <f t="shared" si="44"/>
        <v>0</v>
      </c>
      <c r="L166" s="158">
        <v>21</v>
      </c>
      <c r="M166" s="158">
        <f t="shared" si="45"/>
        <v>0</v>
      </c>
      <c r="N166" s="157">
        <v>0</v>
      </c>
      <c r="O166" s="157">
        <f t="shared" si="46"/>
        <v>0</v>
      </c>
      <c r="P166" s="157">
        <v>0</v>
      </c>
      <c r="Q166" s="157">
        <f t="shared" si="47"/>
        <v>0</v>
      </c>
      <c r="R166" s="158"/>
      <c r="S166" s="158" t="s">
        <v>307</v>
      </c>
      <c r="T166" s="158" t="s">
        <v>308</v>
      </c>
      <c r="U166" s="158">
        <v>0</v>
      </c>
      <c r="V166" s="158">
        <f t="shared" si="48"/>
        <v>0</v>
      </c>
      <c r="W166" s="158"/>
      <c r="X166" s="158" t="s">
        <v>523</v>
      </c>
      <c r="Y166" s="158" t="s">
        <v>310</v>
      </c>
      <c r="Z166" s="147"/>
      <c r="AA166" s="147"/>
      <c r="AB166" s="147"/>
      <c r="AC166" s="147"/>
      <c r="AD166" s="147"/>
      <c r="AE166" s="147"/>
      <c r="AF166" s="147"/>
      <c r="AG166" s="147" t="s">
        <v>524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ht="22.5" outlineLevel="1" x14ac:dyDescent="0.2">
      <c r="A167" s="175">
        <v>152</v>
      </c>
      <c r="B167" s="176" t="s">
        <v>1785</v>
      </c>
      <c r="C167" s="182" t="s">
        <v>1732</v>
      </c>
      <c r="D167" s="177" t="s">
        <v>371</v>
      </c>
      <c r="E167" s="178">
        <v>1</v>
      </c>
      <c r="F167" s="179"/>
      <c r="G167" s="180">
        <f t="shared" si="42"/>
        <v>0</v>
      </c>
      <c r="H167" s="159"/>
      <c r="I167" s="158">
        <f t="shared" si="43"/>
        <v>0</v>
      </c>
      <c r="J167" s="159"/>
      <c r="K167" s="158">
        <f t="shared" si="44"/>
        <v>0</v>
      </c>
      <c r="L167" s="158">
        <v>21</v>
      </c>
      <c r="M167" s="158">
        <f t="shared" si="45"/>
        <v>0</v>
      </c>
      <c r="N167" s="157">
        <v>0</v>
      </c>
      <c r="O167" s="157">
        <f t="shared" si="46"/>
        <v>0</v>
      </c>
      <c r="P167" s="157">
        <v>0</v>
      </c>
      <c r="Q167" s="157">
        <f t="shared" si="47"/>
        <v>0</v>
      </c>
      <c r="R167" s="158"/>
      <c r="S167" s="158" t="s">
        <v>307</v>
      </c>
      <c r="T167" s="158" t="s">
        <v>308</v>
      </c>
      <c r="U167" s="158">
        <v>0</v>
      </c>
      <c r="V167" s="158">
        <f t="shared" si="48"/>
        <v>0</v>
      </c>
      <c r="W167" s="158"/>
      <c r="X167" s="158" t="s">
        <v>523</v>
      </c>
      <c r="Y167" s="158" t="s">
        <v>310</v>
      </c>
      <c r="Z167" s="147"/>
      <c r="AA167" s="147"/>
      <c r="AB167" s="147"/>
      <c r="AC167" s="147"/>
      <c r="AD167" s="147"/>
      <c r="AE167" s="147"/>
      <c r="AF167" s="147"/>
      <c r="AG167" s="147" t="s">
        <v>524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22.5" outlineLevel="1" x14ac:dyDescent="0.2">
      <c r="A168" s="175">
        <v>153</v>
      </c>
      <c r="B168" s="176" t="s">
        <v>1847</v>
      </c>
      <c r="C168" s="182" t="s">
        <v>1848</v>
      </c>
      <c r="D168" s="177" t="s">
        <v>541</v>
      </c>
      <c r="E168" s="178">
        <v>1</v>
      </c>
      <c r="F168" s="179"/>
      <c r="G168" s="180">
        <f t="shared" si="42"/>
        <v>0</v>
      </c>
      <c r="H168" s="159"/>
      <c r="I168" s="158">
        <f t="shared" si="43"/>
        <v>0</v>
      </c>
      <c r="J168" s="159"/>
      <c r="K168" s="158">
        <f t="shared" si="44"/>
        <v>0</v>
      </c>
      <c r="L168" s="158">
        <v>21</v>
      </c>
      <c r="M168" s="158">
        <f t="shared" si="45"/>
        <v>0</v>
      </c>
      <c r="N168" s="157">
        <v>0</v>
      </c>
      <c r="O168" s="157">
        <f t="shared" si="46"/>
        <v>0</v>
      </c>
      <c r="P168" s="157">
        <v>0</v>
      </c>
      <c r="Q168" s="157">
        <f t="shared" si="47"/>
        <v>0</v>
      </c>
      <c r="R168" s="158"/>
      <c r="S168" s="158" t="s">
        <v>307</v>
      </c>
      <c r="T168" s="158" t="s">
        <v>308</v>
      </c>
      <c r="U168" s="158">
        <v>0</v>
      </c>
      <c r="V168" s="158">
        <f t="shared" si="48"/>
        <v>0</v>
      </c>
      <c r="W168" s="158"/>
      <c r="X168" s="158" t="s">
        <v>309</v>
      </c>
      <c r="Y168" s="158" t="s">
        <v>310</v>
      </c>
      <c r="Z168" s="147"/>
      <c r="AA168" s="147"/>
      <c r="AB168" s="147"/>
      <c r="AC168" s="147"/>
      <c r="AD168" s="147"/>
      <c r="AE168" s="147"/>
      <c r="AF168" s="147"/>
      <c r="AG168" s="147" t="s">
        <v>615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2" t="s">
        <v>302</v>
      </c>
      <c r="B169" s="163" t="s">
        <v>245</v>
      </c>
      <c r="C169" s="181" t="s">
        <v>246</v>
      </c>
      <c r="D169" s="164"/>
      <c r="E169" s="165"/>
      <c r="F169" s="166"/>
      <c r="G169" s="167">
        <f>SUMIF(AG170:AG174,"&lt;&gt;NOR",G170:G174)</f>
        <v>0</v>
      </c>
      <c r="H169" s="161"/>
      <c r="I169" s="161">
        <f>SUM(I170:I174)</f>
        <v>0</v>
      </c>
      <c r="J169" s="161"/>
      <c r="K169" s="161">
        <f>SUM(K170:K174)</f>
        <v>0</v>
      </c>
      <c r="L169" s="161"/>
      <c r="M169" s="161">
        <f>SUM(M170:M174)</f>
        <v>0</v>
      </c>
      <c r="N169" s="160"/>
      <c r="O169" s="160">
        <f>SUM(O170:O174)</f>
        <v>0</v>
      </c>
      <c r="P169" s="160"/>
      <c r="Q169" s="160">
        <f>SUM(Q170:Q174)</f>
        <v>0</v>
      </c>
      <c r="R169" s="161"/>
      <c r="S169" s="161"/>
      <c r="T169" s="161"/>
      <c r="U169" s="161"/>
      <c r="V169" s="161">
        <f>SUM(V170:V174)</f>
        <v>0</v>
      </c>
      <c r="W169" s="161"/>
      <c r="X169" s="161"/>
      <c r="Y169" s="161"/>
      <c r="AG169" t="s">
        <v>303</v>
      </c>
    </row>
    <row r="170" spans="1:60" ht="22.5" outlineLevel="1" x14ac:dyDescent="0.2">
      <c r="A170" s="175">
        <v>154</v>
      </c>
      <c r="B170" s="176" t="s">
        <v>1849</v>
      </c>
      <c r="C170" s="182" t="s">
        <v>1850</v>
      </c>
      <c r="D170" s="177" t="s">
        <v>541</v>
      </c>
      <c r="E170" s="178">
        <v>2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7">
        <v>0</v>
      </c>
      <c r="O170" s="157">
        <f>ROUND(E170*N170,2)</f>
        <v>0</v>
      </c>
      <c r="P170" s="157">
        <v>0</v>
      </c>
      <c r="Q170" s="157">
        <f>ROUND(E170*P170,2)</f>
        <v>0</v>
      </c>
      <c r="R170" s="158"/>
      <c r="S170" s="158" t="s">
        <v>307</v>
      </c>
      <c r="T170" s="158" t="s">
        <v>308</v>
      </c>
      <c r="U170" s="158">
        <v>0</v>
      </c>
      <c r="V170" s="158">
        <f>ROUND(E170*U170,2)</f>
        <v>0</v>
      </c>
      <c r="W170" s="158"/>
      <c r="X170" s="158" t="s">
        <v>309</v>
      </c>
      <c r="Y170" s="158" t="s">
        <v>310</v>
      </c>
      <c r="Z170" s="147"/>
      <c r="AA170" s="147"/>
      <c r="AB170" s="147"/>
      <c r="AC170" s="147"/>
      <c r="AD170" s="147"/>
      <c r="AE170" s="147"/>
      <c r="AF170" s="147"/>
      <c r="AG170" s="147" t="s">
        <v>615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33.75" outlineLevel="1" x14ac:dyDescent="0.2">
      <c r="A171" s="175">
        <v>155</v>
      </c>
      <c r="B171" s="176" t="s">
        <v>1851</v>
      </c>
      <c r="C171" s="182" t="s">
        <v>1852</v>
      </c>
      <c r="D171" s="177" t="s">
        <v>541</v>
      </c>
      <c r="E171" s="178">
        <v>1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7">
        <v>0</v>
      </c>
      <c r="O171" s="157">
        <f>ROUND(E171*N171,2)</f>
        <v>0</v>
      </c>
      <c r="P171" s="157">
        <v>0</v>
      </c>
      <c r="Q171" s="157">
        <f>ROUND(E171*P171,2)</f>
        <v>0</v>
      </c>
      <c r="R171" s="158"/>
      <c r="S171" s="158" t="s">
        <v>307</v>
      </c>
      <c r="T171" s="158" t="s">
        <v>308</v>
      </c>
      <c r="U171" s="158">
        <v>0</v>
      </c>
      <c r="V171" s="158">
        <f>ROUND(E171*U171,2)</f>
        <v>0</v>
      </c>
      <c r="W171" s="158"/>
      <c r="X171" s="158" t="s">
        <v>523</v>
      </c>
      <c r="Y171" s="158" t="s">
        <v>310</v>
      </c>
      <c r="Z171" s="147"/>
      <c r="AA171" s="147"/>
      <c r="AB171" s="147"/>
      <c r="AC171" s="147"/>
      <c r="AD171" s="147"/>
      <c r="AE171" s="147"/>
      <c r="AF171" s="147"/>
      <c r="AG171" s="147" t="s">
        <v>524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2.5" outlineLevel="1" x14ac:dyDescent="0.2">
      <c r="A172" s="175">
        <v>156</v>
      </c>
      <c r="B172" s="176" t="s">
        <v>1853</v>
      </c>
      <c r="C172" s="182" t="s">
        <v>1854</v>
      </c>
      <c r="D172" s="177" t="s">
        <v>541</v>
      </c>
      <c r="E172" s="178">
        <v>1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0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307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523</v>
      </c>
      <c r="Y172" s="158" t="s">
        <v>310</v>
      </c>
      <c r="Z172" s="147"/>
      <c r="AA172" s="147"/>
      <c r="AB172" s="147"/>
      <c r="AC172" s="147"/>
      <c r="AD172" s="147"/>
      <c r="AE172" s="147"/>
      <c r="AF172" s="147"/>
      <c r="AG172" s="147" t="s">
        <v>524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5">
        <v>157</v>
      </c>
      <c r="B173" s="176" t="s">
        <v>1855</v>
      </c>
      <c r="C173" s="182" t="s">
        <v>1856</v>
      </c>
      <c r="D173" s="177" t="s">
        <v>541</v>
      </c>
      <c r="E173" s="178">
        <v>10</v>
      </c>
      <c r="F173" s="179"/>
      <c r="G173" s="180">
        <f>ROUND(E173*F173,2)</f>
        <v>0</v>
      </c>
      <c r="H173" s="159"/>
      <c r="I173" s="158">
        <f>ROUND(E173*H173,2)</f>
        <v>0</v>
      </c>
      <c r="J173" s="159"/>
      <c r="K173" s="158">
        <f>ROUND(E173*J173,2)</f>
        <v>0</v>
      </c>
      <c r="L173" s="158">
        <v>21</v>
      </c>
      <c r="M173" s="158">
        <f>G173*(1+L173/100)</f>
        <v>0</v>
      </c>
      <c r="N173" s="157">
        <v>0</v>
      </c>
      <c r="O173" s="157">
        <f>ROUND(E173*N173,2)</f>
        <v>0</v>
      </c>
      <c r="P173" s="157">
        <v>0</v>
      </c>
      <c r="Q173" s="157">
        <f>ROUND(E173*P173,2)</f>
        <v>0</v>
      </c>
      <c r="R173" s="158"/>
      <c r="S173" s="158" t="s">
        <v>307</v>
      </c>
      <c r="T173" s="158" t="s">
        <v>308</v>
      </c>
      <c r="U173" s="158">
        <v>0</v>
      </c>
      <c r="V173" s="158">
        <f>ROUND(E173*U173,2)</f>
        <v>0</v>
      </c>
      <c r="W173" s="158"/>
      <c r="X173" s="158" t="s">
        <v>309</v>
      </c>
      <c r="Y173" s="158" t="s">
        <v>310</v>
      </c>
      <c r="Z173" s="147"/>
      <c r="AA173" s="147"/>
      <c r="AB173" s="147"/>
      <c r="AC173" s="147"/>
      <c r="AD173" s="147"/>
      <c r="AE173" s="147"/>
      <c r="AF173" s="147"/>
      <c r="AG173" s="147" t="s">
        <v>615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ht="22.5" outlineLevel="1" x14ac:dyDescent="0.2">
      <c r="A174" s="175">
        <v>158</v>
      </c>
      <c r="B174" s="176" t="s">
        <v>1857</v>
      </c>
      <c r="C174" s="182" t="s">
        <v>1858</v>
      </c>
      <c r="D174" s="177" t="s">
        <v>541</v>
      </c>
      <c r="E174" s="178">
        <v>10</v>
      </c>
      <c r="F174" s="179"/>
      <c r="G174" s="180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7">
        <v>0</v>
      </c>
      <c r="O174" s="157">
        <f>ROUND(E174*N174,2)</f>
        <v>0</v>
      </c>
      <c r="P174" s="157">
        <v>0</v>
      </c>
      <c r="Q174" s="157">
        <f>ROUND(E174*P174,2)</f>
        <v>0</v>
      </c>
      <c r="R174" s="158"/>
      <c r="S174" s="158" t="s">
        <v>307</v>
      </c>
      <c r="T174" s="158" t="s">
        <v>308</v>
      </c>
      <c r="U174" s="158">
        <v>0</v>
      </c>
      <c r="V174" s="158">
        <f>ROUND(E174*U174,2)</f>
        <v>0</v>
      </c>
      <c r="W174" s="158"/>
      <c r="X174" s="158" t="s">
        <v>523</v>
      </c>
      <c r="Y174" s="158" t="s">
        <v>310</v>
      </c>
      <c r="Z174" s="147"/>
      <c r="AA174" s="147"/>
      <c r="AB174" s="147"/>
      <c r="AC174" s="147"/>
      <c r="AD174" s="147"/>
      <c r="AE174" s="147"/>
      <c r="AF174" s="147"/>
      <c r="AG174" s="147" t="s">
        <v>524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2" t="s">
        <v>302</v>
      </c>
      <c r="B175" s="163" t="s">
        <v>247</v>
      </c>
      <c r="C175" s="181" t="s">
        <v>248</v>
      </c>
      <c r="D175" s="164"/>
      <c r="E175" s="165"/>
      <c r="F175" s="166"/>
      <c r="G175" s="167">
        <f>SUMIF(AG176:AG198,"&lt;&gt;NOR",G176:G198)</f>
        <v>0</v>
      </c>
      <c r="H175" s="161"/>
      <c r="I175" s="161">
        <f>SUM(I176:I198)</f>
        <v>0</v>
      </c>
      <c r="J175" s="161"/>
      <c r="K175" s="161">
        <f>SUM(K176:K198)</f>
        <v>0</v>
      </c>
      <c r="L175" s="161"/>
      <c r="M175" s="161">
        <f>SUM(M176:M198)</f>
        <v>0</v>
      </c>
      <c r="N175" s="160"/>
      <c r="O175" s="160">
        <f>SUM(O176:O198)</f>
        <v>0</v>
      </c>
      <c r="P175" s="160"/>
      <c r="Q175" s="160">
        <f>SUM(Q176:Q198)</f>
        <v>0</v>
      </c>
      <c r="R175" s="161"/>
      <c r="S175" s="161"/>
      <c r="T175" s="161"/>
      <c r="U175" s="161"/>
      <c r="V175" s="161">
        <f>SUM(V176:V198)</f>
        <v>0</v>
      </c>
      <c r="W175" s="161"/>
      <c r="X175" s="161"/>
      <c r="Y175" s="161"/>
      <c r="AG175" t="s">
        <v>303</v>
      </c>
    </row>
    <row r="176" spans="1:60" outlineLevel="1" x14ac:dyDescent="0.2">
      <c r="A176" s="175">
        <v>159</v>
      </c>
      <c r="B176" s="176" t="s">
        <v>1859</v>
      </c>
      <c r="C176" s="182" t="s">
        <v>1860</v>
      </c>
      <c r="D176" s="177" t="s">
        <v>421</v>
      </c>
      <c r="E176" s="178">
        <v>80</v>
      </c>
      <c r="F176" s="179"/>
      <c r="G176" s="180">
        <f t="shared" ref="G176:G198" si="49">ROUND(E176*F176,2)</f>
        <v>0</v>
      </c>
      <c r="H176" s="159"/>
      <c r="I176" s="158">
        <f t="shared" ref="I176:I198" si="50">ROUND(E176*H176,2)</f>
        <v>0</v>
      </c>
      <c r="J176" s="159"/>
      <c r="K176" s="158">
        <f t="shared" ref="K176:K198" si="51">ROUND(E176*J176,2)</f>
        <v>0</v>
      </c>
      <c r="L176" s="158">
        <v>21</v>
      </c>
      <c r="M176" s="158">
        <f t="shared" ref="M176:M198" si="52">G176*(1+L176/100)</f>
        <v>0</v>
      </c>
      <c r="N176" s="157">
        <v>0</v>
      </c>
      <c r="O176" s="157">
        <f t="shared" ref="O176:O198" si="53">ROUND(E176*N176,2)</f>
        <v>0</v>
      </c>
      <c r="P176" s="157">
        <v>0</v>
      </c>
      <c r="Q176" s="157">
        <f t="shared" ref="Q176:Q198" si="54">ROUND(E176*P176,2)</f>
        <v>0</v>
      </c>
      <c r="R176" s="158"/>
      <c r="S176" s="158" t="s">
        <v>307</v>
      </c>
      <c r="T176" s="158" t="s">
        <v>308</v>
      </c>
      <c r="U176" s="158">
        <v>0</v>
      </c>
      <c r="V176" s="158">
        <f t="shared" ref="V176:V198" si="55">ROUND(E176*U176,2)</f>
        <v>0</v>
      </c>
      <c r="W176" s="158"/>
      <c r="X176" s="158" t="s">
        <v>309</v>
      </c>
      <c r="Y176" s="158" t="s">
        <v>310</v>
      </c>
      <c r="Z176" s="147"/>
      <c r="AA176" s="147"/>
      <c r="AB176" s="147"/>
      <c r="AC176" s="147"/>
      <c r="AD176" s="147"/>
      <c r="AE176" s="147"/>
      <c r="AF176" s="147"/>
      <c r="AG176" s="147" t="s">
        <v>615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5">
        <v>160</v>
      </c>
      <c r="B177" s="176" t="s">
        <v>1861</v>
      </c>
      <c r="C177" s="182" t="s">
        <v>1862</v>
      </c>
      <c r="D177" s="177" t="s">
        <v>421</v>
      </c>
      <c r="E177" s="178">
        <v>80</v>
      </c>
      <c r="F177" s="179"/>
      <c r="G177" s="180">
        <f t="shared" si="49"/>
        <v>0</v>
      </c>
      <c r="H177" s="159"/>
      <c r="I177" s="158">
        <f t="shared" si="50"/>
        <v>0</v>
      </c>
      <c r="J177" s="159"/>
      <c r="K177" s="158">
        <f t="shared" si="51"/>
        <v>0</v>
      </c>
      <c r="L177" s="158">
        <v>21</v>
      </c>
      <c r="M177" s="158">
        <f t="shared" si="52"/>
        <v>0</v>
      </c>
      <c r="N177" s="157">
        <v>0</v>
      </c>
      <c r="O177" s="157">
        <f t="shared" si="53"/>
        <v>0</v>
      </c>
      <c r="P177" s="157">
        <v>0</v>
      </c>
      <c r="Q177" s="157">
        <f t="shared" si="54"/>
        <v>0</v>
      </c>
      <c r="R177" s="158"/>
      <c r="S177" s="158" t="s">
        <v>307</v>
      </c>
      <c r="T177" s="158" t="s">
        <v>308</v>
      </c>
      <c r="U177" s="158">
        <v>0</v>
      </c>
      <c r="V177" s="158">
        <f t="shared" si="55"/>
        <v>0</v>
      </c>
      <c r="W177" s="158"/>
      <c r="X177" s="158" t="s">
        <v>523</v>
      </c>
      <c r="Y177" s="158" t="s">
        <v>310</v>
      </c>
      <c r="Z177" s="147"/>
      <c r="AA177" s="147"/>
      <c r="AB177" s="147"/>
      <c r="AC177" s="147"/>
      <c r="AD177" s="147"/>
      <c r="AE177" s="147"/>
      <c r="AF177" s="147"/>
      <c r="AG177" s="147" t="s">
        <v>524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5">
        <v>161</v>
      </c>
      <c r="B178" s="176" t="s">
        <v>1863</v>
      </c>
      <c r="C178" s="182" t="s">
        <v>1864</v>
      </c>
      <c r="D178" s="177" t="s">
        <v>421</v>
      </c>
      <c r="E178" s="178">
        <v>4</v>
      </c>
      <c r="F178" s="179"/>
      <c r="G178" s="180">
        <f t="shared" si="49"/>
        <v>0</v>
      </c>
      <c r="H178" s="159"/>
      <c r="I178" s="158">
        <f t="shared" si="50"/>
        <v>0</v>
      </c>
      <c r="J178" s="159"/>
      <c r="K178" s="158">
        <f t="shared" si="51"/>
        <v>0</v>
      </c>
      <c r="L178" s="158">
        <v>21</v>
      </c>
      <c r="M178" s="158">
        <f t="shared" si="52"/>
        <v>0</v>
      </c>
      <c r="N178" s="157">
        <v>0</v>
      </c>
      <c r="O178" s="157">
        <f t="shared" si="53"/>
        <v>0</v>
      </c>
      <c r="P178" s="157">
        <v>0</v>
      </c>
      <c r="Q178" s="157">
        <f t="shared" si="54"/>
        <v>0</v>
      </c>
      <c r="R178" s="158"/>
      <c r="S178" s="158" t="s">
        <v>307</v>
      </c>
      <c r="T178" s="158" t="s">
        <v>308</v>
      </c>
      <c r="U178" s="158">
        <v>0</v>
      </c>
      <c r="V178" s="158">
        <f t="shared" si="55"/>
        <v>0</v>
      </c>
      <c r="W178" s="158"/>
      <c r="X178" s="158" t="s">
        <v>309</v>
      </c>
      <c r="Y178" s="158" t="s">
        <v>310</v>
      </c>
      <c r="Z178" s="147"/>
      <c r="AA178" s="147"/>
      <c r="AB178" s="147"/>
      <c r="AC178" s="147"/>
      <c r="AD178" s="147"/>
      <c r="AE178" s="147"/>
      <c r="AF178" s="147"/>
      <c r="AG178" s="147" t="s">
        <v>615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5">
        <v>162</v>
      </c>
      <c r="B179" s="176" t="s">
        <v>1865</v>
      </c>
      <c r="C179" s="182" t="s">
        <v>1866</v>
      </c>
      <c r="D179" s="177" t="s">
        <v>421</v>
      </c>
      <c r="E179" s="178">
        <v>4</v>
      </c>
      <c r="F179" s="179"/>
      <c r="G179" s="180">
        <f t="shared" si="49"/>
        <v>0</v>
      </c>
      <c r="H179" s="159"/>
      <c r="I179" s="158">
        <f t="shared" si="50"/>
        <v>0</v>
      </c>
      <c r="J179" s="159"/>
      <c r="K179" s="158">
        <f t="shared" si="51"/>
        <v>0</v>
      </c>
      <c r="L179" s="158">
        <v>21</v>
      </c>
      <c r="M179" s="158">
        <f t="shared" si="52"/>
        <v>0</v>
      </c>
      <c r="N179" s="157">
        <v>0</v>
      </c>
      <c r="O179" s="157">
        <f t="shared" si="53"/>
        <v>0</v>
      </c>
      <c r="P179" s="157">
        <v>0</v>
      </c>
      <c r="Q179" s="157">
        <f t="shared" si="54"/>
        <v>0</v>
      </c>
      <c r="R179" s="158"/>
      <c r="S179" s="158" t="s">
        <v>307</v>
      </c>
      <c r="T179" s="158" t="s">
        <v>308</v>
      </c>
      <c r="U179" s="158">
        <v>0</v>
      </c>
      <c r="V179" s="158">
        <f t="shared" si="55"/>
        <v>0</v>
      </c>
      <c r="W179" s="158"/>
      <c r="X179" s="158" t="s">
        <v>523</v>
      </c>
      <c r="Y179" s="158" t="s">
        <v>310</v>
      </c>
      <c r="Z179" s="147"/>
      <c r="AA179" s="147"/>
      <c r="AB179" s="147"/>
      <c r="AC179" s="147"/>
      <c r="AD179" s="147"/>
      <c r="AE179" s="147"/>
      <c r="AF179" s="147"/>
      <c r="AG179" s="147" t="s">
        <v>524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163</v>
      </c>
      <c r="B180" s="176" t="s">
        <v>1867</v>
      </c>
      <c r="C180" s="182" t="s">
        <v>1868</v>
      </c>
      <c r="D180" s="177" t="s">
        <v>541</v>
      </c>
      <c r="E180" s="178">
        <v>126</v>
      </c>
      <c r="F180" s="179"/>
      <c r="G180" s="180">
        <f t="shared" si="49"/>
        <v>0</v>
      </c>
      <c r="H180" s="159"/>
      <c r="I180" s="158">
        <f t="shared" si="50"/>
        <v>0</v>
      </c>
      <c r="J180" s="159"/>
      <c r="K180" s="158">
        <f t="shared" si="51"/>
        <v>0</v>
      </c>
      <c r="L180" s="158">
        <v>21</v>
      </c>
      <c r="M180" s="158">
        <f t="shared" si="52"/>
        <v>0</v>
      </c>
      <c r="N180" s="157">
        <v>0</v>
      </c>
      <c r="O180" s="157">
        <f t="shared" si="53"/>
        <v>0</v>
      </c>
      <c r="P180" s="157">
        <v>0</v>
      </c>
      <c r="Q180" s="157">
        <f t="shared" si="54"/>
        <v>0</v>
      </c>
      <c r="R180" s="158"/>
      <c r="S180" s="158" t="s">
        <v>307</v>
      </c>
      <c r="T180" s="158" t="s">
        <v>308</v>
      </c>
      <c r="U180" s="158">
        <v>0</v>
      </c>
      <c r="V180" s="158">
        <f t="shared" si="55"/>
        <v>0</v>
      </c>
      <c r="W180" s="158"/>
      <c r="X180" s="158" t="s">
        <v>309</v>
      </c>
      <c r="Y180" s="158" t="s">
        <v>310</v>
      </c>
      <c r="Z180" s="147"/>
      <c r="AA180" s="147"/>
      <c r="AB180" s="147"/>
      <c r="AC180" s="147"/>
      <c r="AD180" s="147"/>
      <c r="AE180" s="147"/>
      <c r="AF180" s="147"/>
      <c r="AG180" s="147" t="s">
        <v>615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5">
        <v>164</v>
      </c>
      <c r="B181" s="176" t="s">
        <v>1869</v>
      </c>
      <c r="C181" s="182" t="s">
        <v>1870</v>
      </c>
      <c r="D181" s="177" t="s">
        <v>541</v>
      </c>
      <c r="E181" s="178">
        <v>126</v>
      </c>
      <c r="F181" s="179"/>
      <c r="G181" s="180">
        <f t="shared" si="49"/>
        <v>0</v>
      </c>
      <c r="H181" s="159"/>
      <c r="I181" s="158">
        <f t="shared" si="50"/>
        <v>0</v>
      </c>
      <c r="J181" s="159"/>
      <c r="K181" s="158">
        <f t="shared" si="51"/>
        <v>0</v>
      </c>
      <c r="L181" s="158">
        <v>21</v>
      </c>
      <c r="M181" s="158">
        <f t="shared" si="52"/>
        <v>0</v>
      </c>
      <c r="N181" s="157">
        <v>0</v>
      </c>
      <c r="O181" s="157">
        <f t="shared" si="53"/>
        <v>0</v>
      </c>
      <c r="P181" s="157">
        <v>0</v>
      </c>
      <c r="Q181" s="157">
        <f t="shared" si="54"/>
        <v>0</v>
      </c>
      <c r="R181" s="158"/>
      <c r="S181" s="158" t="s">
        <v>307</v>
      </c>
      <c r="T181" s="158" t="s">
        <v>308</v>
      </c>
      <c r="U181" s="158">
        <v>0</v>
      </c>
      <c r="V181" s="158">
        <f t="shared" si="55"/>
        <v>0</v>
      </c>
      <c r="W181" s="158"/>
      <c r="X181" s="158" t="s">
        <v>523</v>
      </c>
      <c r="Y181" s="158" t="s">
        <v>310</v>
      </c>
      <c r="Z181" s="147"/>
      <c r="AA181" s="147"/>
      <c r="AB181" s="147"/>
      <c r="AC181" s="147"/>
      <c r="AD181" s="147"/>
      <c r="AE181" s="147"/>
      <c r="AF181" s="147"/>
      <c r="AG181" s="147" t="s">
        <v>524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5">
        <v>165</v>
      </c>
      <c r="B182" s="176" t="s">
        <v>1871</v>
      </c>
      <c r="C182" s="182" t="s">
        <v>1872</v>
      </c>
      <c r="D182" s="177" t="s">
        <v>541</v>
      </c>
      <c r="E182" s="178">
        <v>108</v>
      </c>
      <c r="F182" s="179"/>
      <c r="G182" s="180">
        <f t="shared" si="49"/>
        <v>0</v>
      </c>
      <c r="H182" s="159"/>
      <c r="I182" s="158">
        <f t="shared" si="50"/>
        <v>0</v>
      </c>
      <c r="J182" s="159"/>
      <c r="K182" s="158">
        <f t="shared" si="51"/>
        <v>0</v>
      </c>
      <c r="L182" s="158">
        <v>21</v>
      </c>
      <c r="M182" s="158">
        <f t="shared" si="52"/>
        <v>0</v>
      </c>
      <c r="N182" s="157">
        <v>0</v>
      </c>
      <c r="O182" s="157">
        <f t="shared" si="53"/>
        <v>0</v>
      </c>
      <c r="P182" s="157">
        <v>0</v>
      </c>
      <c r="Q182" s="157">
        <f t="shared" si="54"/>
        <v>0</v>
      </c>
      <c r="R182" s="158"/>
      <c r="S182" s="158" t="s">
        <v>307</v>
      </c>
      <c r="T182" s="158" t="s">
        <v>308</v>
      </c>
      <c r="U182" s="158">
        <v>0</v>
      </c>
      <c r="V182" s="158">
        <f t="shared" si="55"/>
        <v>0</v>
      </c>
      <c r="W182" s="158"/>
      <c r="X182" s="158" t="s">
        <v>309</v>
      </c>
      <c r="Y182" s="158" t="s">
        <v>310</v>
      </c>
      <c r="Z182" s="147"/>
      <c r="AA182" s="147"/>
      <c r="AB182" s="147"/>
      <c r="AC182" s="147"/>
      <c r="AD182" s="147"/>
      <c r="AE182" s="147"/>
      <c r="AF182" s="147"/>
      <c r="AG182" s="147" t="s">
        <v>615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5">
        <v>166</v>
      </c>
      <c r="B183" s="176" t="s">
        <v>1873</v>
      </c>
      <c r="C183" s="182" t="s">
        <v>1874</v>
      </c>
      <c r="D183" s="177" t="s">
        <v>541</v>
      </c>
      <c r="E183" s="178">
        <v>108</v>
      </c>
      <c r="F183" s="179"/>
      <c r="G183" s="180">
        <f t="shared" si="49"/>
        <v>0</v>
      </c>
      <c r="H183" s="159"/>
      <c r="I183" s="158">
        <f t="shared" si="50"/>
        <v>0</v>
      </c>
      <c r="J183" s="159"/>
      <c r="K183" s="158">
        <f t="shared" si="51"/>
        <v>0</v>
      </c>
      <c r="L183" s="158">
        <v>21</v>
      </c>
      <c r="M183" s="158">
        <f t="shared" si="52"/>
        <v>0</v>
      </c>
      <c r="N183" s="157">
        <v>0</v>
      </c>
      <c r="O183" s="157">
        <f t="shared" si="53"/>
        <v>0</v>
      </c>
      <c r="P183" s="157">
        <v>0</v>
      </c>
      <c r="Q183" s="157">
        <f t="shared" si="54"/>
        <v>0</v>
      </c>
      <c r="R183" s="158"/>
      <c r="S183" s="158" t="s">
        <v>307</v>
      </c>
      <c r="T183" s="158" t="s">
        <v>308</v>
      </c>
      <c r="U183" s="158">
        <v>0</v>
      </c>
      <c r="V183" s="158">
        <f t="shared" si="55"/>
        <v>0</v>
      </c>
      <c r="W183" s="158"/>
      <c r="X183" s="158" t="s">
        <v>523</v>
      </c>
      <c r="Y183" s="158" t="s">
        <v>310</v>
      </c>
      <c r="Z183" s="147"/>
      <c r="AA183" s="147"/>
      <c r="AB183" s="147"/>
      <c r="AC183" s="147"/>
      <c r="AD183" s="147"/>
      <c r="AE183" s="147"/>
      <c r="AF183" s="147"/>
      <c r="AG183" s="147" t="s">
        <v>524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75">
        <v>167</v>
      </c>
      <c r="B184" s="176" t="s">
        <v>1875</v>
      </c>
      <c r="C184" s="182" t="s">
        <v>1876</v>
      </c>
      <c r="D184" s="177" t="s">
        <v>541</v>
      </c>
      <c r="E184" s="178">
        <v>108</v>
      </c>
      <c r="F184" s="179"/>
      <c r="G184" s="180">
        <f t="shared" si="49"/>
        <v>0</v>
      </c>
      <c r="H184" s="159"/>
      <c r="I184" s="158">
        <f t="shared" si="50"/>
        <v>0</v>
      </c>
      <c r="J184" s="159"/>
      <c r="K184" s="158">
        <f t="shared" si="51"/>
        <v>0</v>
      </c>
      <c r="L184" s="158">
        <v>21</v>
      </c>
      <c r="M184" s="158">
        <f t="shared" si="52"/>
        <v>0</v>
      </c>
      <c r="N184" s="157">
        <v>0</v>
      </c>
      <c r="O184" s="157">
        <f t="shared" si="53"/>
        <v>0</v>
      </c>
      <c r="P184" s="157">
        <v>0</v>
      </c>
      <c r="Q184" s="157">
        <f t="shared" si="54"/>
        <v>0</v>
      </c>
      <c r="R184" s="158"/>
      <c r="S184" s="158" t="s">
        <v>307</v>
      </c>
      <c r="T184" s="158" t="s">
        <v>308</v>
      </c>
      <c r="U184" s="158">
        <v>0</v>
      </c>
      <c r="V184" s="158">
        <f t="shared" si="55"/>
        <v>0</v>
      </c>
      <c r="W184" s="158"/>
      <c r="X184" s="158" t="s">
        <v>523</v>
      </c>
      <c r="Y184" s="158" t="s">
        <v>310</v>
      </c>
      <c r="Z184" s="147"/>
      <c r="AA184" s="147"/>
      <c r="AB184" s="147"/>
      <c r="AC184" s="147"/>
      <c r="AD184" s="147"/>
      <c r="AE184" s="147"/>
      <c r="AF184" s="147"/>
      <c r="AG184" s="147" t="s">
        <v>524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5">
        <v>168</v>
      </c>
      <c r="B185" s="176" t="s">
        <v>1877</v>
      </c>
      <c r="C185" s="182" t="s">
        <v>1878</v>
      </c>
      <c r="D185" s="177" t="s">
        <v>541</v>
      </c>
      <c r="E185" s="178">
        <v>54</v>
      </c>
      <c r="F185" s="179"/>
      <c r="G185" s="180">
        <f t="shared" si="49"/>
        <v>0</v>
      </c>
      <c r="H185" s="159"/>
      <c r="I185" s="158">
        <f t="shared" si="50"/>
        <v>0</v>
      </c>
      <c r="J185" s="159"/>
      <c r="K185" s="158">
        <f t="shared" si="51"/>
        <v>0</v>
      </c>
      <c r="L185" s="158">
        <v>21</v>
      </c>
      <c r="M185" s="158">
        <f t="shared" si="52"/>
        <v>0</v>
      </c>
      <c r="N185" s="157">
        <v>0</v>
      </c>
      <c r="O185" s="157">
        <f t="shared" si="53"/>
        <v>0</v>
      </c>
      <c r="P185" s="157">
        <v>0</v>
      </c>
      <c r="Q185" s="157">
        <f t="shared" si="54"/>
        <v>0</v>
      </c>
      <c r="R185" s="158"/>
      <c r="S185" s="158" t="s">
        <v>307</v>
      </c>
      <c r="T185" s="158" t="s">
        <v>308</v>
      </c>
      <c r="U185" s="158">
        <v>0</v>
      </c>
      <c r="V185" s="158">
        <f t="shared" si="55"/>
        <v>0</v>
      </c>
      <c r="W185" s="158"/>
      <c r="X185" s="158" t="s">
        <v>309</v>
      </c>
      <c r="Y185" s="158" t="s">
        <v>310</v>
      </c>
      <c r="Z185" s="147"/>
      <c r="AA185" s="147"/>
      <c r="AB185" s="147"/>
      <c r="AC185" s="147"/>
      <c r="AD185" s="147"/>
      <c r="AE185" s="147"/>
      <c r="AF185" s="147"/>
      <c r="AG185" s="147" t="s">
        <v>615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5">
        <v>169</v>
      </c>
      <c r="B186" s="176" t="s">
        <v>1879</v>
      </c>
      <c r="C186" s="182" t="s">
        <v>1880</v>
      </c>
      <c r="D186" s="177" t="s">
        <v>541</v>
      </c>
      <c r="E186" s="178">
        <v>51</v>
      </c>
      <c r="F186" s="179"/>
      <c r="G186" s="180">
        <f t="shared" si="49"/>
        <v>0</v>
      </c>
      <c r="H186" s="159"/>
      <c r="I186" s="158">
        <f t="shared" si="50"/>
        <v>0</v>
      </c>
      <c r="J186" s="159"/>
      <c r="K186" s="158">
        <f t="shared" si="51"/>
        <v>0</v>
      </c>
      <c r="L186" s="158">
        <v>21</v>
      </c>
      <c r="M186" s="158">
        <f t="shared" si="52"/>
        <v>0</v>
      </c>
      <c r="N186" s="157">
        <v>0</v>
      </c>
      <c r="O186" s="157">
        <f t="shared" si="53"/>
        <v>0</v>
      </c>
      <c r="P186" s="157">
        <v>0</v>
      </c>
      <c r="Q186" s="157">
        <f t="shared" si="54"/>
        <v>0</v>
      </c>
      <c r="R186" s="158"/>
      <c r="S186" s="158" t="s">
        <v>307</v>
      </c>
      <c r="T186" s="158" t="s">
        <v>308</v>
      </c>
      <c r="U186" s="158">
        <v>0</v>
      </c>
      <c r="V186" s="158">
        <f t="shared" si="55"/>
        <v>0</v>
      </c>
      <c r="W186" s="158"/>
      <c r="X186" s="158" t="s">
        <v>523</v>
      </c>
      <c r="Y186" s="158" t="s">
        <v>310</v>
      </c>
      <c r="Z186" s="147"/>
      <c r="AA186" s="147"/>
      <c r="AB186" s="147"/>
      <c r="AC186" s="147"/>
      <c r="AD186" s="147"/>
      <c r="AE186" s="147"/>
      <c r="AF186" s="147"/>
      <c r="AG186" s="147" t="s">
        <v>524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5">
        <v>170</v>
      </c>
      <c r="B187" s="176" t="s">
        <v>1881</v>
      </c>
      <c r="C187" s="182" t="s">
        <v>1882</v>
      </c>
      <c r="D187" s="177" t="s">
        <v>541</v>
      </c>
      <c r="E187" s="178">
        <v>3</v>
      </c>
      <c r="F187" s="179"/>
      <c r="G187" s="180">
        <f t="shared" si="49"/>
        <v>0</v>
      </c>
      <c r="H187" s="159"/>
      <c r="I187" s="158">
        <f t="shared" si="50"/>
        <v>0</v>
      </c>
      <c r="J187" s="159"/>
      <c r="K187" s="158">
        <f t="shared" si="51"/>
        <v>0</v>
      </c>
      <c r="L187" s="158">
        <v>21</v>
      </c>
      <c r="M187" s="158">
        <f t="shared" si="52"/>
        <v>0</v>
      </c>
      <c r="N187" s="157">
        <v>0</v>
      </c>
      <c r="O187" s="157">
        <f t="shared" si="53"/>
        <v>0</v>
      </c>
      <c r="P187" s="157">
        <v>0</v>
      </c>
      <c r="Q187" s="157">
        <f t="shared" si="54"/>
        <v>0</v>
      </c>
      <c r="R187" s="158"/>
      <c r="S187" s="158" t="s">
        <v>307</v>
      </c>
      <c r="T187" s="158" t="s">
        <v>308</v>
      </c>
      <c r="U187" s="158">
        <v>0</v>
      </c>
      <c r="V187" s="158">
        <f t="shared" si="55"/>
        <v>0</v>
      </c>
      <c r="W187" s="158"/>
      <c r="X187" s="158" t="s">
        <v>523</v>
      </c>
      <c r="Y187" s="158" t="s">
        <v>310</v>
      </c>
      <c r="Z187" s="147"/>
      <c r="AA187" s="147"/>
      <c r="AB187" s="147"/>
      <c r="AC187" s="147"/>
      <c r="AD187" s="147"/>
      <c r="AE187" s="147"/>
      <c r="AF187" s="147"/>
      <c r="AG187" s="147" t="s">
        <v>524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5">
        <v>171</v>
      </c>
      <c r="B188" s="176" t="s">
        <v>1883</v>
      </c>
      <c r="C188" s="182" t="s">
        <v>1884</v>
      </c>
      <c r="D188" s="177" t="s">
        <v>541</v>
      </c>
      <c r="E188" s="178">
        <v>240</v>
      </c>
      <c r="F188" s="179"/>
      <c r="G188" s="180">
        <f t="shared" si="49"/>
        <v>0</v>
      </c>
      <c r="H188" s="159"/>
      <c r="I188" s="158">
        <f t="shared" si="50"/>
        <v>0</v>
      </c>
      <c r="J188" s="159"/>
      <c r="K188" s="158">
        <f t="shared" si="51"/>
        <v>0</v>
      </c>
      <c r="L188" s="158">
        <v>21</v>
      </c>
      <c r="M188" s="158">
        <f t="shared" si="52"/>
        <v>0</v>
      </c>
      <c r="N188" s="157">
        <v>0</v>
      </c>
      <c r="O188" s="157">
        <f t="shared" si="53"/>
        <v>0</v>
      </c>
      <c r="P188" s="157">
        <v>0</v>
      </c>
      <c r="Q188" s="157">
        <f t="shared" si="54"/>
        <v>0</v>
      </c>
      <c r="R188" s="158"/>
      <c r="S188" s="158" t="s">
        <v>307</v>
      </c>
      <c r="T188" s="158" t="s">
        <v>308</v>
      </c>
      <c r="U188" s="158">
        <v>0</v>
      </c>
      <c r="V188" s="158">
        <f t="shared" si="55"/>
        <v>0</v>
      </c>
      <c r="W188" s="158"/>
      <c r="X188" s="158" t="s">
        <v>309</v>
      </c>
      <c r="Y188" s="158" t="s">
        <v>310</v>
      </c>
      <c r="Z188" s="147"/>
      <c r="AA188" s="147"/>
      <c r="AB188" s="147"/>
      <c r="AC188" s="147"/>
      <c r="AD188" s="147"/>
      <c r="AE188" s="147"/>
      <c r="AF188" s="147"/>
      <c r="AG188" s="147" t="s">
        <v>615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5">
        <v>172</v>
      </c>
      <c r="B189" s="176" t="s">
        <v>1885</v>
      </c>
      <c r="C189" s="182" t="s">
        <v>2470</v>
      </c>
      <c r="D189" s="177" t="s">
        <v>541</v>
      </c>
      <c r="E189" s="178">
        <v>240</v>
      </c>
      <c r="F189" s="179"/>
      <c r="G189" s="180">
        <f t="shared" si="49"/>
        <v>0</v>
      </c>
      <c r="H189" s="159"/>
      <c r="I189" s="158">
        <f t="shared" si="50"/>
        <v>0</v>
      </c>
      <c r="J189" s="159"/>
      <c r="K189" s="158">
        <f t="shared" si="51"/>
        <v>0</v>
      </c>
      <c r="L189" s="158">
        <v>21</v>
      </c>
      <c r="M189" s="158">
        <f t="shared" si="52"/>
        <v>0</v>
      </c>
      <c r="N189" s="157">
        <v>0</v>
      </c>
      <c r="O189" s="157">
        <f t="shared" si="53"/>
        <v>0</v>
      </c>
      <c r="P189" s="157">
        <v>0</v>
      </c>
      <c r="Q189" s="157">
        <f t="shared" si="54"/>
        <v>0</v>
      </c>
      <c r="R189" s="158"/>
      <c r="S189" s="158" t="s">
        <v>307</v>
      </c>
      <c r="T189" s="158" t="s">
        <v>308</v>
      </c>
      <c r="U189" s="158">
        <v>0</v>
      </c>
      <c r="V189" s="158">
        <f t="shared" si="55"/>
        <v>0</v>
      </c>
      <c r="W189" s="158"/>
      <c r="X189" s="158" t="s">
        <v>523</v>
      </c>
      <c r="Y189" s="158" t="s">
        <v>310</v>
      </c>
      <c r="Z189" s="147"/>
      <c r="AA189" s="147"/>
      <c r="AB189" s="147"/>
      <c r="AC189" s="147"/>
      <c r="AD189" s="147"/>
      <c r="AE189" s="147"/>
      <c r="AF189" s="147"/>
      <c r="AG189" s="147" t="s">
        <v>524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5">
        <v>173</v>
      </c>
      <c r="B190" s="176" t="s">
        <v>1773</v>
      </c>
      <c r="C190" s="182" t="s">
        <v>1886</v>
      </c>
      <c r="D190" s="177" t="s">
        <v>541</v>
      </c>
      <c r="E190" s="178">
        <v>3</v>
      </c>
      <c r="F190" s="179"/>
      <c r="G190" s="180">
        <f t="shared" si="49"/>
        <v>0</v>
      </c>
      <c r="H190" s="159"/>
      <c r="I190" s="158">
        <f t="shared" si="50"/>
        <v>0</v>
      </c>
      <c r="J190" s="159"/>
      <c r="K190" s="158">
        <f t="shared" si="51"/>
        <v>0</v>
      </c>
      <c r="L190" s="158">
        <v>21</v>
      </c>
      <c r="M190" s="158">
        <f t="shared" si="52"/>
        <v>0</v>
      </c>
      <c r="N190" s="157">
        <v>0</v>
      </c>
      <c r="O190" s="157">
        <f t="shared" si="53"/>
        <v>0</v>
      </c>
      <c r="P190" s="157">
        <v>0</v>
      </c>
      <c r="Q190" s="157">
        <f t="shared" si="54"/>
        <v>0</v>
      </c>
      <c r="R190" s="158"/>
      <c r="S190" s="158" t="s">
        <v>307</v>
      </c>
      <c r="T190" s="158" t="s">
        <v>308</v>
      </c>
      <c r="U190" s="158">
        <v>0</v>
      </c>
      <c r="V190" s="158">
        <f t="shared" si="55"/>
        <v>0</v>
      </c>
      <c r="W190" s="158"/>
      <c r="X190" s="158" t="s">
        <v>309</v>
      </c>
      <c r="Y190" s="158" t="s">
        <v>310</v>
      </c>
      <c r="Z190" s="147"/>
      <c r="AA190" s="147"/>
      <c r="AB190" s="147"/>
      <c r="AC190" s="147"/>
      <c r="AD190" s="147"/>
      <c r="AE190" s="147"/>
      <c r="AF190" s="147"/>
      <c r="AG190" s="147" t="s">
        <v>615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5">
        <v>174</v>
      </c>
      <c r="B191" s="176" t="s">
        <v>1887</v>
      </c>
      <c r="C191" s="182" t="s">
        <v>1888</v>
      </c>
      <c r="D191" s="177" t="s">
        <v>541</v>
      </c>
      <c r="E191" s="178">
        <v>5</v>
      </c>
      <c r="F191" s="179"/>
      <c r="G191" s="180">
        <f t="shared" si="49"/>
        <v>0</v>
      </c>
      <c r="H191" s="159"/>
      <c r="I191" s="158">
        <f t="shared" si="50"/>
        <v>0</v>
      </c>
      <c r="J191" s="159"/>
      <c r="K191" s="158">
        <f t="shared" si="51"/>
        <v>0</v>
      </c>
      <c r="L191" s="158">
        <v>21</v>
      </c>
      <c r="M191" s="158">
        <f t="shared" si="52"/>
        <v>0</v>
      </c>
      <c r="N191" s="157">
        <v>0</v>
      </c>
      <c r="O191" s="157">
        <f t="shared" si="53"/>
        <v>0</v>
      </c>
      <c r="P191" s="157">
        <v>0</v>
      </c>
      <c r="Q191" s="157">
        <f t="shared" si="54"/>
        <v>0</v>
      </c>
      <c r="R191" s="158"/>
      <c r="S191" s="158" t="s">
        <v>307</v>
      </c>
      <c r="T191" s="158" t="s">
        <v>308</v>
      </c>
      <c r="U191" s="158">
        <v>0</v>
      </c>
      <c r="V191" s="158">
        <f t="shared" si="55"/>
        <v>0</v>
      </c>
      <c r="W191" s="158"/>
      <c r="X191" s="158" t="s">
        <v>309</v>
      </c>
      <c r="Y191" s="158" t="s">
        <v>310</v>
      </c>
      <c r="Z191" s="147"/>
      <c r="AA191" s="147"/>
      <c r="AB191" s="147"/>
      <c r="AC191" s="147"/>
      <c r="AD191" s="147"/>
      <c r="AE191" s="147"/>
      <c r="AF191" s="147"/>
      <c r="AG191" s="147" t="s">
        <v>615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5">
        <v>175</v>
      </c>
      <c r="B192" s="176" t="s">
        <v>1889</v>
      </c>
      <c r="C192" s="182" t="s">
        <v>1890</v>
      </c>
      <c r="D192" s="177" t="s">
        <v>541</v>
      </c>
      <c r="E192" s="178">
        <v>3</v>
      </c>
      <c r="F192" s="179"/>
      <c r="G192" s="180">
        <f t="shared" si="49"/>
        <v>0</v>
      </c>
      <c r="H192" s="159"/>
      <c r="I192" s="158">
        <f t="shared" si="50"/>
        <v>0</v>
      </c>
      <c r="J192" s="159"/>
      <c r="K192" s="158">
        <f t="shared" si="51"/>
        <v>0</v>
      </c>
      <c r="L192" s="158">
        <v>21</v>
      </c>
      <c r="M192" s="158">
        <f t="shared" si="52"/>
        <v>0</v>
      </c>
      <c r="N192" s="157">
        <v>0</v>
      </c>
      <c r="O192" s="157">
        <f t="shared" si="53"/>
        <v>0</v>
      </c>
      <c r="P192" s="157">
        <v>0</v>
      </c>
      <c r="Q192" s="157">
        <f t="shared" si="54"/>
        <v>0</v>
      </c>
      <c r="R192" s="158"/>
      <c r="S192" s="158" t="s">
        <v>307</v>
      </c>
      <c r="T192" s="158" t="s">
        <v>308</v>
      </c>
      <c r="U192" s="158">
        <v>0</v>
      </c>
      <c r="V192" s="158">
        <f t="shared" si="55"/>
        <v>0</v>
      </c>
      <c r="W192" s="158"/>
      <c r="X192" s="158" t="s">
        <v>523</v>
      </c>
      <c r="Y192" s="158" t="s">
        <v>310</v>
      </c>
      <c r="Z192" s="147"/>
      <c r="AA192" s="147"/>
      <c r="AB192" s="147"/>
      <c r="AC192" s="147"/>
      <c r="AD192" s="147"/>
      <c r="AE192" s="147"/>
      <c r="AF192" s="147"/>
      <c r="AG192" s="147" t="s">
        <v>524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5">
        <v>176</v>
      </c>
      <c r="B193" s="176" t="s">
        <v>1891</v>
      </c>
      <c r="C193" s="182" t="s">
        <v>1892</v>
      </c>
      <c r="D193" s="177" t="s">
        <v>421</v>
      </c>
      <c r="E193" s="178">
        <v>13</v>
      </c>
      <c r="F193" s="179"/>
      <c r="G193" s="180">
        <f t="shared" si="49"/>
        <v>0</v>
      </c>
      <c r="H193" s="159"/>
      <c r="I193" s="158">
        <f t="shared" si="50"/>
        <v>0</v>
      </c>
      <c r="J193" s="159"/>
      <c r="K193" s="158">
        <f t="shared" si="51"/>
        <v>0</v>
      </c>
      <c r="L193" s="158">
        <v>21</v>
      </c>
      <c r="M193" s="158">
        <f t="shared" si="52"/>
        <v>0</v>
      </c>
      <c r="N193" s="157">
        <v>0</v>
      </c>
      <c r="O193" s="157">
        <f t="shared" si="53"/>
        <v>0</v>
      </c>
      <c r="P193" s="157">
        <v>0</v>
      </c>
      <c r="Q193" s="157">
        <f t="shared" si="54"/>
        <v>0</v>
      </c>
      <c r="R193" s="158"/>
      <c r="S193" s="158" t="s">
        <v>307</v>
      </c>
      <c r="T193" s="158" t="s">
        <v>308</v>
      </c>
      <c r="U193" s="158">
        <v>0</v>
      </c>
      <c r="V193" s="158">
        <f t="shared" si="55"/>
        <v>0</v>
      </c>
      <c r="W193" s="158"/>
      <c r="X193" s="158" t="s">
        <v>309</v>
      </c>
      <c r="Y193" s="158" t="s">
        <v>310</v>
      </c>
      <c r="Z193" s="147"/>
      <c r="AA193" s="147"/>
      <c r="AB193" s="147"/>
      <c r="AC193" s="147"/>
      <c r="AD193" s="147"/>
      <c r="AE193" s="147"/>
      <c r="AF193" s="147"/>
      <c r="AG193" s="147" t="s">
        <v>615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1" x14ac:dyDescent="0.2">
      <c r="A194" s="175">
        <v>177</v>
      </c>
      <c r="B194" s="176" t="s">
        <v>1893</v>
      </c>
      <c r="C194" s="182" t="s">
        <v>1894</v>
      </c>
      <c r="D194" s="177" t="s">
        <v>421</v>
      </c>
      <c r="E194" s="178">
        <v>13</v>
      </c>
      <c r="F194" s="179"/>
      <c r="G194" s="180">
        <f t="shared" si="49"/>
        <v>0</v>
      </c>
      <c r="H194" s="159"/>
      <c r="I194" s="158">
        <f t="shared" si="50"/>
        <v>0</v>
      </c>
      <c r="J194" s="159"/>
      <c r="K194" s="158">
        <f t="shared" si="51"/>
        <v>0</v>
      </c>
      <c r="L194" s="158">
        <v>21</v>
      </c>
      <c r="M194" s="158">
        <f t="shared" si="52"/>
        <v>0</v>
      </c>
      <c r="N194" s="157">
        <v>0</v>
      </c>
      <c r="O194" s="157">
        <f t="shared" si="53"/>
        <v>0</v>
      </c>
      <c r="P194" s="157">
        <v>0</v>
      </c>
      <c r="Q194" s="157">
        <f t="shared" si="54"/>
        <v>0</v>
      </c>
      <c r="R194" s="158"/>
      <c r="S194" s="158" t="s">
        <v>307</v>
      </c>
      <c r="T194" s="158" t="s">
        <v>308</v>
      </c>
      <c r="U194" s="158">
        <v>0</v>
      </c>
      <c r="V194" s="158">
        <f t="shared" si="55"/>
        <v>0</v>
      </c>
      <c r="W194" s="158"/>
      <c r="X194" s="158" t="s">
        <v>523</v>
      </c>
      <c r="Y194" s="158" t="s">
        <v>310</v>
      </c>
      <c r="Z194" s="147"/>
      <c r="AA194" s="147"/>
      <c r="AB194" s="147"/>
      <c r="AC194" s="147"/>
      <c r="AD194" s="147"/>
      <c r="AE194" s="147"/>
      <c r="AF194" s="147"/>
      <c r="AG194" s="147" t="s">
        <v>524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5">
        <v>178</v>
      </c>
      <c r="B195" s="176" t="s">
        <v>1895</v>
      </c>
      <c r="C195" s="182" t="s">
        <v>1896</v>
      </c>
      <c r="D195" s="177" t="s">
        <v>421</v>
      </c>
      <c r="E195" s="178">
        <v>55</v>
      </c>
      <c r="F195" s="179"/>
      <c r="G195" s="180">
        <f t="shared" si="49"/>
        <v>0</v>
      </c>
      <c r="H195" s="159"/>
      <c r="I195" s="158">
        <f t="shared" si="50"/>
        <v>0</v>
      </c>
      <c r="J195" s="159"/>
      <c r="K195" s="158">
        <f t="shared" si="51"/>
        <v>0</v>
      </c>
      <c r="L195" s="158">
        <v>21</v>
      </c>
      <c r="M195" s="158">
        <f t="shared" si="52"/>
        <v>0</v>
      </c>
      <c r="N195" s="157">
        <v>0</v>
      </c>
      <c r="O195" s="157">
        <f t="shared" si="53"/>
        <v>0</v>
      </c>
      <c r="P195" s="157">
        <v>0</v>
      </c>
      <c r="Q195" s="157">
        <f t="shared" si="54"/>
        <v>0</v>
      </c>
      <c r="R195" s="158"/>
      <c r="S195" s="158" t="s">
        <v>307</v>
      </c>
      <c r="T195" s="158" t="s">
        <v>308</v>
      </c>
      <c r="U195" s="158">
        <v>0</v>
      </c>
      <c r="V195" s="158">
        <f t="shared" si="55"/>
        <v>0</v>
      </c>
      <c r="W195" s="158"/>
      <c r="X195" s="158" t="s">
        <v>309</v>
      </c>
      <c r="Y195" s="158" t="s">
        <v>310</v>
      </c>
      <c r="Z195" s="147"/>
      <c r="AA195" s="147"/>
      <c r="AB195" s="147"/>
      <c r="AC195" s="147"/>
      <c r="AD195" s="147"/>
      <c r="AE195" s="147"/>
      <c r="AF195" s="147"/>
      <c r="AG195" s="147" t="s">
        <v>615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33.75" outlineLevel="1" x14ac:dyDescent="0.2">
      <c r="A196" s="175">
        <v>179</v>
      </c>
      <c r="B196" s="176" t="s">
        <v>1897</v>
      </c>
      <c r="C196" s="182" t="s">
        <v>1898</v>
      </c>
      <c r="D196" s="177" t="s">
        <v>421</v>
      </c>
      <c r="E196" s="178">
        <v>55</v>
      </c>
      <c r="F196" s="179"/>
      <c r="G196" s="180">
        <f t="shared" si="49"/>
        <v>0</v>
      </c>
      <c r="H196" s="159"/>
      <c r="I196" s="158">
        <f t="shared" si="50"/>
        <v>0</v>
      </c>
      <c r="J196" s="159"/>
      <c r="K196" s="158">
        <f t="shared" si="51"/>
        <v>0</v>
      </c>
      <c r="L196" s="158">
        <v>21</v>
      </c>
      <c r="M196" s="158">
        <f t="shared" si="52"/>
        <v>0</v>
      </c>
      <c r="N196" s="157">
        <v>0</v>
      </c>
      <c r="O196" s="157">
        <f t="shared" si="53"/>
        <v>0</v>
      </c>
      <c r="P196" s="157">
        <v>0</v>
      </c>
      <c r="Q196" s="157">
        <f t="shared" si="54"/>
        <v>0</v>
      </c>
      <c r="R196" s="158"/>
      <c r="S196" s="158" t="s">
        <v>307</v>
      </c>
      <c r="T196" s="158" t="s">
        <v>308</v>
      </c>
      <c r="U196" s="158">
        <v>0</v>
      </c>
      <c r="V196" s="158">
        <f t="shared" si="55"/>
        <v>0</v>
      </c>
      <c r="W196" s="158"/>
      <c r="X196" s="158" t="s">
        <v>523</v>
      </c>
      <c r="Y196" s="158" t="s">
        <v>310</v>
      </c>
      <c r="Z196" s="147"/>
      <c r="AA196" s="147"/>
      <c r="AB196" s="147"/>
      <c r="AC196" s="147"/>
      <c r="AD196" s="147"/>
      <c r="AE196" s="147"/>
      <c r="AF196" s="147"/>
      <c r="AG196" s="147" t="s">
        <v>524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75">
        <v>180</v>
      </c>
      <c r="B197" s="176" t="s">
        <v>1899</v>
      </c>
      <c r="C197" s="182" t="s">
        <v>1900</v>
      </c>
      <c r="D197" s="177" t="s">
        <v>421</v>
      </c>
      <c r="E197" s="178">
        <v>13</v>
      </c>
      <c r="F197" s="179"/>
      <c r="G197" s="180">
        <f t="shared" si="49"/>
        <v>0</v>
      </c>
      <c r="H197" s="159"/>
      <c r="I197" s="158">
        <f t="shared" si="50"/>
        <v>0</v>
      </c>
      <c r="J197" s="159"/>
      <c r="K197" s="158">
        <f t="shared" si="51"/>
        <v>0</v>
      </c>
      <c r="L197" s="158">
        <v>21</v>
      </c>
      <c r="M197" s="158">
        <f t="shared" si="52"/>
        <v>0</v>
      </c>
      <c r="N197" s="157">
        <v>0</v>
      </c>
      <c r="O197" s="157">
        <f t="shared" si="53"/>
        <v>0</v>
      </c>
      <c r="P197" s="157">
        <v>0</v>
      </c>
      <c r="Q197" s="157">
        <f t="shared" si="54"/>
        <v>0</v>
      </c>
      <c r="R197" s="158"/>
      <c r="S197" s="158" t="s">
        <v>307</v>
      </c>
      <c r="T197" s="158" t="s">
        <v>308</v>
      </c>
      <c r="U197" s="158">
        <v>0</v>
      </c>
      <c r="V197" s="158">
        <f t="shared" si="55"/>
        <v>0</v>
      </c>
      <c r="W197" s="158"/>
      <c r="X197" s="158" t="s">
        <v>523</v>
      </c>
      <c r="Y197" s="158" t="s">
        <v>310</v>
      </c>
      <c r="Z197" s="147"/>
      <c r="AA197" s="147"/>
      <c r="AB197" s="147"/>
      <c r="AC197" s="147"/>
      <c r="AD197" s="147"/>
      <c r="AE197" s="147"/>
      <c r="AF197" s="147"/>
      <c r="AG197" s="147" t="s">
        <v>524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5">
        <v>181</v>
      </c>
      <c r="B198" s="176" t="s">
        <v>1901</v>
      </c>
      <c r="C198" s="182" t="s">
        <v>1902</v>
      </c>
      <c r="D198" s="177" t="s">
        <v>421</v>
      </c>
      <c r="E198" s="178">
        <v>13</v>
      </c>
      <c r="F198" s="179"/>
      <c r="G198" s="180">
        <f t="shared" si="49"/>
        <v>0</v>
      </c>
      <c r="H198" s="159"/>
      <c r="I198" s="158">
        <f t="shared" si="50"/>
        <v>0</v>
      </c>
      <c r="J198" s="159"/>
      <c r="K198" s="158">
        <f t="shared" si="51"/>
        <v>0</v>
      </c>
      <c r="L198" s="158">
        <v>21</v>
      </c>
      <c r="M198" s="158">
        <f t="shared" si="52"/>
        <v>0</v>
      </c>
      <c r="N198" s="157">
        <v>0</v>
      </c>
      <c r="O198" s="157">
        <f t="shared" si="53"/>
        <v>0</v>
      </c>
      <c r="P198" s="157">
        <v>0</v>
      </c>
      <c r="Q198" s="157">
        <f t="shared" si="54"/>
        <v>0</v>
      </c>
      <c r="R198" s="158"/>
      <c r="S198" s="158" t="s">
        <v>307</v>
      </c>
      <c r="T198" s="158" t="s">
        <v>308</v>
      </c>
      <c r="U198" s="158">
        <v>0</v>
      </c>
      <c r="V198" s="158">
        <f t="shared" si="55"/>
        <v>0</v>
      </c>
      <c r="W198" s="158"/>
      <c r="X198" s="158" t="s">
        <v>309</v>
      </c>
      <c r="Y198" s="158" t="s">
        <v>310</v>
      </c>
      <c r="Z198" s="147"/>
      <c r="AA198" s="147"/>
      <c r="AB198" s="147"/>
      <c r="AC198" s="147"/>
      <c r="AD198" s="147"/>
      <c r="AE198" s="147"/>
      <c r="AF198" s="147"/>
      <c r="AG198" s="147" t="s">
        <v>615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x14ac:dyDescent="0.2">
      <c r="A199" s="162" t="s">
        <v>302</v>
      </c>
      <c r="B199" s="163" t="s">
        <v>249</v>
      </c>
      <c r="C199" s="181" t="s">
        <v>250</v>
      </c>
      <c r="D199" s="164"/>
      <c r="E199" s="165"/>
      <c r="F199" s="166"/>
      <c r="G199" s="167">
        <f>SUMIF(AG200:AG204,"&lt;&gt;NOR",G200:G204)</f>
        <v>0</v>
      </c>
      <c r="H199" s="161"/>
      <c r="I199" s="161">
        <f>SUM(I200:I204)</f>
        <v>0</v>
      </c>
      <c r="J199" s="161"/>
      <c r="K199" s="161">
        <f>SUM(K200:K204)</f>
        <v>0</v>
      </c>
      <c r="L199" s="161"/>
      <c r="M199" s="161">
        <f>SUM(M200:M204)</f>
        <v>0</v>
      </c>
      <c r="N199" s="160"/>
      <c r="O199" s="160">
        <f>SUM(O200:O204)</f>
        <v>0</v>
      </c>
      <c r="P199" s="160"/>
      <c r="Q199" s="160">
        <f>SUM(Q200:Q204)</f>
        <v>0</v>
      </c>
      <c r="R199" s="161"/>
      <c r="S199" s="161"/>
      <c r="T199" s="161"/>
      <c r="U199" s="161"/>
      <c r="V199" s="161">
        <f>SUM(V200:V204)</f>
        <v>0</v>
      </c>
      <c r="W199" s="161"/>
      <c r="X199" s="161"/>
      <c r="Y199" s="161"/>
      <c r="AG199" t="s">
        <v>303</v>
      </c>
    </row>
    <row r="200" spans="1:60" outlineLevel="1" x14ac:dyDescent="0.2">
      <c r="A200" s="175">
        <v>182</v>
      </c>
      <c r="B200" s="176" t="s">
        <v>1903</v>
      </c>
      <c r="C200" s="182" t="s">
        <v>1904</v>
      </c>
      <c r="D200" s="177" t="s">
        <v>371</v>
      </c>
      <c r="E200" s="178">
        <v>1</v>
      </c>
      <c r="F200" s="179"/>
      <c r="G200" s="180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307</v>
      </c>
      <c r="T200" s="158" t="s">
        <v>308</v>
      </c>
      <c r="U200" s="158">
        <v>0</v>
      </c>
      <c r="V200" s="158">
        <f>ROUND(E200*U200,2)</f>
        <v>0</v>
      </c>
      <c r="W200" s="158"/>
      <c r="X200" s="158" t="s">
        <v>309</v>
      </c>
      <c r="Y200" s="158" t="s">
        <v>310</v>
      </c>
      <c r="Z200" s="147"/>
      <c r="AA200" s="147"/>
      <c r="AB200" s="147"/>
      <c r="AC200" s="147"/>
      <c r="AD200" s="147"/>
      <c r="AE200" s="147"/>
      <c r="AF200" s="147"/>
      <c r="AG200" s="147" t="s">
        <v>615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33.75" outlineLevel="1" x14ac:dyDescent="0.2">
      <c r="A201" s="175">
        <v>183</v>
      </c>
      <c r="B201" s="176" t="s">
        <v>1905</v>
      </c>
      <c r="C201" s="182" t="s">
        <v>1906</v>
      </c>
      <c r="D201" s="177" t="s">
        <v>371</v>
      </c>
      <c r="E201" s="178">
        <v>1</v>
      </c>
      <c r="F201" s="179"/>
      <c r="G201" s="180">
        <f>ROUND(E201*F201,2)</f>
        <v>0</v>
      </c>
      <c r="H201" s="159"/>
      <c r="I201" s="158">
        <f>ROUND(E201*H201,2)</f>
        <v>0</v>
      </c>
      <c r="J201" s="159"/>
      <c r="K201" s="158">
        <f>ROUND(E201*J201,2)</f>
        <v>0</v>
      </c>
      <c r="L201" s="158">
        <v>21</v>
      </c>
      <c r="M201" s="158">
        <f>G201*(1+L201/100)</f>
        <v>0</v>
      </c>
      <c r="N201" s="157">
        <v>0</v>
      </c>
      <c r="O201" s="157">
        <f>ROUND(E201*N201,2)</f>
        <v>0</v>
      </c>
      <c r="P201" s="157">
        <v>0</v>
      </c>
      <c r="Q201" s="157">
        <f>ROUND(E201*P201,2)</f>
        <v>0</v>
      </c>
      <c r="R201" s="158"/>
      <c r="S201" s="158" t="s">
        <v>307</v>
      </c>
      <c r="T201" s="158" t="s">
        <v>308</v>
      </c>
      <c r="U201" s="158">
        <v>0</v>
      </c>
      <c r="V201" s="158">
        <f>ROUND(E201*U201,2)</f>
        <v>0</v>
      </c>
      <c r="W201" s="158"/>
      <c r="X201" s="158" t="s">
        <v>309</v>
      </c>
      <c r="Y201" s="158" t="s">
        <v>310</v>
      </c>
      <c r="Z201" s="147"/>
      <c r="AA201" s="147"/>
      <c r="AB201" s="147"/>
      <c r="AC201" s="147"/>
      <c r="AD201" s="147"/>
      <c r="AE201" s="147"/>
      <c r="AF201" s="147"/>
      <c r="AG201" s="147" t="s">
        <v>615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5">
        <v>184</v>
      </c>
      <c r="B202" s="176" t="s">
        <v>1907</v>
      </c>
      <c r="C202" s="182" t="s">
        <v>1908</v>
      </c>
      <c r="D202" s="177" t="s">
        <v>887</v>
      </c>
      <c r="E202" s="178">
        <v>8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7">
        <v>0</v>
      </c>
      <c r="O202" s="157">
        <f>ROUND(E202*N202,2)</f>
        <v>0</v>
      </c>
      <c r="P202" s="157">
        <v>0</v>
      </c>
      <c r="Q202" s="157">
        <f>ROUND(E202*P202,2)</f>
        <v>0</v>
      </c>
      <c r="R202" s="158"/>
      <c r="S202" s="158" t="s">
        <v>307</v>
      </c>
      <c r="T202" s="158" t="s">
        <v>308</v>
      </c>
      <c r="U202" s="158">
        <v>0</v>
      </c>
      <c r="V202" s="158">
        <f>ROUND(E202*U202,2)</f>
        <v>0</v>
      </c>
      <c r="W202" s="158"/>
      <c r="X202" s="158" t="s">
        <v>309</v>
      </c>
      <c r="Y202" s="158" t="s">
        <v>310</v>
      </c>
      <c r="Z202" s="147"/>
      <c r="AA202" s="147"/>
      <c r="AB202" s="147"/>
      <c r="AC202" s="147"/>
      <c r="AD202" s="147"/>
      <c r="AE202" s="147"/>
      <c r="AF202" s="147"/>
      <c r="AG202" s="147" t="s">
        <v>615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5">
        <v>185</v>
      </c>
      <c r="B203" s="176" t="s">
        <v>1909</v>
      </c>
      <c r="C203" s="182" t="s">
        <v>1910</v>
      </c>
      <c r="D203" s="177" t="s">
        <v>371</v>
      </c>
      <c r="E203" s="178">
        <v>1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147"/>
      <c r="AA203" s="147"/>
      <c r="AB203" s="147"/>
      <c r="AC203" s="147"/>
      <c r="AD203" s="147"/>
      <c r="AE203" s="147"/>
      <c r="AF203" s="147"/>
      <c r="AG203" s="147" t="s">
        <v>615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69">
        <v>186</v>
      </c>
      <c r="B204" s="170" t="s">
        <v>1911</v>
      </c>
      <c r="C204" s="183" t="s">
        <v>1912</v>
      </c>
      <c r="D204" s="171" t="s">
        <v>371</v>
      </c>
      <c r="E204" s="172">
        <v>1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7">
        <v>0</v>
      </c>
      <c r="O204" s="157">
        <f>ROUND(E204*N204,2)</f>
        <v>0</v>
      </c>
      <c r="P204" s="157">
        <v>0</v>
      </c>
      <c r="Q204" s="157">
        <f>ROUND(E204*P204,2)</f>
        <v>0</v>
      </c>
      <c r="R204" s="158"/>
      <c r="S204" s="158" t="s">
        <v>307</v>
      </c>
      <c r="T204" s="158" t="s">
        <v>308</v>
      </c>
      <c r="U204" s="158">
        <v>0</v>
      </c>
      <c r="V204" s="158">
        <f>ROUND(E204*U204,2)</f>
        <v>0</v>
      </c>
      <c r="W204" s="158"/>
      <c r="X204" s="158" t="s">
        <v>309</v>
      </c>
      <c r="Y204" s="158" t="s">
        <v>310</v>
      </c>
      <c r="Z204" s="147"/>
      <c r="AA204" s="147"/>
      <c r="AB204" s="147"/>
      <c r="AC204" s="147"/>
      <c r="AD204" s="147"/>
      <c r="AE204" s="147"/>
      <c r="AF204" s="147"/>
      <c r="AG204" s="147" t="s">
        <v>615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3"/>
      <c r="B205" s="4"/>
      <c r="C205" s="184"/>
      <c r="D205" s="6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AE205">
        <v>15</v>
      </c>
      <c r="AF205">
        <v>21</v>
      </c>
      <c r="AG205" t="s">
        <v>288</v>
      </c>
    </row>
    <row r="206" spans="1:60" x14ac:dyDescent="0.2">
      <c r="A206" s="150"/>
      <c r="B206" s="151" t="s">
        <v>31</v>
      </c>
      <c r="C206" s="185"/>
      <c r="D206" s="152"/>
      <c r="E206" s="153"/>
      <c r="F206" s="153"/>
      <c r="G206" s="168">
        <f>G8+G26+G50+G67+G77+G117+G121+G146+G169+G175+G199</f>
        <v>0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AE206">
        <f>SUMIF(L7:L204,AE205,G7:G204)</f>
        <v>0</v>
      </c>
      <c r="AF206">
        <f>SUMIF(L7:L204,AF205,G7:G204)</f>
        <v>0</v>
      </c>
      <c r="AG206" t="s">
        <v>353</v>
      </c>
    </row>
    <row r="207" spans="1:60" x14ac:dyDescent="0.2">
      <c r="A207" s="3"/>
      <c r="B207" s="4"/>
      <c r="C207" s="184"/>
      <c r="D207" s="6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60" x14ac:dyDescent="0.2">
      <c r="A208" s="3"/>
      <c r="B208" s="4"/>
      <c r="C208" s="184"/>
      <c r="D208" s="6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33" x14ac:dyDescent="0.2">
      <c r="A209" s="271" t="s">
        <v>354</v>
      </c>
      <c r="B209" s="271"/>
      <c r="C209" s="272"/>
      <c r="D209" s="6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33" x14ac:dyDescent="0.2">
      <c r="A210" s="252"/>
      <c r="B210" s="253"/>
      <c r="C210" s="254"/>
      <c r="D210" s="253"/>
      <c r="E210" s="253"/>
      <c r="F210" s="253"/>
      <c r="G210" s="255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AG210" t="s">
        <v>355</v>
      </c>
    </row>
    <row r="211" spans="1:33" x14ac:dyDescent="0.2">
      <c r="A211" s="256"/>
      <c r="B211" s="257"/>
      <c r="C211" s="258"/>
      <c r="D211" s="257"/>
      <c r="E211" s="257"/>
      <c r="F211" s="257"/>
      <c r="G211" s="259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33" x14ac:dyDescent="0.2">
      <c r="A212" s="256"/>
      <c r="B212" s="257"/>
      <c r="C212" s="258"/>
      <c r="D212" s="257"/>
      <c r="E212" s="257"/>
      <c r="F212" s="257"/>
      <c r="G212" s="259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33" x14ac:dyDescent="0.2">
      <c r="A213" s="256"/>
      <c r="B213" s="257"/>
      <c r="C213" s="258"/>
      <c r="D213" s="257"/>
      <c r="E213" s="257"/>
      <c r="F213" s="257"/>
      <c r="G213" s="259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33" x14ac:dyDescent="0.2">
      <c r="A214" s="260"/>
      <c r="B214" s="261"/>
      <c r="C214" s="262"/>
      <c r="D214" s="261"/>
      <c r="E214" s="261"/>
      <c r="F214" s="261"/>
      <c r="G214" s="26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33" x14ac:dyDescent="0.2">
      <c r="A215" s="3"/>
      <c r="B215" s="4"/>
      <c r="C215" s="184"/>
      <c r="D215" s="6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33" x14ac:dyDescent="0.2">
      <c r="C216" s="186"/>
      <c r="D216" s="10"/>
      <c r="AG216" t="s">
        <v>356</v>
      </c>
    </row>
    <row r="217" spans="1:33" x14ac:dyDescent="0.2">
      <c r="D217" s="10"/>
    </row>
    <row r="218" spans="1:33" x14ac:dyDescent="0.2">
      <c r="D218" s="10"/>
    </row>
    <row r="219" spans="1:33" x14ac:dyDescent="0.2">
      <c r="D219" s="10"/>
    </row>
    <row r="220" spans="1:33" x14ac:dyDescent="0.2">
      <c r="D220" s="10"/>
    </row>
    <row r="221" spans="1:33" x14ac:dyDescent="0.2">
      <c r="D221" s="10"/>
    </row>
    <row r="222" spans="1:33" x14ac:dyDescent="0.2">
      <c r="D222" s="10"/>
    </row>
    <row r="223" spans="1:33" x14ac:dyDescent="0.2">
      <c r="D223" s="10"/>
    </row>
    <row r="224" spans="1:33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9A07" sheet="1" objects="1" scenarios="1" formatRows="0"/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/>
  </sheetPr>
  <dimension ref="A1:BH5000"/>
  <sheetViews>
    <sheetView workbookViewId="0">
      <pane ySplit="7" topLeftCell="A323" activePane="bottomLeft" state="frozen"/>
      <selection sqref="A1:G1"/>
      <selection pane="bottomLeft" activeCell="C351" sqref="C35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75</v>
      </c>
      <c r="C3" s="265" t="s">
        <v>76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77</v>
      </c>
      <c r="C4" s="268" t="s">
        <v>78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132</v>
      </c>
      <c r="C8" s="181" t="s">
        <v>133</v>
      </c>
      <c r="D8" s="164"/>
      <c r="E8" s="165"/>
      <c r="F8" s="166"/>
      <c r="G8" s="167">
        <f>SUMIF(AG9:AG86,"&lt;&gt;NOR",G9:G86)</f>
        <v>0</v>
      </c>
      <c r="H8" s="161"/>
      <c r="I8" s="161">
        <f>SUM(I9:I86)</f>
        <v>0</v>
      </c>
      <c r="J8" s="161"/>
      <c r="K8" s="161">
        <f>SUM(K9:K86)</f>
        <v>0</v>
      </c>
      <c r="L8" s="161"/>
      <c r="M8" s="161">
        <f>SUM(M9:M86)</f>
        <v>0</v>
      </c>
      <c r="N8" s="160"/>
      <c r="O8" s="160">
        <f>SUM(O9:O86)</f>
        <v>0</v>
      </c>
      <c r="P8" s="160"/>
      <c r="Q8" s="160">
        <f>SUM(Q9:Q86)</f>
        <v>63.570000000000007</v>
      </c>
      <c r="R8" s="161"/>
      <c r="S8" s="161"/>
      <c r="T8" s="161"/>
      <c r="U8" s="161"/>
      <c r="V8" s="161">
        <f>SUM(V9:V86)</f>
        <v>219.03</v>
      </c>
      <c r="W8" s="161"/>
      <c r="X8" s="161"/>
      <c r="Y8" s="161"/>
      <c r="AG8" t="s">
        <v>303</v>
      </c>
    </row>
    <row r="9" spans="1:60" outlineLevel="1" x14ac:dyDescent="0.2">
      <c r="A9" s="169">
        <v>1</v>
      </c>
      <c r="B9" s="170" t="s">
        <v>1913</v>
      </c>
      <c r="C9" s="183" t="s">
        <v>1914</v>
      </c>
      <c r="D9" s="171" t="s">
        <v>499</v>
      </c>
      <c r="E9" s="172">
        <v>75.7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308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93" t="s">
        <v>1915</v>
      </c>
      <c r="D10" s="189"/>
      <c r="E10" s="190">
        <v>75.7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1916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9">
        <v>2</v>
      </c>
      <c r="B11" s="170" t="s">
        <v>1917</v>
      </c>
      <c r="C11" s="183" t="s">
        <v>1918</v>
      </c>
      <c r="D11" s="171" t="s">
        <v>421</v>
      </c>
      <c r="E11" s="172">
        <v>43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328</v>
      </c>
      <c r="T11" s="158" t="s">
        <v>308</v>
      </c>
      <c r="U11" s="158">
        <v>5.5E-2</v>
      </c>
      <c r="V11" s="158">
        <f>ROUND(E11*U11,2)</f>
        <v>2.37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1919</v>
      </c>
      <c r="D12" s="189"/>
      <c r="E12" s="190">
        <v>43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1916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69">
        <v>3</v>
      </c>
      <c r="B13" s="170" t="s">
        <v>1920</v>
      </c>
      <c r="C13" s="183" t="s">
        <v>1921</v>
      </c>
      <c r="D13" s="171" t="s">
        <v>366</v>
      </c>
      <c r="E13" s="172">
        <v>55</v>
      </c>
      <c r="F13" s="173"/>
      <c r="G13" s="174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0.33</v>
      </c>
      <c r="Q13" s="157">
        <f>ROUND(E13*P13,2)</f>
        <v>18.149999999999999</v>
      </c>
      <c r="R13" s="158"/>
      <c r="S13" s="158" t="s">
        <v>328</v>
      </c>
      <c r="T13" s="158" t="s">
        <v>308</v>
      </c>
      <c r="U13" s="158">
        <v>0.113</v>
      </c>
      <c r="V13" s="158">
        <f>ROUND(E13*U13,2)</f>
        <v>6.22</v>
      </c>
      <c r="W13" s="158"/>
      <c r="X13" s="158" t="s">
        <v>309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311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93" t="s">
        <v>1922</v>
      </c>
      <c r="D14" s="189"/>
      <c r="E14" s="190">
        <v>55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1916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9">
        <v>4</v>
      </c>
      <c r="B15" s="170" t="s">
        <v>1923</v>
      </c>
      <c r="C15" s="183" t="s">
        <v>1924</v>
      </c>
      <c r="D15" s="171" t="s">
        <v>421</v>
      </c>
      <c r="E15" s="172">
        <v>11.9</v>
      </c>
      <c r="F15" s="173"/>
      <c r="G15" s="174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0.14499999999999999</v>
      </c>
      <c r="Q15" s="157">
        <f>ROUND(E15*P15,2)</f>
        <v>1.73</v>
      </c>
      <c r="R15" s="158"/>
      <c r="S15" s="158" t="s">
        <v>328</v>
      </c>
      <c r="T15" s="158" t="s">
        <v>308</v>
      </c>
      <c r="U15" s="158">
        <v>0.13300000000000001</v>
      </c>
      <c r="V15" s="158">
        <f>ROUND(E15*U15,2)</f>
        <v>1.58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93" t="s">
        <v>1925</v>
      </c>
      <c r="D16" s="189"/>
      <c r="E16" s="190">
        <v>11.9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1916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5</v>
      </c>
      <c r="B17" s="170" t="s">
        <v>1926</v>
      </c>
      <c r="C17" s="183" t="s">
        <v>1927</v>
      </c>
      <c r="D17" s="171" t="s">
        <v>366</v>
      </c>
      <c r="E17" s="172">
        <v>55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0.33</v>
      </c>
      <c r="Q17" s="157">
        <f>ROUND(E17*P17,2)</f>
        <v>18.149999999999999</v>
      </c>
      <c r="R17" s="158"/>
      <c r="S17" s="158" t="s">
        <v>328</v>
      </c>
      <c r="T17" s="158" t="s">
        <v>308</v>
      </c>
      <c r="U17" s="158">
        <v>4.0500000000000001E-2</v>
      </c>
      <c r="V17" s="158">
        <f>ROUND(E17*U17,2)</f>
        <v>2.23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3" t="s">
        <v>1922</v>
      </c>
      <c r="D18" s="189"/>
      <c r="E18" s="190">
        <v>55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1916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9">
        <v>6</v>
      </c>
      <c r="B19" s="170" t="s">
        <v>1928</v>
      </c>
      <c r="C19" s="183" t="s">
        <v>1929</v>
      </c>
      <c r="D19" s="171" t="s">
        <v>366</v>
      </c>
      <c r="E19" s="172">
        <v>55</v>
      </c>
      <c r="F19" s="173"/>
      <c r="G19" s="174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0.44</v>
      </c>
      <c r="Q19" s="157">
        <f>ROUND(E19*P19,2)</f>
        <v>24.2</v>
      </c>
      <c r="R19" s="158"/>
      <c r="S19" s="158" t="s">
        <v>328</v>
      </c>
      <c r="T19" s="158" t="s">
        <v>308</v>
      </c>
      <c r="U19" s="158">
        <v>7.2999999999999995E-2</v>
      </c>
      <c r="V19" s="158">
        <f>ROUND(E19*U19,2)</f>
        <v>4.0199999999999996</v>
      </c>
      <c r="W19" s="158"/>
      <c r="X19" s="158" t="s">
        <v>309</v>
      </c>
      <c r="Y19" s="158" t="s">
        <v>310</v>
      </c>
      <c r="Z19" s="147"/>
      <c r="AA19" s="147"/>
      <c r="AB19" s="147"/>
      <c r="AC19" s="147"/>
      <c r="AD19" s="147"/>
      <c r="AE19" s="147"/>
      <c r="AF19" s="147"/>
      <c r="AG19" s="147" t="s">
        <v>311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93" t="s">
        <v>1922</v>
      </c>
      <c r="D20" s="189"/>
      <c r="E20" s="190">
        <v>55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1916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69">
        <v>7</v>
      </c>
      <c r="B21" s="170" t="s">
        <v>1930</v>
      </c>
      <c r="C21" s="183" t="s">
        <v>1931</v>
      </c>
      <c r="D21" s="171" t="s">
        <v>421</v>
      </c>
      <c r="E21" s="172">
        <v>19.2</v>
      </c>
      <c r="F21" s="173"/>
      <c r="G21" s="174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7.0000000000000007E-2</v>
      </c>
      <c r="Q21" s="157">
        <f>ROUND(E21*P21,2)</f>
        <v>1.34</v>
      </c>
      <c r="R21" s="158"/>
      <c r="S21" s="158" t="s">
        <v>328</v>
      </c>
      <c r="T21" s="158" t="s">
        <v>308</v>
      </c>
      <c r="U21" s="158">
        <v>0.64</v>
      </c>
      <c r="V21" s="158">
        <f>ROUND(E21*U21,2)</f>
        <v>12.29</v>
      </c>
      <c r="W21" s="158"/>
      <c r="X21" s="158" t="s">
        <v>309</v>
      </c>
      <c r="Y21" s="158" t="s">
        <v>310</v>
      </c>
      <c r="Z21" s="147"/>
      <c r="AA21" s="147"/>
      <c r="AB21" s="147"/>
      <c r="AC21" s="147"/>
      <c r="AD21" s="147"/>
      <c r="AE21" s="147"/>
      <c r="AF21" s="147"/>
      <c r="AG21" s="147" t="s">
        <v>311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93" t="s">
        <v>1932</v>
      </c>
      <c r="D22" s="189"/>
      <c r="E22" s="190">
        <v>19.2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1916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69">
        <v>8</v>
      </c>
      <c r="B23" s="170" t="s">
        <v>1933</v>
      </c>
      <c r="C23" s="183" t="s">
        <v>1934</v>
      </c>
      <c r="D23" s="171" t="s">
        <v>499</v>
      </c>
      <c r="E23" s="172">
        <v>965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328</v>
      </c>
      <c r="T23" s="158" t="s">
        <v>308</v>
      </c>
      <c r="U23" s="158">
        <v>0</v>
      </c>
      <c r="V23" s="158">
        <f>ROUND(E23*U23,2)</f>
        <v>0</v>
      </c>
      <c r="W23" s="158"/>
      <c r="X23" s="158" t="s">
        <v>309</v>
      </c>
      <c r="Y23" s="158" t="s">
        <v>1935</v>
      </c>
      <c r="Z23" s="147"/>
      <c r="AA23" s="147"/>
      <c r="AB23" s="147"/>
      <c r="AC23" s="147"/>
      <c r="AD23" s="147"/>
      <c r="AE23" s="147"/>
      <c r="AF23" s="147"/>
      <c r="AG23" s="147" t="s">
        <v>311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2" x14ac:dyDescent="0.2">
      <c r="A24" s="154"/>
      <c r="B24" s="155"/>
      <c r="C24" s="193" t="s">
        <v>1936</v>
      </c>
      <c r="D24" s="189"/>
      <c r="E24" s="190">
        <v>965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1916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69">
        <v>9</v>
      </c>
      <c r="B25" s="170" t="s">
        <v>1937</v>
      </c>
      <c r="C25" s="183" t="s">
        <v>1938</v>
      </c>
      <c r="D25" s="171" t="s">
        <v>499</v>
      </c>
      <c r="E25" s="172">
        <v>482.5</v>
      </c>
      <c r="F25" s="173"/>
      <c r="G25" s="174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328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309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311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2" x14ac:dyDescent="0.2">
      <c r="A26" s="154"/>
      <c r="B26" s="155"/>
      <c r="C26" s="193" t="s">
        <v>1939</v>
      </c>
      <c r="D26" s="189"/>
      <c r="E26" s="190">
        <v>482.5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1916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69">
        <v>10</v>
      </c>
      <c r="B27" s="170" t="s">
        <v>1940</v>
      </c>
      <c r="C27" s="183" t="s">
        <v>1941</v>
      </c>
      <c r="D27" s="171" t="s">
        <v>499</v>
      </c>
      <c r="E27" s="172">
        <v>180.35640000000001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328</v>
      </c>
      <c r="T27" s="158" t="s">
        <v>308</v>
      </c>
      <c r="U27" s="158">
        <v>0.16</v>
      </c>
      <c r="V27" s="158">
        <f>ROUND(E27*U27,2)</f>
        <v>28.86</v>
      </c>
      <c r="W27" s="158"/>
      <c r="X27" s="158" t="s">
        <v>309</v>
      </c>
      <c r="Y27" s="158" t="s">
        <v>1935</v>
      </c>
      <c r="Z27" s="147"/>
      <c r="AA27" s="147"/>
      <c r="AB27" s="147"/>
      <c r="AC27" s="147"/>
      <c r="AD27" s="147"/>
      <c r="AE27" s="147"/>
      <c r="AF27" s="147"/>
      <c r="AG27" s="147" t="s">
        <v>311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93" t="s">
        <v>1942</v>
      </c>
      <c r="D28" s="189"/>
      <c r="E28" s="190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1916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93" t="s">
        <v>1943</v>
      </c>
      <c r="D29" s="189"/>
      <c r="E29" s="190">
        <v>84.9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1916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93" t="s">
        <v>1944</v>
      </c>
      <c r="D30" s="189"/>
      <c r="E30" s="190">
        <v>26.16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1916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93" t="s">
        <v>1945</v>
      </c>
      <c r="D31" s="189"/>
      <c r="E31" s="190">
        <v>47.66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1916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93" t="s">
        <v>1946</v>
      </c>
      <c r="D32" s="189"/>
      <c r="E32" s="190">
        <v>21.64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1916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69">
        <v>11</v>
      </c>
      <c r="B33" s="170" t="s">
        <v>1947</v>
      </c>
      <c r="C33" s="183" t="s">
        <v>1948</v>
      </c>
      <c r="D33" s="171" t="s">
        <v>499</v>
      </c>
      <c r="E33" s="172">
        <v>90.178200000000004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308</v>
      </c>
      <c r="U33" s="158">
        <v>8.4000000000000005E-2</v>
      </c>
      <c r="V33" s="158">
        <f>ROUND(E33*U33,2)</f>
        <v>7.57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1949</v>
      </c>
      <c r="D34" s="189"/>
      <c r="E34" s="190">
        <v>90.18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1916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69">
        <v>12</v>
      </c>
      <c r="B35" s="170" t="s">
        <v>1950</v>
      </c>
      <c r="C35" s="183" t="s">
        <v>1951</v>
      </c>
      <c r="D35" s="171" t="s">
        <v>499</v>
      </c>
      <c r="E35" s="172">
        <v>95.5745</v>
      </c>
      <c r="F35" s="173"/>
      <c r="G35" s="174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328</v>
      </c>
      <c r="T35" s="158" t="s">
        <v>308</v>
      </c>
      <c r="U35" s="158">
        <v>0</v>
      </c>
      <c r="V35" s="158">
        <f>ROUND(E35*U35,2)</f>
        <v>0</v>
      </c>
      <c r="W35" s="158"/>
      <c r="X35" s="158" t="s">
        <v>309</v>
      </c>
      <c r="Y35" s="158" t="s">
        <v>1935</v>
      </c>
      <c r="Z35" s="147"/>
      <c r="AA35" s="147"/>
      <c r="AB35" s="147"/>
      <c r="AC35" s="147"/>
      <c r="AD35" s="147"/>
      <c r="AE35" s="147"/>
      <c r="AF35" s="147"/>
      <c r="AG35" s="147" t="s">
        <v>311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">
      <c r="A36" s="154"/>
      <c r="B36" s="155"/>
      <c r="C36" s="193" t="s">
        <v>1952</v>
      </c>
      <c r="D36" s="189"/>
      <c r="E36" s="190"/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1916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33.75" outlineLevel="3" x14ac:dyDescent="0.2">
      <c r="A37" s="154"/>
      <c r="B37" s="155"/>
      <c r="C37" s="193" t="s">
        <v>1953</v>
      </c>
      <c r="D37" s="189"/>
      <c r="E37" s="190">
        <v>42.89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1916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33.75" outlineLevel="3" x14ac:dyDescent="0.2">
      <c r="A38" s="154"/>
      <c r="B38" s="155"/>
      <c r="C38" s="193" t="s">
        <v>1954</v>
      </c>
      <c r="D38" s="189"/>
      <c r="E38" s="190">
        <v>5.38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1916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3" x14ac:dyDescent="0.2">
      <c r="A39" s="154"/>
      <c r="B39" s="155"/>
      <c r="C39" s="193" t="s">
        <v>1955</v>
      </c>
      <c r="D39" s="189"/>
      <c r="E39" s="190">
        <v>47.3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1916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13</v>
      </c>
      <c r="B40" s="170" t="s">
        <v>1956</v>
      </c>
      <c r="C40" s="183" t="s">
        <v>1957</v>
      </c>
      <c r="D40" s="171" t="s">
        <v>499</v>
      </c>
      <c r="E40" s="172">
        <v>47.787300000000002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308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1958</v>
      </c>
      <c r="D41" s="189"/>
      <c r="E41" s="190">
        <v>47.79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1916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9">
        <v>14</v>
      </c>
      <c r="B42" s="170" t="s">
        <v>1959</v>
      </c>
      <c r="C42" s="183" t="s">
        <v>1960</v>
      </c>
      <c r="D42" s="171" t="s">
        <v>499</v>
      </c>
      <c r="E42" s="172">
        <v>167.37819999999999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7">
        <v>0</v>
      </c>
      <c r="O42" s="157">
        <f>ROUND(E42*N42,2)</f>
        <v>0</v>
      </c>
      <c r="P42" s="157">
        <v>0</v>
      </c>
      <c r="Q42" s="157">
        <f>ROUND(E42*P42,2)</f>
        <v>0</v>
      </c>
      <c r="R42" s="158"/>
      <c r="S42" s="158" t="s">
        <v>328</v>
      </c>
      <c r="T42" s="158" t="s">
        <v>308</v>
      </c>
      <c r="U42" s="158">
        <v>0.34499999999999997</v>
      </c>
      <c r="V42" s="158">
        <f>ROUND(E42*U42,2)</f>
        <v>57.75</v>
      </c>
      <c r="W42" s="158"/>
      <c r="X42" s="158" t="s">
        <v>309</v>
      </c>
      <c r="Y42" s="158" t="s">
        <v>310</v>
      </c>
      <c r="Z42" s="147"/>
      <c r="AA42" s="147"/>
      <c r="AB42" s="147"/>
      <c r="AC42" s="147"/>
      <c r="AD42" s="147"/>
      <c r="AE42" s="147"/>
      <c r="AF42" s="147"/>
      <c r="AG42" s="147" t="s">
        <v>311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93" t="s">
        <v>1961</v>
      </c>
      <c r="D43" s="189"/>
      <c r="E43" s="190">
        <v>77.2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1916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193" t="s">
        <v>1962</v>
      </c>
      <c r="D44" s="189"/>
      <c r="E44" s="190">
        <v>90.18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1916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93" t="s">
        <v>1963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1916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69">
        <v>15</v>
      </c>
      <c r="B46" s="170" t="s">
        <v>1964</v>
      </c>
      <c r="C46" s="183" t="s">
        <v>1965</v>
      </c>
      <c r="D46" s="171" t="s">
        <v>499</v>
      </c>
      <c r="E46" s="172">
        <v>327.38560000000001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328</v>
      </c>
      <c r="T46" s="158" t="s">
        <v>308</v>
      </c>
      <c r="U46" s="158">
        <v>0</v>
      </c>
      <c r="V46" s="158">
        <f>ROUND(E46*U46,2)</f>
        <v>0</v>
      </c>
      <c r="W46" s="158"/>
      <c r="X46" s="158" t="s">
        <v>309</v>
      </c>
      <c r="Y46" s="158" t="s">
        <v>310</v>
      </c>
      <c r="Z46" s="147"/>
      <c r="AA46" s="147"/>
      <c r="AB46" s="147"/>
      <c r="AC46" s="147"/>
      <c r="AD46" s="147"/>
      <c r="AE46" s="147"/>
      <c r="AF46" s="147"/>
      <c r="AG46" s="147" t="s">
        <v>311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93" t="s">
        <v>1966</v>
      </c>
      <c r="D47" s="189"/>
      <c r="E47" s="190">
        <v>251.69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1916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93" t="s">
        <v>1967</v>
      </c>
      <c r="D48" s="189"/>
      <c r="E48" s="190">
        <v>75.7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1916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69">
        <v>16</v>
      </c>
      <c r="B49" s="170" t="s">
        <v>1968</v>
      </c>
      <c r="C49" s="183" t="s">
        <v>1969</v>
      </c>
      <c r="D49" s="171" t="s">
        <v>499</v>
      </c>
      <c r="E49" s="172">
        <v>1115.0586000000001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308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1970</v>
      </c>
      <c r="D50" s="189"/>
      <c r="E50" s="190">
        <v>965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1916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93" t="s">
        <v>1971</v>
      </c>
      <c r="D51" s="189"/>
      <c r="E51" s="190">
        <v>180.36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1916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93" t="s">
        <v>1972</v>
      </c>
      <c r="D52" s="189"/>
      <c r="E52" s="190">
        <v>95.55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1916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">
      <c r="A53" s="154"/>
      <c r="B53" s="155"/>
      <c r="C53" s="193" t="s">
        <v>1973</v>
      </c>
      <c r="D53" s="189"/>
      <c r="E53" s="190">
        <v>-125.84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1916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17</v>
      </c>
      <c r="B54" s="170" t="s">
        <v>1974</v>
      </c>
      <c r="C54" s="183" t="s">
        <v>1975</v>
      </c>
      <c r="D54" s="171" t="s">
        <v>499</v>
      </c>
      <c r="E54" s="172">
        <v>20071.054800000002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308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1976</v>
      </c>
      <c r="D55" s="189"/>
      <c r="E55" s="190">
        <v>20071.05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1916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69">
        <v>18</v>
      </c>
      <c r="B56" s="170" t="s">
        <v>1977</v>
      </c>
      <c r="C56" s="183" t="s">
        <v>1978</v>
      </c>
      <c r="D56" s="171" t="s">
        <v>499</v>
      </c>
      <c r="E56" s="172">
        <v>201.5428</v>
      </c>
      <c r="F56" s="173"/>
      <c r="G56" s="174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328</v>
      </c>
      <c r="T56" s="158" t="s">
        <v>308</v>
      </c>
      <c r="U56" s="158">
        <v>0</v>
      </c>
      <c r="V56" s="158">
        <f>ROUND(E56*U56,2)</f>
        <v>0</v>
      </c>
      <c r="W56" s="158"/>
      <c r="X56" s="158" t="s">
        <v>309</v>
      </c>
      <c r="Y56" s="158" t="s">
        <v>310</v>
      </c>
      <c r="Z56" s="147"/>
      <c r="AA56" s="147"/>
      <c r="AB56" s="147"/>
      <c r="AC56" s="147"/>
      <c r="AD56" s="147"/>
      <c r="AE56" s="147"/>
      <c r="AF56" s="147"/>
      <c r="AG56" s="147" t="s">
        <v>311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93" t="s">
        <v>1979</v>
      </c>
      <c r="D57" s="189"/>
      <c r="E57" s="190">
        <v>125.84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1916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1967</v>
      </c>
      <c r="D58" s="189"/>
      <c r="E58" s="190">
        <v>75.7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1916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19</v>
      </c>
      <c r="B59" s="176" t="s">
        <v>512</v>
      </c>
      <c r="C59" s="182" t="s">
        <v>1980</v>
      </c>
      <c r="D59" s="177" t="s">
        <v>499</v>
      </c>
      <c r="E59" s="178">
        <v>1115.0586000000001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328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20</v>
      </c>
      <c r="B60" s="170" t="s">
        <v>1981</v>
      </c>
      <c r="C60" s="183" t="s">
        <v>1982</v>
      </c>
      <c r="D60" s="171" t="s">
        <v>499</v>
      </c>
      <c r="E60" s="172">
        <v>125.8428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0</v>
      </c>
      <c r="O60" s="157">
        <f>ROUND(E60*N60,2)</f>
        <v>0</v>
      </c>
      <c r="P60" s="157">
        <v>0</v>
      </c>
      <c r="Q60" s="157">
        <f>ROUND(E60*P60,2)</f>
        <v>0</v>
      </c>
      <c r="R60" s="158"/>
      <c r="S60" s="158" t="s">
        <v>328</v>
      </c>
      <c r="T60" s="158" t="s">
        <v>308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310</v>
      </c>
      <c r="Z60" s="147"/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1952</v>
      </c>
      <c r="D61" s="189"/>
      <c r="E61" s="190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1916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4" t="s">
        <v>1983</v>
      </c>
      <c r="D62" s="191"/>
      <c r="E62" s="192"/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1916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33.75" outlineLevel="3" x14ac:dyDescent="0.2">
      <c r="A63" s="154"/>
      <c r="B63" s="155"/>
      <c r="C63" s="195" t="s">
        <v>1984</v>
      </c>
      <c r="D63" s="191"/>
      <c r="E63" s="192">
        <v>42.89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1916</v>
      </c>
      <c r="AH63" s="147">
        <v>2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3.75" outlineLevel="3" x14ac:dyDescent="0.2">
      <c r="A64" s="154"/>
      <c r="B64" s="155"/>
      <c r="C64" s="195" t="s">
        <v>1985</v>
      </c>
      <c r="D64" s="191"/>
      <c r="E64" s="192">
        <v>5.38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1916</v>
      </c>
      <c r="AH64" s="147">
        <v>2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33.75" outlineLevel="3" x14ac:dyDescent="0.2">
      <c r="A65" s="154"/>
      <c r="B65" s="155"/>
      <c r="C65" s="195" t="s">
        <v>1986</v>
      </c>
      <c r="D65" s="191"/>
      <c r="E65" s="192">
        <v>47.3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1916</v>
      </c>
      <c r="AH65" s="147">
        <v>2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94" t="s">
        <v>1987</v>
      </c>
      <c r="D66" s="191"/>
      <c r="E66" s="192"/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1916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93" t="s">
        <v>1988</v>
      </c>
      <c r="D67" s="189"/>
      <c r="E67" s="190"/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1916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">
      <c r="A68" s="154"/>
      <c r="B68" s="155"/>
      <c r="C68" s="194" t="s">
        <v>1983</v>
      </c>
      <c r="D68" s="191"/>
      <c r="E68" s="192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1916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">
      <c r="A69" s="154"/>
      <c r="B69" s="155"/>
      <c r="C69" s="195" t="s">
        <v>1989</v>
      </c>
      <c r="D69" s="191"/>
      <c r="E69" s="192">
        <v>14.4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1916</v>
      </c>
      <c r="AH69" s="147">
        <v>2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95" t="s">
        <v>1990</v>
      </c>
      <c r="D70" s="191"/>
      <c r="E70" s="192">
        <v>2.2999999999999998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1916</v>
      </c>
      <c r="AH70" s="147">
        <v>2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95" t="s">
        <v>1991</v>
      </c>
      <c r="D71" s="191"/>
      <c r="E71" s="192">
        <v>12.1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1916</v>
      </c>
      <c r="AH71" s="147">
        <v>2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4" t="s">
        <v>1987</v>
      </c>
      <c r="D72" s="191"/>
      <c r="E72" s="192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1916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">
      <c r="A73" s="154"/>
      <c r="B73" s="155"/>
      <c r="C73" s="193" t="s">
        <v>1992</v>
      </c>
      <c r="D73" s="189"/>
      <c r="E73" s="190"/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1916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94" t="s">
        <v>1983</v>
      </c>
      <c r="D74" s="191"/>
      <c r="E74" s="192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1916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95" t="s">
        <v>1993</v>
      </c>
      <c r="D75" s="191"/>
      <c r="E75" s="192">
        <v>2.59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1916</v>
      </c>
      <c r="AH75" s="147">
        <v>2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">
      <c r="A76" s="154"/>
      <c r="B76" s="155"/>
      <c r="C76" s="195" t="s">
        <v>1994</v>
      </c>
      <c r="D76" s="191"/>
      <c r="E76" s="192">
        <v>0.39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1916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3" x14ac:dyDescent="0.2">
      <c r="A77" s="154"/>
      <c r="B77" s="155"/>
      <c r="C77" s="195" t="s">
        <v>1995</v>
      </c>
      <c r="D77" s="191"/>
      <c r="E77" s="192">
        <v>2.35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1916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4" t="s">
        <v>1987</v>
      </c>
      <c r="D78" s="191"/>
      <c r="E78" s="192"/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1916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93" t="s">
        <v>1996</v>
      </c>
      <c r="D79" s="189"/>
      <c r="E79" s="190">
        <v>61.44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1916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93" t="s">
        <v>1997</v>
      </c>
      <c r="D80" s="189"/>
      <c r="E80" s="190"/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1916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93" t="s">
        <v>1998</v>
      </c>
      <c r="D81" s="189"/>
      <c r="E81" s="190">
        <v>27.84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1916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93" t="s">
        <v>1999</v>
      </c>
      <c r="D82" s="189"/>
      <c r="E82" s="190">
        <v>8.3699999999999992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1916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3" x14ac:dyDescent="0.2">
      <c r="A83" s="154"/>
      <c r="B83" s="155"/>
      <c r="C83" s="193" t="s">
        <v>2000</v>
      </c>
      <c r="D83" s="189"/>
      <c r="E83" s="190">
        <v>8.64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1916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193" t="s">
        <v>2001</v>
      </c>
      <c r="D84" s="189"/>
      <c r="E84" s="190">
        <v>19.559999999999999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1916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5">
        <v>21</v>
      </c>
      <c r="B85" s="176" t="s">
        <v>2002</v>
      </c>
      <c r="C85" s="182" t="s">
        <v>2003</v>
      </c>
      <c r="D85" s="177" t="s">
        <v>366</v>
      </c>
      <c r="E85" s="178">
        <v>378.5</v>
      </c>
      <c r="F85" s="179"/>
      <c r="G85" s="180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7">
        <v>0</v>
      </c>
      <c r="O85" s="157">
        <f>ROUND(E85*N85,2)</f>
        <v>0</v>
      </c>
      <c r="P85" s="157">
        <v>0</v>
      </c>
      <c r="Q85" s="157">
        <f>ROUND(E85*P85,2)</f>
        <v>0</v>
      </c>
      <c r="R85" s="158"/>
      <c r="S85" s="158" t="s">
        <v>328</v>
      </c>
      <c r="T85" s="158" t="s">
        <v>308</v>
      </c>
      <c r="U85" s="158">
        <v>0.254</v>
      </c>
      <c r="V85" s="158">
        <f>ROUND(E85*U85,2)</f>
        <v>96.14</v>
      </c>
      <c r="W85" s="158"/>
      <c r="X85" s="158" t="s">
        <v>309</v>
      </c>
      <c r="Y85" s="158" t="s">
        <v>310</v>
      </c>
      <c r="Z85" s="147"/>
      <c r="AA85" s="147"/>
      <c r="AB85" s="147"/>
      <c r="AC85" s="147"/>
      <c r="AD85" s="147"/>
      <c r="AE85" s="147"/>
      <c r="AF85" s="147"/>
      <c r="AG85" s="147" t="s">
        <v>311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5">
        <v>22</v>
      </c>
      <c r="B86" s="176" t="s">
        <v>2004</v>
      </c>
      <c r="C86" s="182" t="s">
        <v>2005</v>
      </c>
      <c r="D86" s="177" t="s">
        <v>499</v>
      </c>
      <c r="E86" s="178">
        <v>1115.0586000000001</v>
      </c>
      <c r="F86" s="179"/>
      <c r="G86" s="180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8"/>
      <c r="S86" s="158" t="s">
        <v>328</v>
      </c>
      <c r="T86" s="158" t="s">
        <v>308</v>
      </c>
      <c r="U86" s="158">
        <v>0</v>
      </c>
      <c r="V86" s="158">
        <f>ROUND(E86*U86,2)</f>
        <v>0</v>
      </c>
      <c r="W86" s="158"/>
      <c r="X86" s="158" t="s">
        <v>309</v>
      </c>
      <c r="Y86" s="158" t="s">
        <v>310</v>
      </c>
      <c r="Z86" s="147"/>
      <c r="AA86" s="147"/>
      <c r="AB86" s="147"/>
      <c r="AC86" s="147"/>
      <c r="AD86" s="147"/>
      <c r="AE86" s="147"/>
      <c r="AF86" s="147"/>
      <c r="AG86" s="147" t="s">
        <v>311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2" t="s">
        <v>302</v>
      </c>
      <c r="B87" s="163" t="s">
        <v>148</v>
      </c>
      <c r="C87" s="181" t="s">
        <v>149</v>
      </c>
      <c r="D87" s="164"/>
      <c r="E87" s="165"/>
      <c r="F87" s="166"/>
      <c r="G87" s="167">
        <f>SUMIF(AG88:AG112,"&lt;&gt;NOR",G88:G112)</f>
        <v>0</v>
      </c>
      <c r="H87" s="161"/>
      <c r="I87" s="161">
        <f>SUM(I88:I112)</f>
        <v>0</v>
      </c>
      <c r="J87" s="161"/>
      <c r="K87" s="161">
        <f>SUM(K88:K112)</f>
        <v>0</v>
      </c>
      <c r="L87" s="161"/>
      <c r="M87" s="161">
        <f>SUM(M88:M112)</f>
        <v>0</v>
      </c>
      <c r="N87" s="160"/>
      <c r="O87" s="160">
        <f>SUM(O88:O112)</f>
        <v>0.5</v>
      </c>
      <c r="P87" s="160"/>
      <c r="Q87" s="160">
        <f>SUM(Q88:Q112)</f>
        <v>0</v>
      </c>
      <c r="R87" s="161"/>
      <c r="S87" s="161"/>
      <c r="T87" s="161"/>
      <c r="U87" s="161"/>
      <c r="V87" s="161">
        <f>SUM(V88:V112)</f>
        <v>34.83</v>
      </c>
      <c r="W87" s="161"/>
      <c r="X87" s="161"/>
      <c r="Y87" s="161"/>
      <c r="AG87" t="s">
        <v>303</v>
      </c>
    </row>
    <row r="88" spans="1:60" outlineLevel="1" x14ac:dyDescent="0.2">
      <c r="A88" s="169">
        <v>23</v>
      </c>
      <c r="B88" s="170" t="s">
        <v>2006</v>
      </c>
      <c r="C88" s="183" t="s">
        <v>2007</v>
      </c>
      <c r="D88" s="171" t="s">
        <v>366</v>
      </c>
      <c r="E88" s="172">
        <v>378.5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7">
        <v>0</v>
      </c>
      <c r="O88" s="157">
        <f>ROUND(E88*N88,2)</f>
        <v>0</v>
      </c>
      <c r="P88" s="157">
        <v>0</v>
      </c>
      <c r="Q88" s="157">
        <f>ROUND(E88*P88,2)</f>
        <v>0</v>
      </c>
      <c r="R88" s="158"/>
      <c r="S88" s="158" t="s">
        <v>328</v>
      </c>
      <c r="T88" s="158" t="s">
        <v>308</v>
      </c>
      <c r="U88" s="158">
        <v>0</v>
      </c>
      <c r="V88" s="158">
        <f>ROUND(E88*U88,2)</f>
        <v>0</v>
      </c>
      <c r="W88" s="158"/>
      <c r="X88" s="158" t="s">
        <v>309</v>
      </c>
      <c r="Y88" s="158" t="s">
        <v>310</v>
      </c>
      <c r="Z88" s="147"/>
      <c r="AA88" s="147"/>
      <c r="AB88" s="147"/>
      <c r="AC88" s="147"/>
      <c r="AD88" s="147"/>
      <c r="AE88" s="147"/>
      <c r="AF88" s="147"/>
      <c r="AG88" s="147" t="s">
        <v>311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93" t="s">
        <v>2008</v>
      </c>
      <c r="D89" s="189"/>
      <c r="E89" s="190">
        <v>378.5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1916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69">
        <v>24</v>
      </c>
      <c r="B90" s="170" t="s">
        <v>2009</v>
      </c>
      <c r="C90" s="183" t="s">
        <v>2010</v>
      </c>
      <c r="D90" s="171" t="s">
        <v>453</v>
      </c>
      <c r="E90" s="172">
        <v>11.355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7">
        <v>1E-3</v>
      </c>
      <c r="O90" s="157">
        <f>ROUND(E90*N90,2)</f>
        <v>0.01</v>
      </c>
      <c r="P90" s="157">
        <v>0</v>
      </c>
      <c r="Q90" s="157">
        <f>ROUND(E90*P90,2)</f>
        <v>0</v>
      </c>
      <c r="R90" s="158" t="s">
        <v>2011</v>
      </c>
      <c r="S90" s="158" t="s">
        <v>328</v>
      </c>
      <c r="T90" s="158" t="s">
        <v>308</v>
      </c>
      <c r="U90" s="158">
        <v>0</v>
      </c>
      <c r="V90" s="158">
        <f>ROUND(E90*U90,2)</f>
        <v>0</v>
      </c>
      <c r="W90" s="158"/>
      <c r="X90" s="158" t="s">
        <v>523</v>
      </c>
      <c r="Y90" s="158" t="s">
        <v>310</v>
      </c>
      <c r="Z90" s="147"/>
      <c r="AA90" s="147"/>
      <c r="AB90" s="147"/>
      <c r="AC90" s="147"/>
      <c r="AD90" s="147"/>
      <c r="AE90" s="147"/>
      <c r="AF90" s="147"/>
      <c r="AG90" s="147" t="s">
        <v>2012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93" t="s">
        <v>2013</v>
      </c>
      <c r="D91" s="189"/>
      <c r="E91" s="190">
        <v>11.36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1916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69">
        <v>25</v>
      </c>
      <c r="B92" s="170" t="s">
        <v>2014</v>
      </c>
      <c r="C92" s="183" t="s">
        <v>2015</v>
      </c>
      <c r="D92" s="171" t="s">
        <v>366</v>
      </c>
      <c r="E92" s="172">
        <v>378.5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7">
        <v>0</v>
      </c>
      <c r="O92" s="157">
        <f>ROUND(E92*N92,2)</f>
        <v>0</v>
      </c>
      <c r="P92" s="157">
        <v>0</v>
      </c>
      <c r="Q92" s="157">
        <f>ROUND(E92*P92,2)</f>
        <v>0</v>
      </c>
      <c r="R92" s="158"/>
      <c r="S92" s="158" t="s">
        <v>328</v>
      </c>
      <c r="T92" s="158" t="s">
        <v>308</v>
      </c>
      <c r="U92" s="158">
        <v>0.09</v>
      </c>
      <c r="V92" s="158">
        <f>ROUND(E92*U92,2)</f>
        <v>34.07</v>
      </c>
      <c r="W92" s="158"/>
      <c r="X92" s="158" t="s">
        <v>309</v>
      </c>
      <c r="Y92" s="158" t="s">
        <v>310</v>
      </c>
      <c r="Z92" s="147"/>
      <c r="AA92" s="147"/>
      <c r="AB92" s="147"/>
      <c r="AC92" s="147"/>
      <c r="AD92" s="147"/>
      <c r="AE92" s="147"/>
      <c r="AF92" s="147"/>
      <c r="AG92" s="147" t="s">
        <v>311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93" t="s">
        <v>2008</v>
      </c>
      <c r="D93" s="189"/>
      <c r="E93" s="190">
        <v>378.5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1916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5">
        <v>26</v>
      </c>
      <c r="B94" s="176" t="s">
        <v>2016</v>
      </c>
      <c r="C94" s="182" t="s">
        <v>2017</v>
      </c>
      <c r="D94" s="177" t="s">
        <v>366</v>
      </c>
      <c r="E94" s="178">
        <v>378.5</v>
      </c>
      <c r="F94" s="179"/>
      <c r="G94" s="180">
        <f t="shared" ref="G94:G99" si="0">ROUND(E94*F94,2)</f>
        <v>0</v>
      </c>
      <c r="H94" s="159"/>
      <c r="I94" s="158">
        <f t="shared" ref="I94:I99" si="1">ROUND(E94*H94,2)</f>
        <v>0</v>
      </c>
      <c r="J94" s="159"/>
      <c r="K94" s="158">
        <f t="shared" ref="K94:K99" si="2">ROUND(E94*J94,2)</f>
        <v>0</v>
      </c>
      <c r="L94" s="158">
        <v>21</v>
      </c>
      <c r="M94" s="158">
        <f t="shared" ref="M94:M99" si="3">G94*(1+L94/100)</f>
        <v>0</v>
      </c>
      <c r="N94" s="157">
        <v>0</v>
      </c>
      <c r="O94" s="157">
        <f t="shared" ref="O94:O99" si="4">ROUND(E94*N94,2)</f>
        <v>0</v>
      </c>
      <c r="P94" s="157">
        <v>0</v>
      </c>
      <c r="Q94" s="157">
        <f t="shared" ref="Q94:Q99" si="5">ROUND(E94*P94,2)</f>
        <v>0</v>
      </c>
      <c r="R94" s="158"/>
      <c r="S94" s="158" t="s">
        <v>328</v>
      </c>
      <c r="T94" s="158" t="s">
        <v>308</v>
      </c>
      <c r="U94" s="158">
        <v>0</v>
      </c>
      <c r="V94" s="158">
        <f t="shared" ref="V94:V99" si="6">ROUND(E94*U94,2)</f>
        <v>0</v>
      </c>
      <c r="W94" s="158"/>
      <c r="X94" s="158" t="s">
        <v>309</v>
      </c>
      <c r="Y94" s="158" t="s">
        <v>310</v>
      </c>
      <c r="Z94" s="147"/>
      <c r="AA94" s="147"/>
      <c r="AB94" s="147"/>
      <c r="AC94" s="147"/>
      <c r="AD94" s="147"/>
      <c r="AE94" s="147"/>
      <c r="AF94" s="147"/>
      <c r="AG94" s="147" t="s">
        <v>311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5">
        <v>27</v>
      </c>
      <c r="B95" s="176" t="s">
        <v>2018</v>
      </c>
      <c r="C95" s="182" t="s">
        <v>2019</v>
      </c>
      <c r="D95" s="177" t="s">
        <v>366</v>
      </c>
      <c r="E95" s="178">
        <v>378.5</v>
      </c>
      <c r="F95" s="179"/>
      <c r="G95" s="180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7">
        <v>0</v>
      </c>
      <c r="O95" s="157">
        <f t="shared" si="4"/>
        <v>0</v>
      </c>
      <c r="P95" s="157">
        <v>0</v>
      </c>
      <c r="Q95" s="157">
        <f t="shared" si="5"/>
        <v>0</v>
      </c>
      <c r="R95" s="158"/>
      <c r="S95" s="158" t="s">
        <v>328</v>
      </c>
      <c r="T95" s="158" t="s">
        <v>308</v>
      </c>
      <c r="U95" s="158">
        <v>0</v>
      </c>
      <c r="V95" s="158">
        <f t="shared" si="6"/>
        <v>0</v>
      </c>
      <c r="W95" s="158"/>
      <c r="X95" s="158" t="s">
        <v>309</v>
      </c>
      <c r="Y95" s="158" t="s">
        <v>310</v>
      </c>
      <c r="Z95" s="147"/>
      <c r="AA95" s="147"/>
      <c r="AB95" s="147"/>
      <c r="AC95" s="147"/>
      <c r="AD95" s="147"/>
      <c r="AE95" s="147"/>
      <c r="AF95" s="147"/>
      <c r="AG95" s="147" t="s">
        <v>311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5">
        <v>28</v>
      </c>
      <c r="B96" s="176" t="s">
        <v>2020</v>
      </c>
      <c r="C96" s="182" t="s">
        <v>2021</v>
      </c>
      <c r="D96" s="177" t="s">
        <v>541</v>
      </c>
      <c r="E96" s="178">
        <v>2</v>
      </c>
      <c r="F96" s="179"/>
      <c r="G96" s="180">
        <f t="shared" si="0"/>
        <v>0</v>
      </c>
      <c r="H96" s="159"/>
      <c r="I96" s="158">
        <f t="shared" si="1"/>
        <v>0</v>
      </c>
      <c r="J96" s="159"/>
      <c r="K96" s="158">
        <f t="shared" si="2"/>
        <v>0</v>
      </c>
      <c r="L96" s="158">
        <v>21</v>
      </c>
      <c r="M96" s="158">
        <f t="shared" si="3"/>
        <v>0</v>
      </c>
      <c r="N96" s="157">
        <v>0</v>
      </c>
      <c r="O96" s="157">
        <f t="shared" si="4"/>
        <v>0</v>
      </c>
      <c r="P96" s="157">
        <v>0</v>
      </c>
      <c r="Q96" s="157">
        <f t="shared" si="5"/>
        <v>0</v>
      </c>
      <c r="R96" s="158"/>
      <c r="S96" s="158" t="s">
        <v>328</v>
      </c>
      <c r="T96" s="158" t="s">
        <v>308</v>
      </c>
      <c r="U96" s="158">
        <v>0</v>
      </c>
      <c r="V96" s="158">
        <f t="shared" si="6"/>
        <v>0</v>
      </c>
      <c r="W96" s="158"/>
      <c r="X96" s="158" t="s">
        <v>309</v>
      </c>
      <c r="Y96" s="158" t="s">
        <v>310</v>
      </c>
      <c r="Z96" s="147"/>
      <c r="AA96" s="147"/>
      <c r="AB96" s="147"/>
      <c r="AC96" s="147"/>
      <c r="AD96" s="147"/>
      <c r="AE96" s="147"/>
      <c r="AF96" s="147"/>
      <c r="AG96" s="147" t="s">
        <v>311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5">
        <v>29</v>
      </c>
      <c r="B97" s="176" t="s">
        <v>2022</v>
      </c>
      <c r="C97" s="182" t="s">
        <v>2023</v>
      </c>
      <c r="D97" s="177" t="s">
        <v>541</v>
      </c>
      <c r="E97" s="178">
        <v>2</v>
      </c>
      <c r="F97" s="179"/>
      <c r="G97" s="180">
        <f t="shared" si="0"/>
        <v>0</v>
      </c>
      <c r="H97" s="159"/>
      <c r="I97" s="158">
        <f t="shared" si="1"/>
        <v>0</v>
      </c>
      <c r="J97" s="159"/>
      <c r="K97" s="158">
        <f t="shared" si="2"/>
        <v>0</v>
      </c>
      <c r="L97" s="158">
        <v>21</v>
      </c>
      <c r="M97" s="158">
        <f t="shared" si="3"/>
        <v>0</v>
      </c>
      <c r="N97" s="157">
        <v>0</v>
      </c>
      <c r="O97" s="157">
        <f t="shared" si="4"/>
        <v>0</v>
      </c>
      <c r="P97" s="157">
        <v>0</v>
      </c>
      <c r="Q97" s="157">
        <f t="shared" si="5"/>
        <v>0</v>
      </c>
      <c r="R97" s="158"/>
      <c r="S97" s="158" t="s">
        <v>307</v>
      </c>
      <c r="T97" s="158" t="s">
        <v>308</v>
      </c>
      <c r="U97" s="158">
        <v>0</v>
      </c>
      <c r="V97" s="158">
        <f t="shared" si="6"/>
        <v>0</v>
      </c>
      <c r="W97" s="158"/>
      <c r="X97" s="158" t="s">
        <v>523</v>
      </c>
      <c r="Y97" s="158" t="s">
        <v>310</v>
      </c>
      <c r="Z97" s="147"/>
      <c r="AA97" s="147"/>
      <c r="AB97" s="147"/>
      <c r="AC97" s="147"/>
      <c r="AD97" s="147"/>
      <c r="AE97" s="147"/>
      <c r="AF97" s="147"/>
      <c r="AG97" s="147" t="s">
        <v>524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5">
        <v>30</v>
      </c>
      <c r="B98" s="176" t="s">
        <v>2024</v>
      </c>
      <c r="C98" s="182" t="s">
        <v>2025</v>
      </c>
      <c r="D98" s="177" t="s">
        <v>541</v>
      </c>
      <c r="E98" s="178">
        <v>20</v>
      </c>
      <c r="F98" s="179"/>
      <c r="G98" s="180">
        <f t="shared" si="0"/>
        <v>0</v>
      </c>
      <c r="H98" s="159"/>
      <c r="I98" s="158">
        <f t="shared" si="1"/>
        <v>0</v>
      </c>
      <c r="J98" s="159"/>
      <c r="K98" s="158">
        <f t="shared" si="2"/>
        <v>0</v>
      </c>
      <c r="L98" s="158">
        <v>21</v>
      </c>
      <c r="M98" s="158">
        <f t="shared" si="3"/>
        <v>0</v>
      </c>
      <c r="N98" s="157">
        <v>0</v>
      </c>
      <c r="O98" s="157">
        <f t="shared" si="4"/>
        <v>0</v>
      </c>
      <c r="P98" s="157">
        <v>0</v>
      </c>
      <c r="Q98" s="157">
        <f t="shared" si="5"/>
        <v>0</v>
      </c>
      <c r="R98" s="158"/>
      <c r="S98" s="158" t="s">
        <v>307</v>
      </c>
      <c r="T98" s="158" t="s">
        <v>308</v>
      </c>
      <c r="U98" s="158">
        <v>0</v>
      </c>
      <c r="V98" s="158">
        <f t="shared" si="6"/>
        <v>0</v>
      </c>
      <c r="W98" s="158"/>
      <c r="X98" s="158" t="s">
        <v>846</v>
      </c>
      <c r="Y98" s="158" t="s">
        <v>310</v>
      </c>
      <c r="Z98" s="147"/>
      <c r="AA98" s="147"/>
      <c r="AB98" s="147"/>
      <c r="AC98" s="147"/>
      <c r="AD98" s="147"/>
      <c r="AE98" s="147"/>
      <c r="AF98" s="147"/>
      <c r="AG98" s="147" t="s">
        <v>2026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9">
        <v>31</v>
      </c>
      <c r="B99" s="170" t="s">
        <v>2027</v>
      </c>
      <c r="C99" s="183" t="s">
        <v>2028</v>
      </c>
      <c r="D99" s="171" t="s">
        <v>541</v>
      </c>
      <c r="E99" s="172">
        <v>6</v>
      </c>
      <c r="F99" s="173"/>
      <c r="G99" s="174">
        <f t="shared" si="0"/>
        <v>0</v>
      </c>
      <c r="H99" s="159"/>
      <c r="I99" s="158">
        <f t="shared" si="1"/>
        <v>0</v>
      </c>
      <c r="J99" s="159"/>
      <c r="K99" s="158">
        <f t="shared" si="2"/>
        <v>0</v>
      </c>
      <c r="L99" s="158">
        <v>21</v>
      </c>
      <c r="M99" s="158">
        <f t="shared" si="3"/>
        <v>0</v>
      </c>
      <c r="N99" s="157">
        <v>5.5999999999999995E-4</v>
      </c>
      <c r="O99" s="157">
        <f t="shared" si="4"/>
        <v>0</v>
      </c>
      <c r="P99" s="157">
        <v>0</v>
      </c>
      <c r="Q99" s="157">
        <f t="shared" si="5"/>
        <v>0</v>
      </c>
      <c r="R99" s="158"/>
      <c r="S99" s="158" t="s">
        <v>328</v>
      </c>
      <c r="T99" s="158" t="s">
        <v>308</v>
      </c>
      <c r="U99" s="158">
        <v>0</v>
      </c>
      <c r="V99" s="158">
        <f t="shared" si="6"/>
        <v>0</v>
      </c>
      <c r="W99" s="158"/>
      <c r="X99" s="158" t="s">
        <v>309</v>
      </c>
      <c r="Y99" s="158" t="s">
        <v>310</v>
      </c>
      <c r="Z99" s="147"/>
      <c r="AA99" s="147"/>
      <c r="AB99" s="147"/>
      <c r="AC99" s="147"/>
      <c r="AD99" s="147"/>
      <c r="AE99" s="147"/>
      <c r="AF99" s="147"/>
      <c r="AG99" s="147" t="s">
        <v>311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93" t="s">
        <v>2029</v>
      </c>
      <c r="D100" s="189"/>
      <c r="E100" s="190">
        <v>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1916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5">
        <v>32</v>
      </c>
      <c r="B101" s="176" t="s">
        <v>2030</v>
      </c>
      <c r="C101" s="182" t="s">
        <v>2031</v>
      </c>
      <c r="D101" s="177" t="s">
        <v>541</v>
      </c>
      <c r="E101" s="178">
        <v>6</v>
      </c>
      <c r="F101" s="179"/>
      <c r="G101" s="180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3.3000000000000002E-2</v>
      </c>
      <c r="O101" s="157">
        <f>ROUND(E101*N101,2)</f>
        <v>0.2</v>
      </c>
      <c r="P101" s="157">
        <v>0</v>
      </c>
      <c r="Q101" s="157">
        <f>ROUND(E101*P101,2)</f>
        <v>0</v>
      </c>
      <c r="R101" s="158" t="s">
        <v>2011</v>
      </c>
      <c r="S101" s="158" t="s">
        <v>2032</v>
      </c>
      <c r="T101" s="158" t="s">
        <v>308</v>
      </c>
      <c r="U101" s="158">
        <v>0</v>
      </c>
      <c r="V101" s="158">
        <f>ROUND(E101*U101,2)</f>
        <v>0</v>
      </c>
      <c r="W101" s="158"/>
      <c r="X101" s="158" t="s">
        <v>523</v>
      </c>
      <c r="Y101" s="158" t="s">
        <v>310</v>
      </c>
      <c r="Z101" s="147"/>
      <c r="AA101" s="147"/>
      <c r="AB101" s="147"/>
      <c r="AC101" s="147"/>
      <c r="AD101" s="147"/>
      <c r="AE101" s="147"/>
      <c r="AF101" s="147"/>
      <c r="AG101" s="147" t="s">
        <v>2012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5">
        <v>33</v>
      </c>
      <c r="B102" s="176" t="s">
        <v>2024</v>
      </c>
      <c r="C102" s="182" t="s">
        <v>2033</v>
      </c>
      <c r="D102" s="177" t="s">
        <v>421</v>
      </c>
      <c r="E102" s="178">
        <v>4</v>
      </c>
      <c r="F102" s="179"/>
      <c r="G102" s="180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7">
        <v>0</v>
      </c>
      <c r="O102" s="157">
        <f>ROUND(E102*N102,2)</f>
        <v>0</v>
      </c>
      <c r="P102" s="157">
        <v>0</v>
      </c>
      <c r="Q102" s="157">
        <f>ROUND(E102*P102,2)</f>
        <v>0</v>
      </c>
      <c r="R102" s="158"/>
      <c r="S102" s="158" t="s">
        <v>307</v>
      </c>
      <c r="T102" s="158" t="s">
        <v>308</v>
      </c>
      <c r="U102" s="158">
        <v>0</v>
      </c>
      <c r="V102" s="158">
        <f>ROUND(E102*U102,2)</f>
        <v>0</v>
      </c>
      <c r="W102" s="158"/>
      <c r="X102" s="158" t="s">
        <v>523</v>
      </c>
      <c r="Y102" s="158" t="s">
        <v>310</v>
      </c>
      <c r="Z102" s="147"/>
      <c r="AA102" s="147"/>
      <c r="AB102" s="147"/>
      <c r="AC102" s="147"/>
      <c r="AD102" s="147"/>
      <c r="AE102" s="147"/>
      <c r="AF102" s="147"/>
      <c r="AG102" s="147" t="s">
        <v>2034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5">
        <v>34</v>
      </c>
      <c r="B103" s="176" t="s">
        <v>2035</v>
      </c>
      <c r="C103" s="182" t="s">
        <v>2036</v>
      </c>
      <c r="D103" s="177" t="s">
        <v>366</v>
      </c>
      <c r="E103" s="178">
        <v>378.5</v>
      </c>
      <c r="F103" s="179"/>
      <c r="G103" s="180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21</v>
      </c>
      <c r="M103" s="158">
        <f>G103*(1+L103/100)</f>
        <v>0</v>
      </c>
      <c r="N103" s="157">
        <v>0</v>
      </c>
      <c r="O103" s="157">
        <f>ROUND(E103*N103,2)</f>
        <v>0</v>
      </c>
      <c r="P103" s="157">
        <v>0</v>
      </c>
      <c r="Q103" s="157">
        <f>ROUND(E103*P103,2)</f>
        <v>0</v>
      </c>
      <c r="R103" s="158"/>
      <c r="S103" s="158" t="s">
        <v>328</v>
      </c>
      <c r="T103" s="158" t="s">
        <v>308</v>
      </c>
      <c r="U103" s="158">
        <v>2E-3</v>
      </c>
      <c r="V103" s="158">
        <f>ROUND(E103*U103,2)</f>
        <v>0.76</v>
      </c>
      <c r="W103" s="158"/>
      <c r="X103" s="158" t="s">
        <v>309</v>
      </c>
      <c r="Y103" s="158" t="s">
        <v>310</v>
      </c>
      <c r="Z103" s="147"/>
      <c r="AA103" s="147"/>
      <c r="AB103" s="147"/>
      <c r="AC103" s="147"/>
      <c r="AD103" s="147"/>
      <c r="AE103" s="147"/>
      <c r="AF103" s="147"/>
      <c r="AG103" s="147" t="s">
        <v>311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5">
        <v>35</v>
      </c>
      <c r="B104" s="176" t="s">
        <v>2037</v>
      </c>
      <c r="C104" s="182" t="s">
        <v>2038</v>
      </c>
      <c r="D104" s="177" t="s">
        <v>366</v>
      </c>
      <c r="E104" s="178">
        <v>3</v>
      </c>
      <c r="F104" s="179"/>
      <c r="G104" s="180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0</v>
      </c>
      <c r="Q104" s="157">
        <f>ROUND(E104*P104,2)</f>
        <v>0</v>
      </c>
      <c r="R104" s="158"/>
      <c r="S104" s="158" t="s">
        <v>328</v>
      </c>
      <c r="T104" s="158" t="s">
        <v>308</v>
      </c>
      <c r="U104" s="158">
        <v>0</v>
      </c>
      <c r="V104" s="158">
        <f>ROUND(E104*U104,2)</f>
        <v>0</v>
      </c>
      <c r="W104" s="158"/>
      <c r="X104" s="158" t="s">
        <v>309</v>
      </c>
      <c r="Y104" s="158" t="s">
        <v>310</v>
      </c>
      <c r="Z104" s="147"/>
      <c r="AA104" s="147"/>
      <c r="AB104" s="147"/>
      <c r="AC104" s="147"/>
      <c r="AD104" s="147"/>
      <c r="AE104" s="147"/>
      <c r="AF104" s="147"/>
      <c r="AG104" s="147" t="s">
        <v>311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69">
        <v>36</v>
      </c>
      <c r="B105" s="170" t="s">
        <v>2039</v>
      </c>
      <c r="C105" s="183" t="s">
        <v>2040</v>
      </c>
      <c r="D105" s="171" t="s">
        <v>499</v>
      </c>
      <c r="E105" s="172">
        <v>0.45</v>
      </c>
      <c r="F105" s="173"/>
      <c r="G105" s="174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7">
        <v>0.6</v>
      </c>
      <c r="O105" s="157">
        <f>ROUND(E105*N105,2)</f>
        <v>0.27</v>
      </c>
      <c r="P105" s="157">
        <v>0</v>
      </c>
      <c r="Q105" s="157">
        <f>ROUND(E105*P105,2)</f>
        <v>0</v>
      </c>
      <c r="R105" s="158" t="s">
        <v>2011</v>
      </c>
      <c r="S105" s="158" t="s">
        <v>328</v>
      </c>
      <c r="T105" s="158" t="s">
        <v>308</v>
      </c>
      <c r="U105" s="158">
        <v>0</v>
      </c>
      <c r="V105" s="158">
        <f>ROUND(E105*U105,2)</f>
        <v>0</v>
      </c>
      <c r="W105" s="158"/>
      <c r="X105" s="158" t="s">
        <v>523</v>
      </c>
      <c r="Y105" s="158" t="s">
        <v>310</v>
      </c>
      <c r="Z105" s="147"/>
      <c r="AA105" s="147"/>
      <c r="AB105" s="147"/>
      <c r="AC105" s="147"/>
      <c r="AD105" s="147"/>
      <c r="AE105" s="147"/>
      <c r="AF105" s="147"/>
      <c r="AG105" s="147" t="s">
        <v>2012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93" t="s">
        <v>2041</v>
      </c>
      <c r="D106" s="189"/>
      <c r="E106" s="190">
        <v>0.45</v>
      </c>
      <c r="F106" s="158"/>
      <c r="G106" s="158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7"/>
      <c r="AA106" s="147"/>
      <c r="AB106" s="147"/>
      <c r="AC106" s="147"/>
      <c r="AD106" s="147"/>
      <c r="AE106" s="147"/>
      <c r="AF106" s="147"/>
      <c r="AG106" s="147" t="s">
        <v>1916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69">
        <v>37</v>
      </c>
      <c r="B107" s="170" t="s">
        <v>2042</v>
      </c>
      <c r="C107" s="183" t="s">
        <v>2043</v>
      </c>
      <c r="D107" s="171" t="s">
        <v>516</v>
      </c>
      <c r="E107" s="172">
        <v>1.5100000000000001E-2</v>
      </c>
      <c r="F107" s="173"/>
      <c r="G107" s="17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8"/>
      <c r="S107" s="158" t="s">
        <v>328</v>
      </c>
      <c r="T107" s="158" t="s">
        <v>308</v>
      </c>
      <c r="U107" s="158">
        <v>0</v>
      </c>
      <c r="V107" s="158">
        <f>ROUND(E107*U107,2)</f>
        <v>0</v>
      </c>
      <c r="W107" s="158"/>
      <c r="X107" s="158" t="s">
        <v>309</v>
      </c>
      <c r="Y107" s="158" t="s">
        <v>310</v>
      </c>
      <c r="Z107" s="147"/>
      <c r="AA107" s="147"/>
      <c r="AB107" s="147"/>
      <c r="AC107" s="147"/>
      <c r="AD107" s="147"/>
      <c r="AE107" s="147"/>
      <c r="AF107" s="147"/>
      <c r="AG107" s="147" t="s">
        <v>2044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93" t="s">
        <v>2045</v>
      </c>
      <c r="D108" s="189"/>
      <c r="E108" s="190">
        <v>0.02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1916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69">
        <v>38</v>
      </c>
      <c r="B109" s="170" t="s">
        <v>2046</v>
      </c>
      <c r="C109" s="183" t="s">
        <v>2047</v>
      </c>
      <c r="D109" s="171" t="s">
        <v>2048</v>
      </c>
      <c r="E109" s="172">
        <v>15.14</v>
      </c>
      <c r="F109" s="173"/>
      <c r="G109" s="174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7">
        <v>1E-3</v>
      </c>
      <c r="O109" s="157">
        <f>ROUND(E109*N109,2)</f>
        <v>0.02</v>
      </c>
      <c r="P109" s="157">
        <v>0</v>
      </c>
      <c r="Q109" s="157">
        <f>ROUND(E109*P109,2)</f>
        <v>0</v>
      </c>
      <c r="R109" s="158" t="s">
        <v>2011</v>
      </c>
      <c r="S109" s="158" t="s">
        <v>328</v>
      </c>
      <c r="T109" s="158" t="s">
        <v>308</v>
      </c>
      <c r="U109" s="158">
        <v>0</v>
      </c>
      <c r="V109" s="158">
        <f>ROUND(E109*U109,2)</f>
        <v>0</v>
      </c>
      <c r="W109" s="158"/>
      <c r="X109" s="158" t="s">
        <v>523</v>
      </c>
      <c r="Y109" s="158" t="s">
        <v>310</v>
      </c>
      <c r="Z109" s="147"/>
      <c r="AA109" s="147"/>
      <c r="AB109" s="147"/>
      <c r="AC109" s="147"/>
      <c r="AD109" s="147"/>
      <c r="AE109" s="147"/>
      <c r="AF109" s="147"/>
      <c r="AG109" s="147" t="s">
        <v>2012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93" t="s">
        <v>2049</v>
      </c>
      <c r="D110" s="189"/>
      <c r="E110" s="190">
        <v>15.14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1916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5">
        <v>39</v>
      </c>
      <c r="B111" s="176" t="s">
        <v>2050</v>
      </c>
      <c r="C111" s="182" t="s">
        <v>2051</v>
      </c>
      <c r="D111" s="177" t="s">
        <v>499</v>
      </c>
      <c r="E111" s="178">
        <v>4</v>
      </c>
      <c r="F111" s="179"/>
      <c r="G111" s="180">
        <f>ROUND(E111*F111,2)</f>
        <v>0</v>
      </c>
      <c r="H111" s="159"/>
      <c r="I111" s="158">
        <f>ROUND(E111*H111,2)</f>
        <v>0</v>
      </c>
      <c r="J111" s="159"/>
      <c r="K111" s="158">
        <f>ROUND(E111*J111,2)</f>
        <v>0</v>
      </c>
      <c r="L111" s="158">
        <v>21</v>
      </c>
      <c r="M111" s="158">
        <f>G111*(1+L111/100)</f>
        <v>0</v>
      </c>
      <c r="N111" s="157">
        <v>0</v>
      </c>
      <c r="O111" s="157">
        <f>ROUND(E111*N111,2)</f>
        <v>0</v>
      </c>
      <c r="P111" s="157">
        <v>0</v>
      </c>
      <c r="Q111" s="157">
        <f>ROUND(E111*P111,2)</f>
        <v>0</v>
      </c>
      <c r="R111" s="158"/>
      <c r="S111" s="158" t="s">
        <v>328</v>
      </c>
      <c r="T111" s="158" t="s">
        <v>308</v>
      </c>
      <c r="U111" s="158">
        <v>0</v>
      </c>
      <c r="V111" s="158">
        <f>ROUND(E111*U111,2)</f>
        <v>0</v>
      </c>
      <c r="W111" s="158"/>
      <c r="X111" s="158" t="s">
        <v>309</v>
      </c>
      <c r="Y111" s="158" t="s">
        <v>310</v>
      </c>
      <c r="Z111" s="147"/>
      <c r="AA111" s="147"/>
      <c r="AB111" s="147"/>
      <c r="AC111" s="147"/>
      <c r="AD111" s="147"/>
      <c r="AE111" s="147"/>
      <c r="AF111" s="147"/>
      <c r="AG111" s="147" t="s">
        <v>311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5">
        <v>40</v>
      </c>
      <c r="B112" s="176" t="s">
        <v>2052</v>
      </c>
      <c r="C112" s="182" t="s">
        <v>2053</v>
      </c>
      <c r="D112" s="177" t="s">
        <v>499</v>
      </c>
      <c r="E112" s="178">
        <v>4</v>
      </c>
      <c r="F112" s="179"/>
      <c r="G112" s="180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7">
        <v>0</v>
      </c>
      <c r="O112" s="157">
        <f>ROUND(E112*N112,2)</f>
        <v>0</v>
      </c>
      <c r="P112" s="157">
        <v>0</v>
      </c>
      <c r="Q112" s="157">
        <f>ROUND(E112*P112,2)</f>
        <v>0</v>
      </c>
      <c r="R112" s="158" t="s">
        <v>2011</v>
      </c>
      <c r="S112" s="158" t="s">
        <v>328</v>
      </c>
      <c r="T112" s="158" t="s">
        <v>308</v>
      </c>
      <c r="U112" s="158">
        <v>0</v>
      </c>
      <c r="V112" s="158">
        <f>ROUND(E112*U112,2)</f>
        <v>0</v>
      </c>
      <c r="W112" s="158"/>
      <c r="X112" s="158" t="s">
        <v>523</v>
      </c>
      <c r="Y112" s="158" t="s">
        <v>310</v>
      </c>
      <c r="Z112" s="147"/>
      <c r="AA112" s="147"/>
      <c r="AB112" s="147"/>
      <c r="AC112" s="147"/>
      <c r="AD112" s="147"/>
      <c r="AE112" s="147"/>
      <c r="AF112" s="147"/>
      <c r="AG112" s="147" t="s">
        <v>2012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x14ac:dyDescent="0.2">
      <c r="A113" s="162" t="s">
        <v>302</v>
      </c>
      <c r="B113" s="163" t="s">
        <v>152</v>
      </c>
      <c r="C113" s="181" t="s">
        <v>153</v>
      </c>
      <c r="D113" s="164"/>
      <c r="E113" s="165"/>
      <c r="F113" s="166"/>
      <c r="G113" s="167">
        <f>SUMIF(AG114:AG188,"&lt;&gt;NOR",G114:G188)</f>
        <v>0</v>
      </c>
      <c r="H113" s="161"/>
      <c r="I113" s="161">
        <f>SUM(I114:I188)</f>
        <v>0</v>
      </c>
      <c r="J113" s="161"/>
      <c r="K113" s="161">
        <f>SUM(K114:K188)</f>
        <v>0</v>
      </c>
      <c r="L113" s="161"/>
      <c r="M113" s="161">
        <f>SUM(M114:M188)</f>
        <v>0</v>
      </c>
      <c r="N113" s="160"/>
      <c r="O113" s="160">
        <f>SUM(O114:O188)</f>
        <v>242.69999999999996</v>
      </c>
      <c r="P113" s="160"/>
      <c r="Q113" s="160">
        <f>SUM(Q114:Q188)</f>
        <v>0</v>
      </c>
      <c r="R113" s="161"/>
      <c r="S113" s="161"/>
      <c r="T113" s="161"/>
      <c r="U113" s="161"/>
      <c r="V113" s="161">
        <f>SUM(V114:V188)</f>
        <v>42.29</v>
      </c>
      <c r="W113" s="161"/>
      <c r="X113" s="161"/>
      <c r="Y113" s="161"/>
      <c r="AG113" t="s">
        <v>303</v>
      </c>
    </row>
    <row r="114" spans="1:60" ht="22.5" outlineLevel="1" x14ac:dyDescent="0.2">
      <c r="A114" s="169">
        <v>41</v>
      </c>
      <c r="B114" s="170" t="s">
        <v>2054</v>
      </c>
      <c r="C114" s="183" t="s">
        <v>2055</v>
      </c>
      <c r="D114" s="171" t="s">
        <v>366</v>
      </c>
      <c r="E114" s="172">
        <v>281.91000000000003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7">
        <v>0</v>
      </c>
      <c r="O114" s="157">
        <f>ROUND(E114*N114,2)</f>
        <v>0</v>
      </c>
      <c r="P114" s="157">
        <v>0</v>
      </c>
      <c r="Q114" s="157">
        <f>ROUND(E114*P114,2)</f>
        <v>0</v>
      </c>
      <c r="R114" s="158"/>
      <c r="S114" s="158" t="s">
        <v>328</v>
      </c>
      <c r="T114" s="158" t="s">
        <v>308</v>
      </c>
      <c r="U114" s="158">
        <v>0.15</v>
      </c>
      <c r="V114" s="158">
        <f>ROUND(E114*U114,2)</f>
        <v>42.29</v>
      </c>
      <c r="W114" s="158"/>
      <c r="X114" s="158" t="s">
        <v>309</v>
      </c>
      <c r="Y114" s="158" t="s">
        <v>310</v>
      </c>
      <c r="Z114" s="147"/>
      <c r="AA114" s="147"/>
      <c r="AB114" s="147"/>
      <c r="AC114" s="147"/>
      <c r="AD114" s="147"/>
      <c r="AE114" s="147"/>
      <c r="AF114" s="147"/>
      <c r="AG114" s="147" t="s">
        <v>311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93" t="s">
        <v>2056</v>
      </c>
      <c r="D115" s="189"/>
      <c r="E115" s="190">
        <v>164.5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1916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">
      <c r="A116" s="154"/>
      <c r="B116" s="155"/>
      <c r="C116" s="193" t="s">
        <v>2057</v>
      </c>
      <c r="D116" s="189"/>
      <c r="E116" s="190">
        <v>40.799999999999997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1916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93" t="s">
        <v>2058</v>
      </c>
      <c r="D117" s="189"/>
      <c r="E117" s="190">
        <v>27.65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1916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93" t="s">
        <v>2059</v>
      </c>
      <c r="D118" s="189"/>
      <c r="E118" s="190">
        <v>5.12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1916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93" t="s">
        <v>2060</v>
      </c>
      <c r="D119" s="189"/>
      <c r="E119" s="190">
        <v>18.100000000000001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1916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93" t="s">
        <v>2061</v>
      </c>
      <c r="D120" s="189"/>
      <c r="E120" s="190">
        <v>9.3000000000000007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1916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93" t="s">
        <v>2062</v>
      </c>
      <c r="D121" s="189"/>
      <c r="E121" s="190">
        <v>14.9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1916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93" t="s">
        <v>2063</v>
      </c>
      <c r="D122" s="189"/>
      <c r="E122" s="190">
        <v>1.54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1916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69">
        <v>42</v>
      </c>
      <c r="B123" s="170" t="s">
        <v>2064</v>
      </c>
      <c r="C123" s="183" t="s">
        <v>2065</v>
      </c>
      <c r="D123" s="171" t="s">
        <v>499</v>
      </c>
      <c r="E123" s="172">
        <v>16.361000000000001</v>
      </c>
      <c r="F123" s="173"/>
      <c r="G123" s="174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7">
        <v>2.5251399999999999</v>
      </c>
      <c r="O123" s="157">
        <f>ROUND(E123*N123,2)</f>
        <v>41.31</v>
      </c>
      <c r="P123" s="157">
        <v>0</v>
      </c>
      <c r="Q123" s="157">
        <f>ROUND(E123*P123,2)</f>
        <v>0</v>
      </c>
      <c r="R123" s="158"/>
      <c r="S123" s="158" t="s">
        <v>328</v>
      </c>
      <c r="T123" s="158" t="s">
        <v>308</v>
      </c>
      <c r="U123" s="158">
        <v>0</v>
      </c>
      <c r="V123" s="158">
        <f>ROUND(E123*U123,2)</f>
        <v>0</v>
      </c>
      <c r="W123" s="158"/>
      <c r="X123" s="158" t="s">
        <v>309</v>
      </c>
      <c r="Y123" s="158" t="s">
        <v>310</v>
      </c>
      <c r="Z123" s="147"/>
      <c r="AA123" s="147"/>
      <c r="AB123" s="147"/>
      <c r="AC123" s="147"/>
      <c r="AD123" s="147"/>
      <c r="AE123" s="147"/>
      <c r="AF123" s="147"/>
      <c r="AG123" s="147" t="s">
        <v>311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93" t="s">
        <v>2066</v>
      </c>
      <c r="D124" s="189"/>
      <c r="E124" s="190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1916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93" t="s">
        <v>2067</v>
      </c>
      <c r="D125" s="189"/>
      <c r="E125" s="190">
        <v>2.59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1916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">
      <c r="A126" s="154"/>
      <c r="B126" s="155"/>
      <c r="C126" s="193" t="s">
        <v>2068</v>
      </c>
      <c r="D126" s="189"/>
      <c r="E126" s="190">
        <v>0.39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1916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93" t="s">
        <v>2069</v>
      </c>
      <c r="D127" s="189"/>
      <c r="E127" s="190">
        <v>2.35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1916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93" t="s">
        <v>1942</v>
      </c>
      <c r="D128" s="189"/>
      <c r="E128" s="190"/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1916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93" t="s">
        <v>2070</v>
      </c>
      <c r="D129" s="189"/>
      <c r="E129" s="190">
        <v>4.12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1916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3" t="s">
        <v>2071</v>
      </c>
      <c r="D130" s="189"/>
      <c r="E130" s="190">
        <v>1.24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1916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93" t="s">
        <v>2072</v>
      </c>
      <c r="D131" s="189"/>
      <c r="E131" s="190">
        <v>2.4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1916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93" t="s">
        <v>2073</v>
      </c>
      <c r="D132" s="189"/>
      <c r="E132" s="190">
        <v>0.97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1916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3" t="s">
        <v>2074</v>
      </c>
      <c r="D133" s="189"/>
      <c r="E133" s="190">
        <v>2.29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1916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69">
        <v>43</v>
      </c>
      <c r="B134" s="170" t="s">
        <v>2075</v>
      </c>
      <c r="C134" s="183" t="s">
        <v>2076</v>
      </c>
      <c r="D134" s="171" t="s">
        <v>499</v>
      </c>
      <c r="E134" s="172">
        <v>0.50370000000000004</v>
      </c>
      <c r="F134" s="173"/>
      <c r="G134" s="174">
        <f>ROUND(E134*F134,2)</f>
        <v>0</v>
      </c>
      <c r="H134" s="159"/>
      <c r="I134" s="158">
        <f>ROUND(E134*H134,2)</f>
        <v>0</v>
      </c>
      <c r="J134" s="159"/>
      <c r="K134" s="158">
        <f>ROUND(E134*J134,2)</f>
        <v>0</v>
      </c>
      <c r="L134" s="158">
        <v>21</v>
      </c>
      <c r="M134" s="158">
        <f>G134*(1+L134/100)</f>
        <v>0</v>
      </c>
      <c r="N134" s="157">
        <v>2.5249999999999999</v>
      </c>
      <c r="O134" s="157">
        <f>ROUND(E134*N134,2)</f>
        <v>1.27</v>
      </c>
      <c r="P134" s="157">
        <v>0</v>
      </c>
      <c r="Q134" s="157">
        <f>ROUND(E134*P134,2)</f>
        <v>0</v>
      </c>
      <c r="R134" s="158"/>
      <c r="S134" s="158" t="s">
        <v>328</v>
      </c>
      <c r="T134" s="158" t="s">
        <v>308</v>
      </c>
      <c r="U134" s="158">
        <v>0</v>
      </c>
      <c r="V134" s="158">
        <f>ROUND(E134*U134,2)</f>
        <v>0</v>
      </c>
      <c r="W134" s="158"/>
      <c r="X134" s="158" t="s">
        <v>309</v>
      </c>
      <c r="Y134" s="158" t="s">
        <v>310</v>
      </c>
      <c r="Z134" s="147"/>
      <c r="AA134" s="147"/>
      <c r="AB134" s="147"/>
      <c r="AC134" s="147"/>
      <c r="AD134" s="147"/>
      <c r="AE134" s="147"/>
      <c r="AF134" s="147"/>
      <c r="AG134" s="147" t="s">
        <v>311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93" t="s">
        <v>2077</v>
      </c>
      <c r="D135" s="189"/>
      <c r="E135" s="190">
        <v>0.5</v>
      </c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1916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9">
        <v>44</v>
      </c>
      <c r="B136" s="170" t="s">
        <v>2078</v>
      </c>
      <c r="C136" s="183" t="s">
        <v>2079</v>
      </c>
      <c r="D136" s="171" t="s">
        <v>366</v>
      </c>
      <c r="E136" s="172">
        <v>1.0995999999999999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7">
        <v>3.9199999999999999E-2</v>
      </c>
      <c r="O136" s="157">
        <f>ROUND(E136*N136,2)</f>
        <v>0.04</v>
      </c>
      <c r="P136" s="157">
        <v>0</v>
      </c>
      <c r="Q136" s="157">
        <f>ROUND(E136*P136,2)</f>
        <v>0</v>
      </c>
      <c r="R136" s="158"/>
      <c r="S136" s="158" t="s">
        <v>328</v>
      </c>
      <c r="T136" s="158" t="s">
        <v>308</v>
      </c>
      <c r="U136" s="158">
        <v>0</v>
      </c>
      <c r="V136" s="158">
        <f>ROUND(E136*U136,2)</f>
        <v>0</v>
      </c>
      <c r="W136" s="158"/>
      <c r="X136" s="158" t="s">
        <v>309</v>
      </c>
      <c r="Y136" s="158" t="s">
        <v>310</v>
      </c>
      <c r="Z136" s="147"/>
      <c r="AA136" s="147"/>
      <c r="AB136" s="147"/>
      <c r="AC136" s="147"/>
      <c r="AD136" s="147"/>
      <c r="AE136" s="147"/>
      <c r="AF136" s="147"/>
      <c r="AG136" s="147" t="s">
        <v>311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193" t="s">
        <v>2080</v>
      </c>
      <c r="D137" s="189"/>
      <c r="E137" s="190">
        <v>1.1000000000000001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1916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5">
        <v>45</v>
      </c>
      <c r="B138" s="176" t="s">
        <v>2081</v>
      </c>
      <c r="C138" s="182" t="s">
        <v>2082</v>
      </c>
      <c r="D138" s="177" t="s">
        <v>366</v>
      </c>
      <c r="E138" s="178">
        <v>1.0995999999999999</v>
      </c>
      <c r="F138" s="179"/>
      <c r="G138" s="180">
        <f>ROUND(E138*F138,2)</f>
        <v>0</v>
      </c>
      <c r="H138" s="159"/>
      <c r="I138" s="158">
        <f>ROUND(E138*H138,2)</f>
        <v>0</v>
      </c>
      <c r="J138" s="159"/>
      <c r="K138" s="158">
        <f>ROUND(E138*J138,2)</f>
        <v>0</v>
      </c>
      <c r="L138" s="158">
        <v>21</v>
      </c>
      <c r="M138" s="158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8"/>
      <c r="S138" s="158" t="s">
        <v>328</v>
      </c>
      <c r="T138" s="158" t="s">
        <v>308</v>
      </c>
      <c r="U138" s="158">
        <v>0</v>
      </c>
      <c r="V138" s="158">
        <f>ROUND(E138*U138,2)</f>
        <v>0</v>
      </c>
      <c r="W138" s="158"/>
      <c r="X138" s="158" t="s">
        <v>309</v>
      </c>
      <c r="Y138" s="158" t="s">
        <v>310</v>
      </c>
      <c r="Z138" s="147"/>
      <c r="AA138" s="147"/>
      <c r="AB138" s="147"/>
      <c r="AC138" s="147"/>
      <c r="AD138" s="147"/>
      <c r="AE138" s="147"/>
      <c r="AF138" s="147"/>
      <c r="AG138" s="147" t="s">
        <v>311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69">
        <v>46</v>
      </c>
      <c r="B139" s="170" t="s">
        <v>2083</v>
      </c>
      <c r="C139" s="183" t="s">
        <v>2084</v>
      </c>
      <c r="D139" s="171" t="s">
        <v>516</v>
      </c>
      <c r="E139" s="172">
        <v>5.5399999999999998E-2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7">
        <v>1.0217400000000001</v>
      </c>
      <c r="O139" s="157">
        <f>ROUND(E139*N139,2)</f>
        <v>0.06</v>
      </c>
      <c r="P139" s="157">
        <v>0</v>
      </c>
      <c r="Q139" s="157">
        <f>ROUND(E139*P139,2)</f>
        <v>0</v>
      </c>
      <c r="R139" s="158"/>
      <c r="S139" s="158" t="s">
        <v>328</v>
      </c>
      <c r="T139" s="158" t="s">
        <v>308</v>
      </c>
      <c r="U139" s="158">
        <v>0</v>
      </c>
      <c r="V139" s="158">
        <f>ROUND(E139*U139,2)</f>
        <v>0</v>
      </c>
      <c r="W139" s="158"/>
      <c r="X139" s="158" t="s">
        <v>309</v>
      </c>
      <c r="Y139" s="158" t="s">
        <v>310</v>
      </c>
      <c r="Z139" s="147"/>
      <c r="AA139" s="147"/>
      <c r="AB139" s="147"/>
      <c r="AC139" s="147"/>
      <c r="AD139" s="147"/>
      <c r="AE139" s="147"/>
      <c r="AF139" s="147"/>
      <c r="AG139" s="147" t="s">
        <v>311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93" t="s">
        <v>2085</v>
      </c>
      <c r="D140" s="189"/>
      <c r="E140" s="190"/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1916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">
      <c r="A141" s="154"/>
      <c r="B141" s="155"/>
      <c r="C141" s="193" t="s">
        <v>2086</v>
      </c>
      <c r="D141" s="189"/>
      <c r="E141" s="190">
        <v>0.06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1916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2.5" outlineLevel="1" x14ac:dyDescent="0.2">
      <c r="A142" s="169">
        <v>47</v>
      </c>
      <c r="B142" s="170" t="s">
        <v>2087</v>
      </c>
      <c r="C142" s="183" t="s">
        <v>2088</v>
      </c>
      <c r="D142" s="171" t="s">
        <v>366</v>
      </c>
      <c r="E142" s="172">
        <v>51.225000000000001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7">
        <v>0.74</v>
      </c>
      <c r="O142" s="157">
        <f>ROUND(E142*N142,2)</f>
        <v>37.909999999999997</v>
      </c>
      <c r="P142" s="157">
        <v>0</v>
      </c>
      <c r="Q142" s="157">
        <f>ROUND(E142*P142,2)</f>
        <v>0</v>
      </c>
      <c r="R142" s="158"/>
      <c r="S142" s="158" t="s">
        <v>328</v>
      </c>
      <c r="T142" s="158" t="s">
        <v>308</v>
      </c>
      <c r="U142" s="158">
        <v>0</v>
      </c>
      <c r="V142" s="158">
        <f>ROUND(E142*U142,2)</f>
        <v>0</v>
      </c>
      <c r="W142" s="158"/>
      <c r="X142" s="158" t="s">
        <v>309</v>
      </c>
      <c r="Y142" s="158" t="s">
        <v>310</v>
      </c>
      <c r="Z142" s="147"/>
      <c r="AA142" s="147"/>
      <c r="AB142" s="147"/>
      <c r="AC142" s="147"/>
      <c r="AD142" s="147"/>
      <c r="AE142" s="147"/>
      <c r="AF142" s="147"/>
      <c r="AG142" s="147" t="s">
        <v>311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2" x14ac:dyDescent="0.2">
      <c r="A143" s="154"/>
      <c r="B143" s="155"/>
      <c r="C143" s="193" t="s">
        <v>2089</v>
      </c>
      <c r="D143" s="189"/>
      <c r="E143" s="190">
        <v>25.77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1916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93" t="s">
        <v>2090</v>
      </c>
      <c r="D144" s="189"/>
      <c r="E144" s="190">
        <v>7.75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1916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3" t="s">
        <v>2091</v>
      </c>
      <c r="D145" s="189"/>
      <c r="E145" s="190">
        <v>15</v>
      </c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1916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93" t="s">
        <v>2092</v>
      </c>
      <c r="D146" s="189"/>
      <c r="E146" s="190">
        <v>2.7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1916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22.5" outlineLevel="1" x14ac:dyDescent="0.2">
      <c r="A147" s="169">
        <v>48</v>
      </c>
      <c r="B147" s="170" t="s">
        <v>2093</v>
      </c>
      <c r="C147" s="183" t="s">
        <v>2094</v>
      </c>
      <c r="D147" s="171" t="s">
        <v>366</v>
      </c>
      <c r="E147" s="172">
        <v>6.95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7">
        <v>0.96299999999999997</v>
      </c>
      <c r="O147" s="157">
        <f>ROUND(E147*N147,2)</f>
        <v>6.69</v>
      </c>
      <c r="P147" s="157">
        <v>0</v>
      </c>
      <c r="Q147" s="157">
        <f>ROUND(E147*P147,2)</f>
        <v>0</v>
      </c>
      <c r="R147" s="158"/>
      <c r="S147" s="158" t="s">
        <v>328</v>
      </c>
      <c r="T147" s="158" t="s">
        <v>308</v>
      </c>
      <c r="U147" s="158">
        <v>0</v>
      </c>
      <c r="V147" s="158">
        <f>ROUND(E147*U147,2)</f>
        <v>0</v>
      </c>
      <c r="W147" s="158"/>
      <c r="X147" s="158" t="s">
        <v>309</v>
      </c>
      <c r="Y147" s="158" t="s">
        <v>310</v>
      </c>
      <c r="Z147" s="147"/>
      <c r="AA147" s="147"/>
      <c r="AB147" s="147"/>
      <c r="AC147" s="147"/>
      <c r="AD147" s="147"/>
      <c r="AE147" s="147"/>
      <c r="AF147" s="147"/>
      <c r="AG147" s="147" t="s">
        <v>311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93" t="s">
        <v>2095</v>
      </c>
      <c r="D148" s="189"/>
      <c r="E148" s="190">
        <v>6.95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1916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9">
        <v>49</v>
      </c>
      <c r="B149" s="170" t="s">
        <v>2096</v>
      </c>
      <c r="C149" s="183" t="s">
        <v>2097</v>
      </c>
      <c r="D149" s="171" t="s">
        <v>541</v>
      </c>
      <c r="E149" s="172">
        <v>96</v>
      </c>
      <c r="F149" s="173"/>
      <c r="G149" s="174">
        <f>ROUND(E149*F149,2)</f>
        <v>0</v>
      </c>
      <c r="H149" s="159"/>
      <c r="I149" s="158">
        <f>ROUND(E149*H149,2)</f>
        <v>0</v>
      </c>
      <c r="J149" s="159"/>
      <c r="K149" s="158">
        <f>ROUND(E149*J149,2)</f>
        <v>0</v>
      </c>
      <c r="L149" s="158">
        <v>21</v>
      </c>
      <c r="M149" s="158">
        <f>G149*(1+L149/100)</f>
        <v>0</v>
      </c>
      <c r="N149" s="157">
        <v>0</v>
      </c>
      <c r="O149" s="157">
        <f>ROUND(E149*N149,2)</f>
        <v>0</v>
      </c>
      <c r="P149" s="157">
        <v>0</v>
      </c>
      <c r="Q149" s="157">
        <f>ROUND(E149*P149,2)</f>
        <v>0</v>
      </c>
      <c r="R149" s="158"/>
      <c r="S149" s="158" t="s">
        <v>307</v>
      </c>
      <c r="T149" s="158" t="s">
        <v>308</v>
      </c>
      <c r="U149" s="158">
        <v>0</v>
      </c>
      <c r="V149" s="158">
        <f>ROUND(E149*U149,2)</f>
        <v>0</v>
      </c>
      <c r="W149" s="158"/>
      <c r="X149" s="158" t="s">
        <v>309</v>
      </c>
      <c r="Y149" s="158" t="s">
        <v>310</v>
      </c>
      <c r="Z149" s="147"/>
      <c r="AA149" s="147"/>
      <c r="AB149" s="147"/>
      <c r="AC149" s="147"/>
      <c r="AD149" s="147"/>
      <c r="AE149" s="147"/>
      <c r="AF149" s="147"/>
      <c r="AG149" s="147" t="s">
        <v>311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2" x14ac:dyDescent="0.2">
      <c r="A150" s="154"/>
      <c r="B150" s="155"/>
      <c r="C150" s="193" t="s">
        <v>2098</v>
      </c>
      <c r="D150" s="189"/>
      <c r="E150" s="190">
        <v>96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1916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69">
        <v>50</v>
      </c>
      <c r="B151" s="170" t="s">
        <v>2099</v>
      </c>
      <c r="C151" s="183" t="s">
        <v>2100</v>
      </c>
      <c r="D151" s="171" t="s">
        <v>499</v>
      </c>
      <c r="E151" s="172">
        <v>28.756799999999998</v>
      </c>
      <c r="F151" s="173"/>
      <c r="G151" s="174">
        <f>ROUND(E151*F151,2)</f>
        <v>0</v>
      </c>
      <c r="H151" s="159"/>
      <c r="I151" s="158">
        <f>ROUND(E151*H151,2)</f>
        <v>0</v>
      </c>
      <c r="J151" s="159"/>
      <c r="K151" s="158">
        <f>ROUND(E151*J151,2)</f>
        <v>0</v>
      </c>
      <c r="L151" s="158">
        <v>21</v>
      </c>
      <c r="M151" s="158">
        <f>G151*(1+L151/100)</f>
        <v>0</v>
      </c>
      <c r="N151" s="157">
        <v>2.5249999999999999</v>
      </c>
      <c r="O151" s="157">
        <f>ROUND(E151*N151,2)</f>
        <v>72.61</v>
      </c>
      <c r="P151" s="157">
        <v>0</v>
      </c>
      <c r="Q151" s="157">
        <f>ROUND(E151*P151,2)</f>
        <v>0</v>
      </c>
      <c r="R151" s="158"/>
      <c r="S151" s="158" t="s">
        <v>328</v>
      </c>
      <c r="T151" s="158" t="s">
        <v>308</v>
      </c>
      <c r="U151" s="158">
        <v>0</v>
      </c>
      <c r="V151" s="158">
        <f>ROUND(E151*U151,2)</f>
        <v>0</v>
      </c>
      <c r="W151" s="158"/>
      <c r="X151" s="158" t="s">
        <v>309</v>
      </c>
      <c r="Y151" s="158" t="s">
        <v>310</v>
      </c>
      <c r="Z151" s="147"/>
      <c r="AA151" s="147"/>
      <c r="AB151" s="147"/>
      <c r="AC151" s="147"/>
      <c r="AD151" s="147"/>
      <c r="AE151" s="147"/>
      <c r="AF151" s="147"/>
      <c r="AG151" s="147" t="s">
        <v>311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2" x14ac:dyDescent="0.2">
      <c r="A152" s="154"/>
      <c r="B152" s="155"/>
      <c r="C152" s="193" t="s">
        <v>2101</v>
      </c>
      <c r="D152" s="189"/>
      <c r="E152" s="190">
        <v>12.37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1916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3" t="s">
        <v>2102</v>
      </c>
      <c r="D153" s="189"/>
      <c r="E153" s="190">
        <v>4.34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1916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">
      <c r="A154" s="154"/>
      <c r="B154" s="155"/>
      <c r="C154" s="193" t="s">
        <v>2103</v>
      </c>
      <c r="D154" s="189"/>
      <c r="E154" s="190">
        <v>7.2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1916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93" t="s">
        <v>2104</v>
      </c>
      <c r="D155" s="189"/>
      <c r="E155" s="190">
        <v>3.34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1916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22.5" outlineLevel="3" x14ac:dyDescent="0.2">
      <c r="A156" s="154"/>
      <c r="B156" s="155"/>
      <c r="C156" s="193" t="s">
        <v>2105</v>
      </c>
      <c r="D156" s="189"/>
      <c r="E156" s="190">
        <v>1.51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1916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69">
        <v>51</v>
      </c>
      <c r="B157" s="170" t="s">
        <v>2106</v>
      </c>
      <c r="C157" s="183" t="s">
        <v>2107</v>
      </c>
      <c r="D157" s="171" t="s">
        <v>366</v>
      </c>
      <c r="E157" s="172">
        <v>88.76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7">
        <v>3.916E-2</v>
      </c>
      <c r="O157" s="157">
        <f>ROUND(E157*N157,2)</f>
        <v>3.48</v>
      </c>
      <c r="P157" s="157">
        <v>0</v>
      </c>
      <c r="Q157" s="157">
        <f>ROUND(E157*P157,2)</f>
        <v>0</v>
      </c>
      <c r="R157" s="158"/>
      <c r="S157" s="158" t="s">
        <v>328</v>
      </c>
      <c r="T157" s="158" t="s">
        <v>308</v>
      </c>
      <c r="U157" s="158">
        <v>0</v>
      </c>
      <c r="V157" s="158">
        <f>ROUND(E157*U157,2)</f>
        <v>0</v>
      </c>
      <c r="W157" s="158"/>
      <c r="X157" s="158" t="s">
        <v>309</v>
      </c>
      <c r="Y157" s="158" t="s">
        <v>310</v>
      </c>
      <c r="Z157" s="147"/>
      <c r="AA157" s="147"/>
      <c r="AB157" s="147"/>
      <c r="AC157" s="147"/>
      <c r="AD157" s="147"/>
      <c r="AE157" s="147"/>
      <c r="AF157" s="147"/>
      <c r="AG157" s="147" t="s">
        <v>311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2" x14ac:dyDescent="0.2">
      <c r="A158" s="154"/>
      <c r="B158" s="155"/>
      <c r="C158" s="193" t="s">
        <v>2108</v>
      </c>
      <c r="D158" s="189"/>
      <c r="E158" s="190">
        <v>41.24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1916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93" t="s">
        <v>2109</v>
      </c>
      <c r="D159" s="189"/>
      <c r="E159" s="190">
        <v>12.4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1916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93" t="s">
        <v>2110</v>
      </c>
      <c r="D160" s="189"/>
      <c r="E160" s="190">
        <v>24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1916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3" t="s">
        <v>2111</v>
      </c>
      <c r="D161" s="189"/>
      <c r="E161" s="190">
        <v>11.12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1916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5">
        <v>52</v>
      </c>
      <c r="B162" s="176" t="s">
        <v>2112</v>
      </c>
      <c r="C162" s="182" t="s">
        <v>2113</v>
      </c>
      <c r="D162" s="177" t="s">
        <v>366</v>
      </c>
      <c r="E162" s="178">
        <v>88.76</v>
      </c>
      <c r="F162" s="179"/>
      <c r="G162" s="180">
        <f>ROUND(E162*F162,2)</f>
        <v>0</v>
      </c>
      <c r="H162" s="159"/>
      <c r="I162" s="158">
        <f>ROUND(E162*H162,2)</f>
        <v>0</v>
      </c>
      <c r="J162" s="159"/>
      <c r="K162" s="158">
        <f>ROUND(E162*J162,2)</f>
        <v>0</v>
      </c>
      <c r="L162" s="158">
        <v>21</v>
      </c>
      <c r="M162" s="158">
        <f>G162*(1+L162/100)</f>
        <v>0</v>
      </c>
      <c r="N162" s="157">
        <v>0</v>
      </c>
      <c r="O162" s="157">
        <f>ROUND(E162*N162,2)</f>
        <v>0</v>
      </c>
      <c r="P162" s="157">
        <v>0</v>
      </c>
      <c r="Q162" s="157">
        <f>ROUND(E162*P162,2)</f>
        <v>0</v>
      </c>
      <c r="R162" s="158"/>
      <c r="S162" s="158" t="s">
        <v>328</v>
      </c>
      <c r="T162" s="158" t="s">
        <v>308</v>
      </c>
      <c r="U162" s="158">
        <v>0</v>
      </c>
      <c r="V162" s="158">
        <f>ROUND(E162*U162,2)</f>
        <v>0</v>
      </c>
      <c r="W162" s="158"/>
      <c r="X162" s="158" t="s">
        <v>309</v>
      </c>
      <c r="Y162" s="158" t="s">
        <v>310</v>
      </c>
      <c r="Z162" s="147"/>
      <c r="AA162" s="147"/>
      <c r="AB162" s="147"/>
      <c r="AC162" s="147"/>
      <c r="AD162" s="147"/>
      <c r="AE162" s="147"/>
      <c r="AF162" s="147"/>
      <c r="AG162" s="147" t="s">
        <v>311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ht="22.5" outlineLevel="1" x14ac:dyDescent="0.2">
      <c r="A163" s="169">
        <v>53</v>
      </c>
      <c r="B163" s="170" t="s">
        <v>2114</v>
      </c>
      <c r="C163" s="183" t="s">
        <v>2115</v>
      </c>
      <c r="D163" s="171" t="s">
        <v>516</v>
      </c>
      <c r="E163" s="172">
        <v>1.9588000000000001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7">
        <v>1.0211600000000001</v>
      </c>
      <c r="O163" s="157">
        <f>ROUND(E163*N163,2)</f>
        <v>2</v>
      </c>
      <c r="P163" s="157">
        <v>0</v>
      </c>
      <c r="Q163" s="157">
        <f>ROUND(E163*P163,2)</f>
        <v>0</v>
      </c>
      <c r="R163" s="158"/>
      <c r="S163" s="158" t="s">
        <v>328</v>
      </c>
      <c r="T163" s="158" t="s">
        <v>308</v>
      </c>
      <c r="U163" s="158">
        <v>0</v>
      </c>
      <c r="V163" s="158">
        <f>ROUND(E163*U163,2)</f>
        <v>0</v>
      </c>
      <c r="W163" s="158"/>
      <c r="X163" s="158" t="s">
        <v>309</v>
      </c>
      <c r="Y163" s="158" t="s">
        <v>310</v>
      </c>
      <c r="Z163" s="147"/>
      <c r="AA163" s="147"/>
      <c r="AB163" s="147"/>
      <c r="AC163" s="147"/>
      <c r="AD163" s="147"/>
      <c r="AE163" s="147"/>
      <c r="AF163" s="147"/>
      <c r="AG163" s="147" t="s">
        <v>311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2" x14ac:dyDescent="0.2">
      <c r="A164" s="154"/>
      <c r="B164" s="155"/>
      <c r="C164" s="193" t="s">
        <v>2116</v>
      </c>
      <c r="D164" s="189"/>
      <c r="E164" s="190"/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1916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">
      <c r="A165" s="154"/>
      <c r="B165" s="155"/>
      <c r="C165" s="194" t="s">
        <v>1983</v>
      </c>
      <c r="D165" s="191"/>
      <c r="E165" s="192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1916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22.5" outlineLevel="3" x14ac:dyDescent="0.2">
      <c r="A166" s="154"/>
      <c r="B166" s="155"/>
      <c r="C166" s="195" t="s">
        <v>2117</v>
      </c>
      <c r="D166" s="191"/>
      <c r="E166" s="192">
        <v>51.55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1916</v>
      </c>
      <c r="AH166" s="147">
        <v>2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5" t="s">
        <v>2118</v>
      </c>
      <c r="D167" s="191"/>
      <c r="E167" s="192">
        <v>15.5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1916</v>
      </c>
      <c r="AH167" s="147">
        <v>2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95" t="s">
        <v>2119</v>
      </c>
      <c r="D168" s="191"/>
      <c r="E168" s="192">
        <v>30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1916</v>
      </c>
      <c r="AH168" s="147">
        <v>2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">
      <c r="A169" s="154"/>
      <c r="B169" s="155"/>
      <c r="C169" s="195" t="s">
        <v>2120</v>
      </c>
      <c r="D169" s="191"/>
      <c r="E169" s="192">
        <v>13.9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1916</v>
      </c>
      <c r="AH169" s="147">
        <v>2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4" t="s">
        <v>1987</v>
      </c>
      <c r="D170" s="191"/>
      <c r="E170" s="192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1916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">
      <c r="A171" s="154"/>
      <c r="B171" s="155"/>
      <c r="C171" s="193" t="s">
        <v>2121</v>
      </c>
      <c r="D171" s="189"/>
      <c r="E171" s="190">
        <v>1.96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1916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69">
        <v>54</v>
      </c>
      <c r="B172" s="170" t="s">
        <v>2122</v>
      </c>
      <c r="C172" s="183" t="s">
        <v>2123</v>
      </c>
      <c r="D172" s="171" t="s">
        <v>499</v>
      </c>
      <c r="E172" s="172">
        <v>28.8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2.5249999999999999</v>
      </c>
      <c r="O172" s="157">
        <f>ROUND(E172*N172,2)</f>
        <v>72.72</v>
      </c>
      <c r="P172" s="157">
        <v>0</v>
      </c>
      <c r="Q172" s="157">
        <f>ROUND(E172*P172,2)</f>
        <v>0</v>
      </c>
      <c r="R172" s="158"/>
      <c r="S172" s="158" t="s">
        <v>328</v>
      </c>
      <c r="T172" s="158" t="s">
        <v>308</v>
      </c>
      <c r="U172" s="158">
        <v>0</v>
      </c>
      <c r="V172" s="158">
        <f>ROUND(E172*U172,2)</f>
        <v>0</v>
      </c>
      <c r="W172" s="158"/>
      <c r="X172" s="158" t="s">
        <v>309</v>
      </c>
      <c r="Y172" s="158" t="s">
        <v>310</v>
      </c>
      <c r="Z172" s="147"/>
      <c r="AA172" s="147"/>
      <c r="AB172" s="147"/>
      <c r="AC172" s="147"/>
      <c r="AD172" s="147"/>
      <c r="AE172" s="147"/>
      <c r="AF172" s="147"/>
      <c r="AG172" s="147" t="s">
        <v>311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193" t="s">
        <v>2124</v>
      </c>
      <c r="D173" s="189"/>
      <c r="E173" s="190">
        <v>14.4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1916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">
      <c r="A174" s="154"/>
      <c r="B174" s="155"/>
      <c r="C174" s="193" t="s">
        <v>2125</v>
      </c>
      <c r="D174" s="189"/>
      <c r="E174" s="190">
        <v>2.2999999999999998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1916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93" t="s">
        <v>2126</v>
      </c>
      <c r="D175" s="189"/>
      <c r="E175" s="190">
        <v>12.1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1916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69">
        <v>55</v>
      </c>
      <c r="B176" s="170" t="s">
        <v>2127</v>
      </c>
      <c r="C176" s="183" t="s">
        <v>2128</v>
      </c>
      <c r="D176" s="171" t="s">
        <v>366</v>
      </c>
      <c r="E176" s="172">
        <v>105.6</v>
      </c>
      <c r="F176" s="173"/>
      <c r="G176" s="174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7">
        <v>3.9199999999999999E-2</v>
      </c>
      <c r="O176" s="157">
        <f>ROUND(E176*N176,2)</f>
        <v>4.1399999999999997</v>
      </c>
      <c r="P176" s="157">
        <v>0</v>
      </c>
      <c r="Q176" s="157">
        <f>ROUND(E176*P176,2)</f>
        <v>0</v>
      </c>
      <c r="R176" s="158"/>
      <c r="S176" s="158" t="s">
        <v>328</v>
      </c>
      <c r="T176" s="158" t="s">
        <v>308</v>
      </c>
      <c r="U176" s="158">
        <v>0</v>
      </c>
      <c r="V176" s="158">
        <f>ROUND(E176*U176,2)</f>
        <v>0</v>
      </c>
      <c r="W176" s="158"/>
      <c r="X176" s="158" t="s">
        <v>309</v>
      </c>
      <c r="Y176" s="158" t="s">
        <v>310</v>
      </c>
      <c r="Z176" s="147"/>
      <c r="AA176" s="147"/>
      <c r="AB176" s="147"/>
      <c r="AC176" s="147"/>
      <c r="AD176" s="147"/>
      <c r="AE176" s="147"/>
      <c r="AF176" s="147"/>
      <c r="AG176" s="147" t="s">
        <v>311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93" t="s">
        <v>2129</v>
      </c>
      <c r="D177" s="189"/>
      <c r="E177" s="190">
        <v>57.6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1916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93" t="s">
        <v>2130</v>
      </c>
      <c r="D178" s="189"/>
      <c r="E178" s="190">
        <v>7.68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1916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3" t="s">
        <v>2131</v>
      </c>
      <c r="D179" s="189"/>
      <c r="E179" s="190">
        <v>40.32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1916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5">
        <v>56</v>
      </c>
      <c r="B180" s="176" t="s">
        <v>2132</v>
      </c>
      <c r="C180" s="182" t="s">
        <v>2133</v>
      </c>
      <c r="D180" s="177" t="s">
        <v>366</v>
      </c>
      <c r="E180" s="178">
        <v>105.6</v>
      </c>
      <c r="F180" s="179"/>
      <c r="G180" s="180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7">
        <v>0</v>
      </c>
      <c r="O180" s="157">
        <f>ROUND(E180*N180,2)</f>
        <v>0</v>
      </c>
      <c r="P180" s="157">
        <v>0</v>
      </c>
      <c r="Q180" s="157">
        <f>ROUND(E180*P180,2)</f>
        <v>0</v>
      </c>
      <c r="R180" s="158"/>
      <c r="S180" s="158" t="s">
        <v>328</v>
      </c>
      <c r="T180" s="158" t="s">
        <v>308</v>
      </c>
      <c r="U180" s="158">
        <v>0</v>
      </c>
      <c r="V180" s="158">
        <f>ROUND(E180*U180,2)</f>
        <v>0</v>
      </c>
      <c r="W180" s="158"/>
      <c r="X180" s="158" t="s">
        <v>309</v>
      </c>
      <c r="Y180" s="158" t="s">
        <v>310</v>
      </c>
      <c r="Z180" s="147"/>
      <c r="AA180" s="147"/>
      <c r="AB180" s="147"/>
      <c r="AC180" s="147"/>
      <c r="AD180" s="147"/>
      <c r="AE180" s="147"/>
      <c r="AF180" s="147"/>
      <c r="AG180" s="147" t="s">
        <v>311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22.5" outlineLevel="1" x14ac:dyDescent="0.2">
      <c r="A181" s="169">
        <v>57</v>
      </c>
      <c r="B181" s="170" t="s">
        <v>2134</v>
      </c>
      <c r="C181" s="183" t="s">
        <v>2135</v>
      </c>
      <c r="D181" s="171" t="s">
        <v>516</v>
      </c>
      <c r="E181" s="172">
        <v>0.44829999999999998</v>
      </c>
      <c r="F181" s="173"/>
      <c r="G181" s="174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1.05474</v>
      </c>
      <c r="O181" s="157">
        <f>ROUND(E181*N181,2)</f>
        <v>0.47</v>
      </c>
      <c r="P181" s="157">
        <v>0</v>
      </c>
      <c r="Q181" s="157">
        <f>ROUND(E181*P181,2)</f>
        <v>0</v>
      </c>
      <c r="R181" s="158"/>
      <c r="S181" s="158" t="s">
        <v>328</v>
      </c>
      <c r="T181" s="158" t="s">
        <v>308</v>
      </c>
      <c r="U181" s="158">
        <v>0</v>
      </c>
      <c r="V181" s="158">
        <f>ROUND(E181*U181,2)</f>
        <v>0</v>
      </c>
      <c r="W181" s="158"/>
      <c r="X181" s="158" t="s">
        <v>309</v>
      </c>
      <c r="Y181" s="158" t="s">
        <v>310</v>
      </c>
      <c r="Z181" s="147"/>
      <c r="AA181" s="147"/>
      <c r="AB181" s="147"/>
      <c r="AC181" s="147"/>
      <c r="AD181" s="147"/>
      <c r="AE181" s="147"/>
      <c r="AF181" s="147"/>
      <c r="AG181" s="147" t="s">
        <v>311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93" t="s">
        <v>2136</v>
      </c>
      <c r="D182" s="189"/>
      <c r="E182" s="190"/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1916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94" t="s">
        <v>1983</v>
      </c>
      <c r="D183" s="191"/>
      <c r="E183" s="192"/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1916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">
      <c r="A184" s="154"/>
      <c r="B184" s="155"/>
      <c r="C184" s="195" t="s">
        <v>2137</v>
      </c>
      <c r="D184" s="191"/>
      <c r="E184" s="192">
        <v>30.42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1916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95" t="s">
        <v>2138</v>
      </c>
      <c r="D185" s="191"/>
      <c r="E185" s="192">
        <v>5.78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1916</v>
      </c>
      <c r="AH185" s="147">
        <v>2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">
      <c r="A186" s="154"/>
      <c r="B186" s="155"/>
      <c r="C186" s="195" t="s">
        <v>2139</v>
      </c>
      <c r="D186" s="191"/>
      <c r="E186" s="192">
        <v>34.68</v>
      </c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1916</v>
      </c>
      <c r="AH186" s="147">
        <v>2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94" t="s">
        <v>1987</v>
      </c>
      <c r="D187" s="191"/>
      <c r="E187" s="192"/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1916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93" t="s">
        <v>2140</v>
      </c>
      <c r="D188" s="189"/>
      <c r="E188" s="190">
        <v>0.45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1916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x14ac:dyDescent="0.2">
      <c r="A189" s="162" t="s">
        <v>302</v>
      </c>
      <c r="B189" s="163" t="s">
        <v>156</v>
      </c>
      <c r="C189" s="181" t="s">
        <v>157</v>
      </c>
      <c r="D189" s="164"/>
      <c r="E189" s="165"/>
      <c r="F189" s="166"/>
      <c r="G189" s="167">
        <f>SUMIF(AG190:AG211,"&lt;&gt;NOR",G190:G211)</f>
        <v>0</v>
      </c>
      <c r="H189" s="161"/>
      <c r="I189" s="161">
        <f>SUM(I190:I211)</f>
        <v>0</v>
      </c>
      <c r="J189" s="161"/>
      <c r="K189" s="161">
        <f>SUM(K190:K211)</f>
        <v>0</v>
      </c>
      <c r="L189" s="161"/>
      <c r="M189" s="161">
        <f>SUM(M190:M211)</f>
        <v>0</v>
      </c>
      <c r="N189" s="160"/>
      <c r="O189" s="160">
        <f>SUM(O190:O211)</f>
        <v>69.330000000000013</v>
      </c>
      <c r="P189" s="160"/>
      <c r="Q189" s="160">
        <f>SUM(Q190:Q211)</f>
        <v>0</v>
      </c>
      <c r="R189" s="161"/>
      <c r="S189" s="161"/>
      <c r="T189" s="161"/>
      <c r="U189" s="161"/>
      <c r="V189" s="161">
        <f>SUM(V190:V211)</f>
        <v>0</v>
      </c>
      <c r="W189" s="161"/>
      <c r="X189" s="161"/>
      <c r="Y189" s="161"/>
      <c r="AG189" t="s">
        <v>303</v>
      </c>
    </row>
    <row r="190" spans="1:60" outlineLevel="1" x14ac:dyDescent="0.2">
      <c r="A190" s="169">
        <v>58</v>
      </c>
      <c r="B190" s="170" t="s">
        <v>2141</v>
      </c>
      <c r="C190" s="183" t="s">
        <v>2142</v>
      </c>
      <c r="D190" s="171" t="s">
        <v>366</v>
      </c>
      <c r="E190" s="172">
        <v>250.98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7">
        <v>1.8000000000000001E-4</v>
      </c>
      <c r="O190" s="157">
        <f>ROUND(E190*N190,2)</f>
        <v>0.05</v>
      </c>
      <c r="P190" s="157">
        <v>0</v>
      </c>
      <c r="Q190" s="157">
        <f>ROUND(E190*P190,2)</f>
        <v>0</v>
      </c>
      <c r="R190" s="158"/>
      <c r="S190" s="158" t="s">
        <v>328</v>
      </c>
      <c r="T190" s="158" t="s">
        <v>308</v>
      </c>
      <c r="U190" s="158">
        <v>0</v>
      </c>
      <c r="V190" s="158">
        <f>ROUND(E190*U190,2)</f>
        <v>0</v>
      </c>
      <c r="W190" s="158"/>
      <c r="X190" s="158" t="s">
        <v>309</v>
      </c>
      <c r="Y190" s="158" t="s">
        <v>310</v>
      </c>
      <c r="Z190" s="147"/>
      <c r="AA190" s="147"/>
      <c r="AB190" s="147"/>
      <c r="AC190" s="147"/>
      <c r="AD190" s="147"/>
      <c r="AE190" s="147"/>
      <c r="AF190" s="147"/>
      <c r="AG190" s="147" t="s">
        <v>311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33.75" outlineLevel="2" x14ac:dyDescent="0.2">
      <c r="A191" s="154"/>
      <c r="B191" s="155"/>
      <c r="C191" s="193" t="s">
        <v>2143</v>
      </c>
      <c r="D191" s="189"/>
      <c r="E191" s="190">
        <v>188.1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1916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93" t="s">
        <v>2144</v>
      </c>
      <c r="D192" s="189"/>
      <c r="E192" s="190">
        <v>55.2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1916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">
      <c r="A193" s="154"/>
      <c r="B193" s="155"/>
      <c r="C193" s="193" t="s">
        <v>2145</v>
      </c>
      <c r="D193" s="189"/>
      <c r="E193" s="190">
        <v>7.68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1916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69">
        <v>59</v>
      </c>
      <c r="B194" s="170" t="s">
        <v>2146</v>
      </c>
      <c r="C194" s="183" t="s">
        <v>2147</v>
      </c>
      <c r="D194" s="171" t="s">
        <v>499</v>
      </c>
      <c r="E194" s="172">
        <v>5.6429999999999998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7">
        <v>2.5249999999999999</v>
      </c>
      <c r="O194" s="157">
        <f>ROUND(E194*N194,2)</f>
        <v>14.25</v>
      </c>
      <c r="P194" s="157">
        <v>0</v>
      </c>
      <c r="Q194" s="157">
        <f>ROUND(E194*P194,2)</f>
        <v>0</v>
      </c>
      <c r="R194" s="158"/>
      <c r="S194" s="158" t="s">
        <v>328</v>
      </c>
      <c r="T194" s="158" t="s">
        <v>308</v>
      </c>
      <c r="U194" s="158">
        <v>0</v>
      </c>
      <c r="V194" s="158">
        <f>ROUND(E194*U194,2)</f>
        <v>0</v>
      </c>
      <c r="W194" s="158"/>
      <c r="X194" s="158" t="s">
        <v>309</v>
      </c>
      <c r="Y194" s="158" t="s">
        <v>310</v>
      </c>
      <c r="Z194" s="147"/>
      <c r="AA194" s="147"/>
      <c r="AB194" s="147"/>
      <c r="AC194" s="147"/>
      <c r="AD194" s="147"/>
      <c r="AE194" s="147"/>
      <c r="AF194" s="147"/>
      <c r="AG194" s="147" t="s">
        <v>311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2" x14ac:dyDescent="0.2">
      <c r="A195" s="154"/>
      <c r="B195" s="155"/>
      <c r="C195" s="193" t="s">
        <v>2148</v>
      </c>
      <c r="D195" s="189"/>
      <c r="E195" s="190">
        <v>5.64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1916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69">
        <v>60</v>
      </c>
      <c r="B196" s="170" t="s">
        <v>2149</v>
      </c>
      <c r="C196" s="183" t="s">
        <v>2150</v>
      </c>
      <c r="D196" s="171" t="s">
        <v>499</v>
      </c>
      <c r="E196" s="172">
        <v>1.5720000000000001</v>
      </c>
      <c r="F196" s="173"/>
      <c r="G196" s="17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7">
        <v>1.9205000000000001</v>
      </c>
      <c r="O196" s="157">
        <f>ROUND(E196*N196,2)</f>
        <v>3.02</v>
      </c>
      <c r="P196" s="157">
        <v>0</v>
      </c>
      <c r="Q196" s="157">
        <f>ROUND(E196*P196,2)</f>
        <v>0</v>
      </c>
      <c r="R196" s="158"/>
      <c r="S196" s="158" t="s">
        <v>328</v>
      </c>
      <c r="T196" s="158" t="s">
        <v>308</v>
      </c>
      <c r="U196" s="158">
        <v>0</v>
      </c>
      <c r="V196" s="158">
        <f>ROUND(E196*U196,2)</f>
        <v>0</v>
      </c>
      <c r="W196" s="158"/>
      <c r="X196" s="158" t="s">
        <v>309</v>
      </c>
      <c r="Y196" s="158" t="s">
        <v>310</v>
      </c>
      <c r="Z196" s="147"/>
      <c r="AA196" s="147"/>
      <c r="AB196" s="147"/>
      <c r="AC196" s="147"/>
      <c r="AD196" s="147"/>
      <c r="AE196" s="147"/>
      <c r="AF196" s="147"/>
      <c r="AG196" s="147" t="s">
        <v>311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93" t="s">
        <v>2151</v>
      </c>
      <c r="D197" s="189"/>
      <c r="E197" s="190">
        <v>1.38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1916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93" t="s">
        <v>2152</v>
      </c>
      <c r="D198" s="189"/>
      <c r="E198" s="190">
        <v>0.19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1916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69">
        <v>61</v>
      </c>
      <c r="B199" s="170" t="s">
        <v>2153</v>
      </c>
      <c r="C199" s="183" t="s">
        <v>2154</v>
      </c>
      <c r="D199" s="171" t="s">
        <v>499</v>
      </c>
      <c r="E199" s="172">
        <v>31.085999999999999</v>
      </c>
      <c r="F199" s="173"/>
      <c r="G199" s="174">
        <f>ROUND(E199*F199,2)</f>
        <v>0</v>
      </c>
      <c r="H199" s="159"/>
      <c r="I199" s="158">
        <f>ROUND(E199*H199,2)</f>
        <v>0</v>
      </c>
      <c r="J199" s="159"/>
      <c r="K199" s="158">
        <f>ROUND(E199*J199,2)</f>
        <v>0</v>
      </c>
      <c r="L199" s="158">
        <v>21</v>
      </c>
      <c r="M199" s="158">
        <f>G199*(1+L199/100)</f>
        <v>0</v>
      </c>
      <c r="N199" s="157">
        <v>1.665</v>
      </c>
      <c r="O199" s="157">
        <f>ROUND(E199*N199,2)</f>
        <v>51.76</v>
      </c>
      <c r="P199" s="157">
        <v>0</v>
      </c>
      <c r="Q199" s="157">
        <f>ROUND(E199*P199,2)</f>
        <v>0</v>
      </c>
      <c r="R199" s="158"/>
      <c r="S199" s="158" t="s">
        <v>328</v>
      </c>
      <c r="T199" s="158" t="s">
        <v>308</v>
      </c>
      <c r="U199" s="158">
        <v>0</v>
      </c>
      <c r="V199" s="158">
        <f>ROUND(E199*U199,2)</f>
        <v>0</v>
      </c>
      <c r="W199" s="158"/>
      <c r="X199" s="158" t="s">
        <v>309</v>
      </c>
      <c r="Y199" s="158" t="s">
        <v>310</v>
      </c>
      <c r="Z199" s="147"/>
      <c r="AA199" s="147"/>
      <c r="AB199" s="147"/>
      <c r="AC199" s="147"/>
      <c r="AD199" s="147"/>
      <c r="AE199" s="147"/>
      <c r="AF199" s="147"/>
      <c r="AG199" s="147" t="s">
        <v>311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93" t="s">
        <v>2155</v>
      </c>
      <c r="D200" s="189"/>
      <c r="E200" s="190">
        <v>22.44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1916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93" t="s">
        <v>2156</v>
      </c>
      <c r="D201" s="189"/>
      <c r="E201" s="190">
        <v>7.59</v>
      </c>
      <c r="F201" s="158"/>
      <c r="G201" s="15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1916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93" t="s">
        <v>2157</v>
      </c>
      <c r="D202" s="189"/>
      <c r="E202" s="190">
        <v>1.06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1916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69">
        <v>62</v>
      </c>
      <c r="B203" s="170" t="s">
        <v>2158</v>
      </c>
      <c r="C203" s="183" t="s">
        <v>2159</v>
      </c>
      <c r="D203" s="171" t="s">
        <v>421</v>
      </c>
      <c r="E203" s="172">
        <v>88.9</v>
      </c>
      <c r="F203" s="173"/>
      <c r="G203" s="174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4.8999999999999998E-4</v>
      </c>
      <c r="O203" s="157">
        <f>ROUND(E203*N203,2)</f>
        <v>0.04</v>
      </c>
      <c r="P203" s="157">
        <v>0</v>
      </c>
      <c r="Q203" s="157">
        <f>ROUND(E203*P203,2)</f>
        <v>0</v>
      </c>
      <c r="R203" s="158"/>
      <c r="S203" s="158" t="s">
        <v>307</v>
      </c>
      <c r="T203" s="158" t="s">
        <v>308</v>
      </c>
      <c r="U203" s="158">
        <v>0</v>
      </c>
      <c r="V203" s="158">
        <f>ROUND(E203*U203,2)</f>
        <v>0</v>
      </c>
      <c r="W203" s="158"/>
      <c r="X203" s="158" t="s">
        <v>309</v>
      </c>
      <c r="Y203" s="158" t="s">
        <v>310</v>
      </c>
      <c r="Z203" s="147"/>
      <c r="AA203" s="147"/>
      <c r="AB203" s="147"/>
      <c r="AC203" s="147"/>
      <c r="AD203" s="147"/>
      <c r="AE203" s="147"/>
      <c r="AF203" s="147"/>
      <c r="AG203" s="147" t="s">
        <v>311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2" x14ac:dyDescent="0.2">
      <c r="A204" s="154"/>
      <c r="B204" s="155"/>
      <c r="C204" s="193" t="s">
        <v>2160</v>
      </c>
      <c r="D204" s="189"/>
      <c r="E204" s="190">
        <v>62.7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1916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93" t="s">
        <v>2161</v>
      </c>
      <c r="D205" s="189"/>
      <c r="E205" s="190">
        <v>23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1916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3" t="s">
        <v>2162</v>
      </c>
      <c r="D206" s="189"/>
      <c r="E206" s="190">
        <v>3.2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1916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69">
        <v>63</v>
      </c>
      <c r="B207" s="170" t="s">
        <v>2163</v>
      </c>
      <c r="C207" s="183" t="s">
        <v>2164</v>
      </c>
      <c r="D207" s="171" t="s">
        <v>541</v>
      </c>
      <c r="E207" s="172">
        <v>8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1.5480000000000001E-2</v>
      </c>
      <c r="O207" s="157">
        <f>ROUND(E207*N207,2)</f>
        <v>0.12</v>
      </c>
      <c r="P207" s="157">
        <v>0</v>
      </c>
      <c r="Q207" s="157">
        <f>ROUND(E207*P207,2)</f>
        <v>0</v>
      </c>
      <c r="R207" s="158"/>
      <c r="S207" s="158" t="s">
        <v>328</v>
      </c>
      <c r="T207" s="158" t="s">
        <v>308</v>
      </c>
      <c r="U207" s="158">
        <v>0</v>
      </c>
      <c r="V207" s="158">
        <f>ROUND(E207*U207,2)</f>
        <v>0</v>
      </c>
      <c r="W207" s="158"/>
      <c r="X207" s="158" t="s">
        <v>2165</v>
      </c>
      <c r="Y207" s="158" t="s">
        <v>310</v>
      </c>
      <c r="Z207" s="147"/>
      <c r="AA207" s="147"/>
      <c r="AB207" s="147"/>
      <c r="AC207" s="147"/>
      <c r="AD207" s="147"/>
      <c r="AE207" s="147"/>
      <c r="AF207" s="147"/>
      <c r="AG207" s="147" t="s">
        <v>2166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93" t="s">
        <v>2167</v>
      </c>
      <c r="D208" s="189"/>
      <c r="E208" s="190">
        <v>7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1916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93" t="s">
        <v>2168</v>
      </c>
      <c r="D209" s="189"/>
      <c r="E209" s="190">
        <v>1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1916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69">
        <v>64</v>
      </c>
      <c r="B210" s="170" t="s">
        <v>2169</v>
      </c>
      <c r="C210" s="183" t="s">
        <v>2170</v>
      </c>
      <c r="D210" s="171" t="s">
        <v>366</v>
      </c>
      <c r="E210" s="172">
        <v>288.62700000000001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2.9999999999999997E-4</v>
      </c>
      <c r="O210" s="157">
        <f>ROUND(E210*N210,2)</f>
        <v>0.09</v>
      </c>
      <c r="P210" s="157">
        <v>0</v>
      </c>
      <c r="Q210" s="157">
        <f>ROUND(E210*P210,2)</f>
        <v>0</v>
      </c>
      <c r="R210" s="158" t="s">
        <v>2011</v>
      </c>
      <c r="S210" s="158" t="s">
        <v>328</v>
      </c>
      <c r="T210" s="158" t="s">
        <v>308</v>
      </c>
      <c r="U210" s="158">
        <v>0</v>
      </c>
      <c r="V210" s="158">
        <f>ROUND(E210*U210,2)</f>
        <v>0</v>
      </c>
      <c r="W210" s="158"/>
      <c r="X210" s="158" t="s">
        <v>523</v>
      </c>
      <c r="Y210" s="158" t="s">
        <v>310</v>
      </c>
      <c r="Z210" s="147"/>
      <c r="AA210" s="147"/>
      <c r="AB210" s="147"/>
      <c r="AC210" s="147"/>
      <c r="AD210" s="147"/>
      <c r="AE210" s="147"/>
      <c r="AF210" s="147"/>
      <c r="AG210" s="147" t="s">
        <v>2012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93" t="s">
        <v>2171</v>
      </c>
      <c r="D211" s="189"/>
      <c r="E211" s="190">
        <v>288.63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1916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x14ac:dyDescent="0.2">
      <c r="A212" s="162" t="s">
        <v>302</v>
      </c>
      <c r="B212" s="163" t="s">
        <v>162</v>
      </c>
      <c r="C212" s="181" t="s">
        <v>163</v>
      </c>
      <c r="D212" s="164"/>
      <c r="E212" s="165"/>
      <c r="F212" s="166"/>
      <c r="G212" s="167">
        <f>SUMIF(AG213:AG222,"&lt;&gt;NOR",G213:G222)</f>
        <v>0</v>
      </c>
      <c r="H212" s="161"/>
      <c r="I212" s="161">
        <f>SUM(I213:I222)</f>
        <v>0</v>
      </c>
      <c r="J212" s="161"/>
      <c r="K212" s="161">
        <f>SUM(K213:K222)</f>
        <v>0</v>
      </c>
      <c r="L212" s="161"/>
      <c r="M212" s="161">
        <f>SUM(M213:M222)</f>
        <v>0</v>
      </c>
      <c r="N212" s="160"/>
      <c r="O212" s="160">
        <f>SUM(O213:O222)</f>
        <v>19.79</v>
      </c>
      <c r="P212" s="160"/>
      <c r="Q212" s="160">
        <f>SUM(Q213:Q222)</f>
        <v>0</v>
      </c>
      <c r="R212" s="161"/>
      <c r="S212" s="161"/>
      <c r="T212" s="161"/>
      <c r="U212" s="161"/>
      <c r="V212" s="161">
        <f>SUM(V213:V222)</f>
        <v>155.07</v>
      </c>
      <c r="W212" s="161"/>
      <c r="X212" s="161"/>
      <c r="Y212" s="161"/>
      <c r="AG212" t="s">
        <v>303</v>
      </c>
    </row>
    <row r="213" spans="1:60" ht="22.5" outlineLevel="1" x14ac:dyDescent="0.2">
      <c r="A213" s="169">
        <v>65</v>
      </c>
      <c r="B213" s="170" t="s">
        <v>2172</v>
      </c>
      <c r="C213" s="183" t="s">
        <v>2173</v>
      </c>
      <c r="D213" s="171" t="s">
        <v>499</v>
      </c>
      <c r="E213" s="172">
        <v>6.6296999999999997</v>
      </c>
      <c r="F213" s="173"/>
      <c r="G213" s="174">
        <f>ROUND(E213*F213,2)</f>
        <v>0</v>
      </c>
      <c r="H213" s="159"/>
      <c r="I213" s="158">
        <f>ROUND(E213*H213,2)</f>
        <v>0</v>
      </c>
      <c r="J213" s="159"/>
      <c r="K213" s="158">
        <f>ROUND(E213*J213,2)</f>
        <v>0</v>
      </c>
      <c r="L213" s="158">
        <v>21</v>
      </c>
      <c r="M213" s="158">
        <f>G213*(1+L213/100)</f>
        <v>0</v>
      </c>
      <c r="N213" s="157">
        <v>2.6102799999999999</v>
      </c>
      <c r="O213" s="157">
        <f>ROUND(E213*N213,2)</f>
        <v>17.309999999999999</v>
      </c>
      <c r="P213" s="157">
        <v>0</v>
      </c>
      <c r="Q213" s="157">
        <f>ROUND(E213*P213,2)</f>
        <v>0</v>
      </c>
      <c r="R213" s="158"/>
      <c r="S213" s="158" t="s">
        <v>328</v>
      </c>
      <c r="T213" s="158" t="s">
        <v>308</v>
      </c>
      <c r="U213" s="158">
        <v>6.8259999999999996</v>
      </c>
      <c r="V213" s="158">
        <f>ROUND(E213*U213,2)</f>
        <v>45.25</v>
      </c>
      <c r="W213" s="158"/>
      <c r="X213" s="158" t="s">
        <v>309</v>
      </c>
      <c r="Y213" s="158" t="s">
        <v>310</v>
      </c>
      <c r="Z213" s="147"/>
      <c r="AA213" s="147"/>
      <c r="AB213" s="147"/>
      <c r="AC213" s="147"/>
      <c r="AD213" s="147"/>
      <c r="AE213" s="147"/>
      <c r="AF213" s="147"/>
      <c r="AG213" s="147" t="s">
        <v>311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193" t="s">
        <v>2174</v>
      </c>
      <c r="D214" s="189"/>
      <c r="E214" s="190">
        <v>5.6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1916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">
      <c r="A215" s="154"/>
      <c r="B215" s="155"/>
      <c r="C215" s="193" t="s">
        <v>2175</v>
      </c>
      <c r="D215" s="189"/>
      <c r="E215" s="190">
        <v>0.72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1916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93" t="s">
        <v>2176</v>
      </c>
      <c r="D216" s="189"/>
      <c r="E216" s="190">
        <v>0.32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1916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69">
        <v>66</v>
      </c>
      <c r="B217" s="170" t="s">
        <v>2177</v>
      </c>
      <c r="C217" s="183" t="s">
        <v>2178</v>
      </c>
      <c r="D217" s="171" t="s">
        <v>366</v>
      </c>
      <c r="E217" s="172">
        <v>48.832000000000001</v>
      </c>
      <c r="F217" s="173"/>
      <c r="G217" s="174">
        <f>ROUND(E217*F217,2)</f>
        <v>0</v>
      </c>
      <c r="H217" s="159"/>
      <c r="I217" s="158">
        <f>ROUND(E217*H217,2)</f>
        <v>0</v>
      </c>
      <c r="J217" s="159"/>
      <c r="K217" s="158">
        <f>ROUND(E217*J217,2)</f>
        <v>0</v>
      </c>
      <c r="L217" s="158">
        <v>21</v>
      </c>
      <c r="M217" s="158">
        <f>G217*(1+L217/100)</f>
        <v>0</v>
      </c>
      <c r="N217" s="157">
        <v>4.231E-2</v>
      </c>
      <c r="O217" s="157">
        <f>ROUND(E217*N217,2)</f>
        <v>2.0699999999999998</v>
      </c>
      <c r="P217" s="157">
        <v>0</v>
      </c>
      <c r="Q217" s="157">
        <f>ROUND(E217*P217,2)</f>
        <v>0</v>
      </c>
      <c r="R217" s="158"/>
      <c r="S217" s="158" t="s">
        <v>328</v>
      </c>
      <c r="T217" s="158" t="s">
        <v>308</v>
      </c>
      <c r="U217" s="158">
        <v>1.57</v>
      </c>
      <c r="V217" s="158">
        <f>ROUND(E217*U217,2)</f>
        <v>76.67</v>
      </c>
      <c r="W217" s="158"/>
      <c r="X217" s="158" t="s">
        <v>309</v>
      </c>
      <c r="Y217" s="158" t="s">
        <v>310</v>
      </c>
      <c r="Z217" s="147"/>
      <c r="AA217" s="147"/>
      <c r="AB217" s="147"/>
      <c r="AC217" s="147"/>
      <c r="AD217" s="147"/>
      <c r="AE217" s="147"/>
      <c r="AF217" s="147"/>
      <c r="AG217" s="147" t="s">
        <v>311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193" t="s">
        <v>2179</v>
      </c>
      <c r="D218" s="189"/>
      <c r="E218" s="190">
        <v>44.62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1916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3" t="s">
        <v>2180</v>
      </c>
      <c r="D219" s="189"/>
      <c r="E219" s="190">
        <v>4.22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1916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5">
        <v>67</v>
      </c>
      <c r="B220" s="176" t="s">
        <v>2181</v>
      </c>
      <c r="C220" s="182" t="s">
        <v>2182</v>
      </c>
      <c r="D220" s="177" t="s">
        <v>366</v>
      </c>
      <c r="E220" s="178">
        <v>48.832000000000001</v>
      </c>
      <c r="F220" s="179"/>
      <c r="G220" s="180">
        <f>ROUND(E220*F220,2)</f>
        <v>0</v>
      </c>
      <c r="H220" s="159"/>
      <c r="I220" s="158">
        <f>ROUND(E220*H220,2)</f>
        <v>0</v>
      </c>
      <c r="J220" s="159"/>
      <c r="K220" s="158">
        <f>ROUND(E220*J220,2)</f>
        <v>0</v>
      </c>
      <c r="L220" s="158">
        <v>21</v>
      </c>
      <c r="M220" s="158">
        <f>G220*(1+L220/100)</f>
        <v>0</v>
      </c>
      <c r="N220" s="157">
        <v>0</v>
      </c>
      <c r="O220" s="157">
        <f>ROUND(E220*N220,2)</f>
        <v>0</v>
      </c>
      <c r="P220" s="157">
        <v>0</v>
      </c>
      <c r="Q220" s="157">
        <f>ROUND(E220*P220,2)</f>
        <v>0</v>
      </c>
      <c r="R220" s="158"/>
      <c r="S220" s="158" t="s">
        <v>328</v>
      </c>
      <c r="T220" s="158" t="s">
        <v>308</v>
      </c>
      <c r="U220" s="158">
        <v>0.5</v>
      </c>
      <c r="V220" s="158">
        <f>ROUND(E220*U220,2)</f>
        <v>24.42</v>
      </c>
      <c r="W220" s="158"/>
      <c r="X220" s="158" t="s">
        <v>309</v>
      </c>
      <c r="Y220" s="158" t="s">
        <v>310</v>
      </c>
      <c r="Z220" s="147"/>
      <c r="AA220" s="147"/>
      <c r="AB220" s="147"/>
      <c r="AC220" s="147"/>
      <c r="AD220" s="147"/>
      <c r="AE220" s="147"/>
      <c r="AF220" s="147"/>
      <c r="AG220" s="147" t="s">
        <v>311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69">
        <v>68</v>
      </c>
      <c r="B221" s="170" t="s">
        <v>2183</v>
      </c>
      <c r="C221" s="183" t="s">
        <v>2184</v>
      </c>
      <c r="D221" s="171" t="s">
        <v>516</v>
      </c>
      <c r="E221" s="172">
        <v>0.39539999999999997</v>
      </c>
      <c r="F221" s="173"/>
      <c r="G221" s="174">
        <f>ROUND(E221*F221,2)</f>
        <v>0</v>
      </c>
      <c r="H221" s="159"/>
      <c r="I221" s="158">
        <f>ROUND(E221*H221,2)</f>
        <v>0</v>
      </c>
      <c r="J221" s="159"/>
      <c r="K221" s="158">
        <f>ROUND(E221*J221,2)</f>
        <v>0</v>
      </c>
      <c r="L221" s="158">
        <v>21</v>
      </c>
      <c r="M221" s="158">
        <f>G221*(1+L221/100)</f>
        <v>0</v>
      </c>
      <c r="N221" s="157">
        <v>1.02535</v>
      </c>
      <c r="O221" s="157">
        <f>ROUND(E221*N221,2)</f>
        <v>0.41</v>
      </c>
      <c r="P221" s="157">
        <v>0</v>
      </c>
      <c r="Q221" s="157">
        <f>ROUND(E221*P221,2)</f>
        <v>0</v>
      </c>
      <c r="R221" s="158"/>
      <c r="S221" s="158" t="s">
        <v>328</v>
      </c>
      <c r="T221" s="158" t="s">
        <v>308</v>
      </c>
      <c r="U221" s="158">
        <v>22.07</v>
      </c>
      <c r="V221" s="158">
        <f>ROUND(E221*U221,2)</f>
        <v>8.73</v>
      </c>
      <c r="W221" s="158"/>
      <c r="X221" s="158" t="s">
        <v>309</v>
      </c>
      <c r="Y221" s="158" t="s">
        <v>310</v>
      </c>
      <c r="Z221" s="147"/>
      <c r="AA221" s="147"/>
      <c r="AB221" s="147"/>
      <c r="AC221" s="147"/>
      <c r="AD221" s="147"/>
      <c r="AE221" s="147"/>
      <c r="AF221" s="147"/>
      <c r="AG221" s="147" t="s">
        <v>311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193" t="s">
        <v>2185</v>
      </c>
      <c r="D222" s="189"/>
      <c r="E222" s="190">
        <v>0.4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1916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2" t="s">
        <v>302</v>
      </c>
      <c r="B223" s="163" t="s">
        <v>166</v>
      </c>
      <c r="C223" s="181" t="s">
        <v>167</v>
      </c>
      <c r="D223" s="164"/>
      <c r="E223" s="165"/>
      <c r="F223" s="166"/>
      <c r="G223" s="167">
        <f>SUMIF(AG224:AG230,"&lt;&gt;NOR",G224:G230)</f>
        <v>0</v>
      </c>
      <c r="H223" s="161"/>
      <c r="I223" s="161">
        <f>SUM(I224:I230)</f>
        <v>0</v>
      </c>
      <c r="J223" s="161"/>
      <c r="K223" s="161">
        <f>SUM(K224:K230)</f>
        <v>0</v>
      </c>
      <c r="L223" s="161"/>
      <c r="M223" s="161">
        <f>SUM(M224:M230)</f>
        <v>0</v>
      </c>
      <c r="N223" s="160"/>
      <c r="O223" s="160">
        <f>SUM(O224:O230)</f>
        <v>25.42</v>
      </c>
      <c r="P223" s="160"/>
      <c r="Q223" s="160">
        <f>SUM(Q224:Q230)</f>
        <v>13.45</v>
      </c>
      <c r="R223" s="161"/>
      <c r="S223" s="161"/>
      <c r="T223" s="161"/>
      <c r="U223" s="161"/>
      <c r="V223" s="161">
        <f>SUM(V224:V230)</f>
        <v>59.209999999999994</v>
      </c>
      <c r="W223" s="161"/>
      <c r="X223" s="161"/>
      <c r="Y223" s="161"/>
      <c r="AG223" t="s">
        <v>303</v>
      </c>
    </row>
    <row r="224" spans="1:60" outlineLevel="1" x14ac:dyDescent="0.2">
      <c r="A224" s="175">
        <v>69</v>
      </c>
      <c r="B224" s="176" t="s">
        <v>2186</v>
      </c>
      <c r="C224" s="182" t="s">
        <v>2187</v>
      </c>
      <c r="D224" s="177" t="s">
        <v>421</v>
      </c>
      <c r="E224" s="178">
        <v>10</v>
      </c>
      <c r="F224" s="179"/>
      <c r="G224" s="180">
        <f>ROUND(E224*F224,2)</f>
        <v>0</v>
      </c>
      <c r="H224" s="159"/>
      <c r="I224" s="158">
        <f>ROUND(E224*H224,2)</f>
        <v>0</v>
      </c>
      <c r="J224" s="159"/>
      <c r="K224" s="158">
        <f>ROUND(E224*J224,2)</f>
        <v>0</v>
      </c>
      <c r="L224" s="158">
        <v>21</v>
      </c>
      <c r="M224" s="158">
        <f>G224*(1+L224/100)</f>
        <v>0</v>
      </c>
      <c r="N224" s="157">
        <v>9.7650000000000001E-2</v>
      </c>
      <c r="O224" s="157">
        <f>ROUND(E224*N224,2)</f>
        <v>0.98</v>
      </c>
      <c r="P224" s="157">
        <v>0</v>
      </c>
      <c r="Q224" s="157">
        <f>ROUND(E224*P224,2)</f>
        <v>0</v>
      </c>
      <c r="R224" s="158"/>
      <c r="S224" s="158" t="s">
        <v>307</v>
      </c>
      <c r="T224" s="158" t="s">
        <v>308</v>
      </c>
      <c r="U224" s="158">
        <v>0</v>
      </c>
      <c r="V224" s="158">
        <f>ROUND(E224*U224,2)</f>
        <v>0</v>
      </c>
      <c r="W224" s="158"/>
      <c r="X224" s="158" t="s">
        <v>309</v>
      </c>
      <c r="Y224" s="158" t="s">
        <v>310</v>
      </c>
      <c r="Z224" s="147"/>
      <c r="AA224" s="147"/>
      <c r="AB224" s="147"/>
      <c r="AC224" s="147"/>
      <c r="AD224" s="147"/>
      <c r="AE224" s="147"/>
      <c r="AF224" s="147"/>
      <c r="AG224" s="147" t="s">
        <v>311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69">
        <v>70</v>
      </c>
      <c r="B225" s="170" t="s">
        <v>2188</v>
      </c>
      <c r="C225" s="183" t="s">
        <v>2189</v>
      </c>
      <c r="D225" s="171" t="s">
        <v>499</v>
      </c>
      <c r="E225" s="172">
        <v>8.8924000000000003</v>
      </c>
      <c r="F225" s="173"/>
      <c r="G225" s="174">
        <f>ROUND(E225*F225,2)</f>
        <v>0</v>
      </c>
      <c r="H225" s="159"/>
      <c r="I225" s="158">
        <f>ROUND(E225*H225,2)</f>
        <v>0</v>
      </c>
      <c r="J225" s="159"/>
      <c r="K225" s="158">
        <f>ROUND(E225*J225,2)</f>
        <v>0</v>
      </c>
      <c r="L225" s="158">
        <v>21</v>
      </c>
      <c r="M225" s="158">
        <f>G225*(1+L225/100)</f>
        <v>0</v>
      </c>
      <c r="N225" s="157">
        <v>2.5249999999999999</v>
      </c>
      <c r="O225" s="157">
        <f>ROUND(E225*N225,2)</f>
        <v>22.45</v>
      </c>
      <c r="P225" s="157">
        <v>0</v>
      </c>
      <c r="Q225" s="157">
        <f>ROUND(E225*P225,2)</f>
        <v>0</v>
      </c>
      <c r="R225" s="158"/>
      <c r="S225" s="158" t="s">
        <v>328</v>
      </c>
      <c r="T225" s="158" t="s">
        <v>308</v>
      </c>
      <c r="U225" s="158">
        <v>1.3029999999999999</v>
      </c>
      <c r="V225" s="158">
        <f>ROUND(E225*U225,2)</f>
        <v>11.59</v>
      </c>
      <c r="W225" s="158"/>
      <c r="X225" s="158" t="s">
        <v>309</v>
      </c>
      <c r="Y225" s="158" t="s">
        <v>310</v>
      </c>
      <c r="Z225" s="147"/>
      <c r="AA225" s="147"/>
      <c r="AB225" s="147"/>
      <c r="AC225" s="147"/>
      <c r="AD225" s="147"/>
      <c r="AE225" s="147"/>
      <c r="AF225" s="147"/>
      <c r="AG225" s="147" t="s">
        <v>311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93" t="s">
        <v>2190</v>
      </c>
      <c r="D226" s="189"/>
      <c r="E226" s="190">
        <v>8.89</v>
      </c>
      <c r="F226" s="158"/>
      <c r="G226" s="158"/>
      <c r="H226" s="158"/>
      <c r="I226" s="158"/>
      <c r="J226" s="158"/>
      <c r="K226" s="158"/>
      <c r="L226" s="158"/>
      <c r="M226" s="158"/>
      <c r="N226" s="157"/>
      <c r="O226" s="157"/>
      <c r="P226" s="157"/>
      <c r="Q226" s="157"/>
      <c r="R226" s="158"/>
      <c r="S226" s="158"/>
      <c r="T226" s="158"/>
      <c r="U226" s="158"/>
      <c r="V226" s="158"/>
      <c r="W226" s="158"/>
      <c r="X226" s="158"/>
      <c r="Y226" s="158"/>
      <c r="Z226" s="147"/>
      <c r="AA226" s="147"/>
      <c r="AB226" s="147"/>
      <c r="AC226" s="147"/>
      <c r="AD226" s="147"/>
      <c r="AE226" s="147"/>
      <c r="AF226" s="147"/>
      <c r="AG226" s="147" t="s">
        <v>1916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69">
        <v>71</v>
      </c>
      <c r="B227" s="170" t="s">
        <v>2191</v>
      </c>
      <c r="C227" s="183" t="s">
        <v>2192</v>
      </c>
      <c r="D227" s="171" t="s">
        <v>499</v>
      </c>
      <c r="E227" s="172">
        <v>5.6024000000000003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7">
        <v>1.47E-3</v>
      </c>
      <c r="O227" s="157">
        <f>ROUND(E227*N227,2)</f>
        <v>0.01</v>
      </c>
      <c r="P227" s="157">
        <v>2.4</v>
      </c>
      <c r="Q227" s="157">
        <f>ROUND(E227*P227,2)</f>
        <v>13.45</v>
      </c>
      <c r="R227" s="158"/>
      <c r="S227" s="158" t="s">
        <v>328</v>
      </c>
      <c r="T227" s="158" t="s">
        <v>308</v>
      </c>
      <c r="U227" s="158">
        <v>8.5</v>
      </c>
      <c r="V227" s="158">
        <f>ROUND(E227*U227,2)</f>
        <v>47.62</v>
      </c>
      <c r="W227" s="158"/>
      <c r="X227" s="158" t="s">
        <v>309</v>
      </c>
      <c r="Y227" s="158" t="s">
        <v>310</v>
      </c>
      <c r="Z227" s="147"/>
      <c r="AA227" s="147"/>
      <c r="AB227" s="147"/>
      <c r="AC227" s="147"/>
      <c r="AD227" s="147"/>
      <c r="AE227" s="147"/>
      <c r="AF227" s="147"/>
      <c r="AG227" s="147" t="s">
        <v>311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ht="22.5" outlineLevel="2" x14ac:dyDescent="0.2">
      <c r="A228" s="154"/>
      <c r="B228" s="155"/>
      <c r="C228" s="193" t="s">
        <v>2193</v>
      </c>
      <c r="D228" s="189"/>
      <c r="E228" s="190">
        <v>5.6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1916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5">
        <v>72</v>
      </c>
      <c r="B229" s="176" t="s">
        <v>2194</v>
      </c>
      <c r="C229" s="182" t="s">
        <v>2195</v>
      </c>
      <c r="D229" s="177" t="s">
        <v>541</v>
      </c>
      <c r="E229" s="178">
        <v>20</v>
      </c>
      <c r="F229" s="179"/>
      <c r="G229" s="180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6.9000000000000006E-2</v>
      </c>
      <c r="O229" s="157">
        <f>ROUND(E229*N229,2)</f>
        <v>1.38</v>
      </c>
      <c r="P229" s="157">
        <v>0</v>
      </c>
      <c r="Q229" s="157">
        <f>ROUND(E229*P229,2)</f>
        <v>0</v>
      </c>
      <c r="R229" s="158" t="s">
        <v>2011</v>
      </c>
      <c r="S229" s="158" t="s">
        <v>328</v>
      </c>
      <c r="T229" s="158" t="s">
        <v>308</v>
      </c>
      <c r="U229" s="158">
        <v>0</v>
      </c>
      <c r="V229" s="158">
        <f>ROUND(E229*U229,2)</f>
        <v>0</v>
      </c>
      <c r="W229" s="158"/>
      <c r="X229" s="158" t="s">
        <v>523</v>
      </c>
      <c r="Y229" s="158" t="s">
        <v>310</v>
      </c>
      <c r="Z229" s="147"/>
      <c r="AA229" s="147"/>
      <c r="AB229" s="147"/>
      <c r="AC229" s="147"/>
      <c r="AD229" s="147"/>
      <c r="AE229" s="147"/>
      <c r="AF229" s="147"/>
      <c r="AG229" s="147" t="s">
        <v>2012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5">
        <v>73</v>
      </c>
      <c r="B230" s="176" t="s">
        <v>2196</v>
      </c>
      <c r="C230" s="182" t="s">
        <v>2197</v>
      </c>
      <c r="D230" s="177" t="s">
        <v>541</v>
      </c>
      <c r="E230" s="178">
        <v>20</v>
      </c>
      <c r="F230" s="179"/>
      <c r="G230" s="180">
        <f>ROUND(E230*F230,2)</f>
        <v>0</v>
      </c>
      <c r="H230" s="159"/>
      <c r="I230" s="158">
        <f>ROUND(E230*H230,2)</f>
        <v>0</v>
      </c>
      <c r="J230" s="159"/>
      <c r="K230" s="158">
        <f>ROUND(E230*J230,2)</f>
        <v>0</v>
      </c>
      <c r="L230" s="158">
        <v>21</v>
      </c>
      <c r="M230" s="158">
        <f>G230*(1+L230/100)</f>
        <v>0</v>
      </c>
      <c r="N230" s="157">
        <v>0.03</v>
      </c>
      <c r="O230" s="157">
        <f>ROUND(E230*N230,2)</f>
        <v>0.6</v>
      </c>
      <c r="P230" s="157">
        <v>0</v>
      </c>
      <c r="Q230" s="157">
        <f>ROUND(E230*P230,2)</f>
        <v>0</v>
      </c>
      <c r="R230" s="158" t="s">
        <v>2011</v>
      </c>
      <c r="S230" s="158" t="s">
        <v>328</v>
      </c>
      <c r="T230" s="158" t="s">
        <v>308</v>
      </c>
      <c r="U230" s="158">
        <v>0</v>
      </c>
      <c r="V230" s="158">
        <f>ROUND(E230*U230,2)</f>
        <v>0</v>
      </c>
      <c r="W230" s="158"/>
      <c r="X230" s="158" t="s">
        <v>523</v>
      </c>
      <c r="Y230" s="158" t="s">
        <v>310</v>
      </c>
      <c r="Z230" s="147"/>
      <c r="AA230" s="147"/>
      <c r="AB230" s="147"/>
      <c r="AC230" s="147"/>
      <c r="AD230" s="147"/>
      <c r="AE230" s="147"/>
      <c r="AF230" s="147"/>
      <c r="AG230" s="147" t="s">
        <v>2012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x14ac:dyDescent="0.2">
      <c r="A231" s="162" t="s">
        <v>302</v>
      </c>
      <c r="B231" s="163" t="s">
        <v>168</v>
      </c>
      <c r="C231" s="181" t="s">
        <v>170</v>
      </c>
      <c r="D231" s="164"/>
      <c r="E231" s="165"/>
      <c r="F231" s="166"/>
      <c r="G231" s="167">
        <f>SUMIF(AG232:AG251,"&lt;&gt;NOR",G232:G251)</f>
        <v>0</v>
      </c>
      <c r="H231" s="161"/>
      <c r="I231" s="161">
        <f>SUM(I232:I251)</f>
        <v>0</v>
      </c>
      <c r="J231" s="161"/>
      <c r="K231" s="161">
        <f>SUM(K232:K251)</f>
        <v>0</v>
      </c>
      <c r="L231" s="161"/>
      <c r="M231" s="161">
        <f>SUM(M232:M251)</f>
        <v>0</v>
      </c>
      <c r="N231" s="160"/>
      <c r="O231" s="160">
        <f>SUM(O232:O251)</f>
        <v>16.37</v>
      </c>
      <c r="P231" s="160"/>
      <c r="Q231" s="160">
        <f>SUM(Q232:Q251)</f>
        <v>0</v>
      </c>
      <c r="R231" s="161"/>
      <c r="S231" s="161"/>
      <c r="T231" s="161"/>
      <c r="U231" s="161"/>
      <c r="V231" s="161">
        <f>SUM(V232:V251)</f>
        <v>15.25</v>
      </c>
      <c r="W231" s="161"/>
      <c r="X231" s="161"/>
      <c r="Y231" s="161"/>
      <c r="AG231" t="s">
        <v>303</v>
      </c>
    </row>
    <row r="232" spans="1:60" ht="22.5" outlineLevel="1" x14ac:dyDescent="0.2">
      <c r="A232" s="169">
        <v>74</v>
      </c>
      <c r="B232" s="170" t="s">
        <v>2198</v>
      </c>
      <c r="C232" s="183" t="s">
        <v>2199</v>
      </c>
      <c r="D232" s="171" t="s">
        <v>541</v>
      </c>
      <c r="E232" s="172">
        <v>10</v>
      </c>
      <c r="F232" s="173"/>
      <c r="G232" s="174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9.8680000000000004E-2</v>
      </c>
      <c r="O232" s="157">
        <f>ROUND(E232*N232,2)</f>
        <v>0.99</v>
      </c>
      <c r="P232" s="157">
        <v>0</v>
      </c>
      <c r="Q232" s="157">
        <f>ROUND(E232*P232,2)</f>
        <v>0</v>
      </c>
      <c r="R232" s="158"/>
      <c r="S232" s="158" t="s">
        <v>328</v>
      </c>
      <c r="T232" s="158" t="s">
        <v>308</v>
      </c>
      <c r="U232" s="158">
        <v>0.35299999999999998</v>
      </c>
      <c r="V232" s="158">
        <f>ROUND(E232*U232,2)</f>
        <v>3.53</v>
      </c>
      <c r="W232" s="158"/>
      <c r="X232" s="158" t="s">
        <v>309</v>
      </c>
      <c r="Y232" s="158" t="s">
        <v>310</v>
      </c>
      <c r="Z232" s="147"/>
      <c r="AA232" s="147"/>
      <c r="AB232" s="147"/>
      <c r="AC232" s="147"/>
      <c r="AD232" s="147"/>
      <c r="AE232" s="147"/>
      <c r="AF232" s="147"/>
      <c r="AG232" s="147" t="s">
        <v>311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93" t="s">
        <v>2200</v>
      </c>
      <c r="D233" s="189"/>
      <c r="E233" s="190">
        <v>10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1916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2.5" outlineLevel="1" x14ac:dyDescent="0.2">
      <c r="A234" s="169">
        <v>75</v>
      </c>
      <c r="B234" s="170" t="s">
        <v>2201</v>
      </c>
      <c r="C234" s="183" t="s">
        <v>2202</v>
      </c>
      <c r="D234" s="171" t="s">
        <v>499</v>
      </c>
      <c r="E234" s="172">
        <v>5.7477999999999998</v>
      </c>
      <c r="F234" s="173"/>
      <c r="G234" s="174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7">
        <v>2.52508</v>
      </c>
      <c r="O234" s="157">
        <f>ROUND(E234*N234,2)</f>
        <v>14.51</v>
      </c>
      <c r="P234" s="157">
        <v>0</v>
      </c>
      <c r="Q234" s="157">
        <f>ROUND(E234*P234,2)</f>
        <v>0</v>
      </c>
      <c r="R234" s="158"/>
      <c r="S234" s="158" t="s">
        <v>307</v>
      </c>
      <c r="T234" s="158" t="s">
        <v>308</v>
      </c>
      <c r="U234" s="158">
        <v>0</v>
      </c>
      <c r="V234" s="158">
        <f>ROUND(E234*U234,2)</f>
        <v>0</v>
      </c>
      <c r="W234" s="158"/>
      <c r="X234" s="158" t="s">
        <v>309</v>
      </c>
      <c r="Y234" s="158" t="s">
        <v>310</v>
      </c>
      <c r="Z234" s="147"/>
      <c r="AA234" s="147"/>
      <c r="AB234" s="147"/>
      <c r="AC234" s="147"/>
      <c r="AD234" s="147"/>
      <c r="AE234" s="147"/>
      <c r="AF234" s="147"/>
      <c r="AG234" s="147" t="s">
        <v>311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93" t="s">
        <v>2203</v>
      </c>
      <c r="D235" s="189"/>
      <c r="E235" s="190">
        <v>0.5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1916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">
      <c r="A236" s="154"/>
      <c r="B236" s="155"/>
      <c r="C236" s="193" t="s">
        <v>2204</v>
      </c>
      <c r="D236" s="189"/>
      <c r="E236" s="190">
        <v>0.54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1916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93" t="s">
        <v>2205</v>
      </c>
      <c r="D237" s="189"/>
      <c r="E237" s="190">
        <v>0.36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1916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ht="22.5" outlineLevel="3" x14ac:dyDescent="0.2">
      <c r="A238" s="154"/>
      <c r="B238" s="155"/>
      <c r="C238" s="193" t="s">
        <v>2205</v>
      </c>
      <c r="D238" s="189"/>
      <c r="E238" s="190">
        <v>0.36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1916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93" t="s">
        <v>2206</v>
      </c>
      <c r="D239" s="189"/>
      <c r="E239" s="190"/>
      <c r="F239" s="158"/>
      <c r="G239" s="158"/>
      <c r="H239" s="158"/>
      <c r="I239" s="158"/>
      <c r="J239" s="158"/>
      <c r="K239" s="158"/>
      <c r="L239" s="158"/>
      <c r="M239" s="158"/>
      <c r="N239" s="157"/>
      <c r="O239" s="157"/>
      <c r="P239" s="157"/>
      <c r="Q239" s="157"/>
      <c r="R239" s="158"/>
      <c r="S239" s="158"/>
      <c r="T239" s="158"/>
      <c r="U239" s="158"/>
      <c r="V239" s="158"/>
      <c r="W239" s="158"/>
      <c r="X239" s="158"/>
      <c r="Y239" s="158"/>
      <c r="Z239" s="147"/>
      <c r="AA239" s="147"/>
      <c r="AB239" s="147"/>
      <c r="AC239" s="147"/>
      <c r="AD239" s="147"/>
      <c r="AE239" s="147"/>
      <c r="AF239" s="147"/>
      <c r="AG239" s="147" t="s">
        <v>1916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3" x14ac:dyDescent="0.2">
      <c r="A240" s="154"/>
      <c r="B240" s="155"/>
      <c r="C240" s="193" t="s">
        <v>2207</v>
      </c>
      <c r="D240" s="189"/>
      <c r="E240" s="190">
        <v>3.38</v>
      </c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1916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93" t="s">
        <v>2208</v>
      </c>
      <c r="D241" s="189"/>
      <c r="E241" s="190">
        <v>0.62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1916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69">
        <v>76</v>
      </c>
      <c r="B242" s="170" t="s">
        <v>2209</v>
      </c>
      <c r="C242" s="183" t="s">
        <v>2210</v>
      </c>
      <c r="D242" s="171" t="s">
        <v>516</v>
      </c>
      <c r="E242" s="172">
        <v>0.51729999999999998</v>
      </c>
      <c r="F242" s="173"/>
      <c r="G242" s="174">
        <f>ROUND(E242*F242,2)</f>
        <v>0</v>
      </c>
      <c r="H242" s="159"/>
      <c r="I242" s="158">
        <f>ROUND(E242*H242,2)</f>
        <v>0</v>
      </c>
      <c r="J242" s="159"/>
      <c r="K242" s="158">
        <f>ROUND(E242*J242,2)</f>
        <v>0</v>
      </c>
      <c r="L242" s="158">
        <v>21</v>
      </c>
      <c r="M242" s="158">
        <f>G242*(1+L242/100)</f>
        <v>0</v>
      </c>
      <c r="N242" s="157">
        <v>1.05844</v>
      </c>
      <c r="O242" s="157">
        <f>ROUND(E242*N242,2)</f>
        <v>0.55000000000000004</v>
      </c>
      <c r="P242" s="157">
        <v>0</v>
      </c>
      <c r="Q242" s="157">
        <f>ROUND(E242*P242,2)</f>
        <v>0</v>
      </c>
      <c r="R242" s="158"/>
      <c r="S242" s="158" t="s">
        <v>328</v>
      </c>
      <c r="T242" s="158" t="s">
        <v>308</v>
      </c>
      <c r="U242" s="158">
        <v>22.648</v>
      </c>
      <c r="V242" s="158">
        <f>ROUND(E242*U242,2)</f>
        <v>11.72</v>
      </c>
      <c r="W242" s="158"/>
      <c r="X242" s="158" t="s">
        <v>309</v>
      </c>
      <c r="Y242" s="158" t="s">
        <v>310</v>
      </c>
      <c r="Z242" s="147"/>
      <c r="AA242" s="147"/>
      <c r="AB242" s="147"/>
      <c r="AC242" s="147"/>
      <c r="AD242" s="147"/>
      <c r="AE242" s="147"/>
      <c r="AF242" s="147"/>
      <c r="AG242" s="147" t="s">
        <v>311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93" t="s">
        <v>2211</v>
      </c>
      <c r="D243" s="189"/>
      <c r="E243" s="190">
        <v>0.52</v>
      </c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1916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69">
        <v>77</v>
      </c>
      <c r="B244" s="170" t="s">
        <v>2212</v>
      </c>
      <c r="C244" s="183" t="s">
        <v>2213</v>
      </c>
      <c r="D244" s="171" t="s">
        <v>366</v>
      </c>
      <c r="E244" s="172">
        <v>19.091999999999999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7">
        <v>1.6930000000000001E-2</v>
      </c>
      <c r="O244" s="157">
        <f>ROUND(E244*N244,2)</f>
        <v>0.32</v>
      </c>
      <c r="P244" s="157">
        <v>0</v>
      </c>
      <c r="Q244" s="157">
        <f>ROUND(E244*P244,2)</f>
        <v>0</v>
      </c>
      <c r="R244" s="158"/>
      <c r="S244" s="158" t="s">
        <v>328</v>
      </c>
      <c r="T244" s="158" t="s">
        <v>308</v>
      </c>
      <c r="U244" s="158">
        <v>0</v>
      </c>
      <c r="V244" s="158">
        <f>ROUND(E244*U244,2)</f>
        <v>0</v>
      </c>
      <c r="W244" s="158"/>
      <c r="X244" s="158" t="s">
        <v>309</v>
      </c>
      <c r="Y244" s="158" t="s">
        <v>310</v>
      </c>
      <c r="Z244" s="147"/>
      <c r="AA244" s="147"/>
      <c r="AB244" s="147"/>
      <c r="AC244" s="147"/>
      <c r="AD244" s="147"/>
      <c r="AE244" s="147"/>
      <c r="AF244" s="147"/>
      <c r="AG244" s="147" t="s">
        <v>311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93" t="s">
        <v>2214</v>
      </c>
      <c r="D245" s="189"/>
      <c r="E245" s="190">
        <v>2.16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1916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93" t="s">
        <v>2215</v>
      </c>
      <c r="D246" s="189"/>
      <c r="E246" s="190">
        <v>2.34</v>
      </c>
      <c r="F246" s="158"/>
      <c r="G246" s="158"/>
      <c r="H246" s="158"/>
      <c r="I246" s="158"/>
      <c r="J246" s="158"/>
      <c r="K246" s="158"/>
      <c r="L246" s="158"/>
      <c r="M246" s="158"/>
      <c r="N246" s="157"/>
      <c r="O246" s="157"/>
      <c r="P246" s="157"/>
      <c r="Q246" s="157"/>
      <c r="R246" s="158"/>
      <c r="S246" s="158"/>
      <c r="T246" s="158"/>
      <c r="U246" s="158"/>
      <c r="V246" s="158"/>
      <c r="W246" s="158"/>
      <c r="X246" s="158"/>
      <c r="Y246" s="158"/>
      <c r="Z246" s="147"/>
      <c r="AA246" s="147"/>
      <c r="AB246" s="147"/>
      <c r="AC246" s="147"/>
      <c r="AD246" s="147"/>
      <c r="AE246" s="147"/>
      <c r="AF246" s="147"/>
      <c r="AG246" s="147" t="s">
        <v>1916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3" x14ac:dyDescent="0.2">
      <c r="A247" s="154"/>
      <c r="B247" s="155"/>
      <c r="C247" s="193" t="s">
        <v>2216</v>
      </c>
      <c r="D247" s="189"/>
      <c r="E247" s="190">
        <v>1.06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1916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93" t="s">
        <v>2216</v>
      </c>
      <c r="D248" s="189"/>
      <c r="E248" s="190">
        <v>1.06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1916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93" t="s">
        <v>2217</v>
      </c>
      <c r="D249" s="189"/>
      <c r="E249" s="190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1916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">
      <c r="A250" s="154"/>
      <c r="B250" s="155"/>
      <c r="C250" s="193" t="s">
        <v>2218</v>
      </c>
      <c r="D250" s="189"/>
      <c r="E250" s="190">
        <v>12.48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1916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75">
        <v>78</v>
      </c>
      <c r="B251" s="176" t="s">
        <v>2219</v>
      </c>
      <c r="C251" s="182" t="s">
        <v>2220</v>
      </c>
      <c r="D251" s="177" t="s">
        <v>366</v>
      </c>
      <c r="E251" s="178">
        <v>19.091999999999999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7">
        <v>0</v>
      </c>
      <c r="O251" s="157">
        <f>ROUND(E251*N251,2)</f>
        <v>0</v>
      </c>
      <c r="P251" s="157">
        <v>0</v>
      </c>
      <c r="Q251" s="157">
        <f>ROUND(E251*P251,2)</f>
        <v>0</v>
      </c>
      <c r="R251" s="158"/>
      <c r="S251" s="158" t="s">
        <v>328</v>
      </c>
      <c r="T251" s="158" t="s">
        <v>308</v>
      </c>
      <c r="U251" s="158">
        <v>0</v>
      </c>
      <c r="V251" s="158">
        <f>ROUND(E251*U251,2)</f>
        <v>0</v>
      </c>
      <c r="W251" s="158"/>
      <c r="X251" s="158" t="s">
        <v>309</v>
      </c>
      <c r="Y251" s="158" t="s">
        <v>310</v>
      </c>
      <c r="Z251" s="147"/>
      <c r="AA251" s="147"/>
      <c r="AB251" s="147"/>
      <c r="AC251" s="147"/>
      <c r="AD251" s="147"/>
      <c r="AE251" s="147"/>
      <c r="AF251" s="147"/>
      <c r="AG251" s="147" t="s">
        <v>311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x14ac:dyDescent="0.2">
      <c r="A252" s="162" t="s">
        <v>302</v>
      </c>
      <c r="B252" s="163" t="s">
        <v>171</v>
      </c>
      <c r="C252" s="181" t="s">
        <v>172</v>
      </c>
      <c r="D252" s="164"/>
      <c r="E252" s="165"/>
      <c r="F252" s="166"/>
      <c r="G252" s="167">
        <f>SUMIF(AG253:AG310,"&lt;&gt;NOR",G253:G310)</f>
        <v>0</v>
      </c>
      <c r="H252" s="161"/>
      <c r="I252" s="161">
        <f>SUM(I253:I310)</f>
        <v>0</v>
      </c>
      <c r="J252" s="161"/>
      <c r="K252" s="161">
        <f>SUM(K253:K310)</f>
        <v>0</v>
      </c>
      <c r="L252" s="161"/>
      <c r="M252" s="161">
        <f>SUM(M253:M310)</f>
        <v>0</v>
      </c>
      <c r="N252" s="160"/>
      <c r="O252" s="160">
        <f>SUM(O253:O310)</f>
        <v>152.54</v>
      </c>
      <c r="P252" s="160"/>
      <c r="Q252" s="160">
        <f>SUM(Q253:Q310)</f>
        <v>0</v>
      </c>
      <c r="R252" s="161"/>
      <c r="S252" s="161"/>
      <c r="T252" s="161"/>
      <c r="U252" s="161"/>
      <c r="V252" s="161">
        <f>SUM(V253:V310)</f>
        <v>51.7</v>
      </c>
      <c r="W252" s="161"/>
      <c r="X252" s="161"/>
      <c r="Y252" s="161"/>
      <c r="AG252" t="s">
        <v>303</v>
      </c>
    </row>
    <row r="253" spans="1:60" outlineLevel="1" x14ac:dyDescent="0.2">
      <c r="A253" s="169">
        <v>79</v>
      </c>
      <c r="B253" s="170" t="s">
        <v>2221</v>
      </c>
      <c r="C253" s="183" t="s">
        <v>2222</v>
      </c>
      <c r="D253" s="171" t="s">
        <v>499</v>
      </c>
      <c r="E253" s="172">
        <v>0.67049999999999998</v>
      </c>
      <c r="F253" s="173"/>
      <c r="G253" s="174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7">
        <v>2.52542</v>
      </c>
      <c r="O253" s="157">
        <f>ROUND(E253*N253,2)</f>
        <v>1.69</v>
      </c>
      <c r="P253" s="157">
        <v>0</v>
      </c>
      <c r="Q253" s="157">
        <f>ROUND(E253*P253,2)</f>
        <v>0</v>
      </c>
      <c r="R253" s="158"/>
      <c r="S253" s="158" t="s">
        <v>328</v>
      </c>
      <c r="T253" s="158" t="s">
        <v>308</v>
      </c>
      <c r="U253" s="158">
        <v>3.5720000000000001</v>
      </c>
      <c r="V253" s="158">
        <f>ROUND(E253*U253,2)</f>
        <v>2.4</v>
      </c>
      <c r="W253" s="158"/>
      <c r="X253" s="158" t="s">
        <v>309</v>
      </c>
      <c r="Y253" s="158" t="s">
        <v>310</v>
      </c>
      <c r="Z253" s="147"/>
      <c r="AA253" s="147"/>
      <c r="AB253" s="147"/>
      <c r="AC253" s="147"/>
      <c r="AD253" s="147"/>
      <c r="AE253" s="147"/>
      <c r="AF253" s="147"/>
      <c r="AG253" s="147" t="s">
        <v>311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93" t="s">
        <v>2223</v>
      </c>
      <c r="D254" s="189"/>
      <c r="E254" s="190">
        <v>0.67</v>
      </c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1916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69">
        <v>80</v>
      </c>
      <c r="B255" s="170" t="s">
        <v>2224</v>
      </c>
      <c r="C255" s="183" t="s">
        <v>2225</v>
      </c>
      <c r="D255" s="171" t="s">
        <v>366</v>
      </c>
      <c r="E255" s="172">
        <v>5.12</v>
      </c>
      <c r="F255" s="173"/>
      <c r="G255" s="174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7">
        <v>0.23480999999999999</v>
      </c>
      <c r="O255" s="157">
        <f>ROUND(E255*N255,2)</f>
        <v>1.2</v>
      </c>
      <c r="P255" s="157">
        <v>0</v>
      </c>
      <c r="Q255" s="157">
        <f>ROUND(E255*P255,2)</f>
        <v>0</v>
      </c>
      <c r="R255" s="158"/>
      <c r="S255" s="158" t="s">
        <v>307</v>
      </c>
      <c r="T255" s="158" t="s">
        <v>308</v>
      </c>
      <c r="U255" s="158">
        <v>0</v>
      </c>
      <c r="V255" s="158">
        <f>ROUND(E255*U255,2)</f>
        <v>0</v>
      </c>
      <c r="W255" s="158"/>
      <c r="X255" s="158" t="s">
        <v>309</v>
      </c>
      <c r="Y255" s="158" t="s">
        <v>310</v>
      </c>
      <c r="Z255" s="147"/>
      <c r="AA255" s="147"/>
      <c r="AB255" s="147"/>
      <c r="AC255" s="147"/>
      <c r="AD255" s="147"/>
      <c r="AE255" s="147"/>
      <c r="AF255" s="147"/>
      <c r="AG255" s="147" t="s">
        <v>311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93" t="s">
        <v>2059</v>
      </c>
      <c r="D256" s="189"/>
      <c r="E256" s="190">
        <v>5.12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1916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69">
        <v>81</v>
      </c>
      <c r="B257" s="170" t="s">
        <v>2226</v>
      </c>
      <c r="C257" s="183" t="s">
        <v>2227</v>
      </c>
      <c r="D257" s="171" t="s">
        <v>366</v>
      </c>
      <c r="E257" s="172">
        <v>235.99</v>
      </c>
      <c r="F257" s="173"/>
      <c r="G257" s="174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0.32250000000000001</v>
      </c>
      <c r="O257" s="157">
        <f>ROUND(E257*N257,2)</f>
        <v>76.11</v>
      </c>
      <c r="P257" s="157">
        <v>0</v>
      </c>
      <c r="Q257" s="157">
        <f>ROUND(E257*P257,2)</f>
        <v>0</v>
      </c>
      <c r="R257" s="158"/>
      <c r="S257" s="158" t="s">
        <v>307</v>
      </c>
      <c r="T257" s="158" t="s">
        <v>308</v>
      </c>
      <c r="U257" s="158">
        <v>0</v>
      </c>
      <c r="V257" s="158">
        <f>ROUND(E257*U257,2)</f>
        <v>0</v>
      </c>
      <c r="W257" s="158"/>
      <c r="X257" s="158" t="s">
        <v>309</v>
      </c>
      <c r="Y257" s="158" t="s">
        <v>310</v>
      </c>
      <c r="Z257" s="147"/>
      <c r="AA257" s="147"/>
      <c r="AB257" s="147"/>
      <c r="AC257" s="147"/>
      <c r="AD257" s="147"/>
      <c r="AE257" s="147"/>
      <c r="AF257" s="147"/>
      <c r="AG257" s="147" t="s">
        <v>311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93" t="s">
        <v>2056</v>
      </c>
      <c r="D258" s="189"/>
      <c r="E258" s="190">
        <v>164.5</v>
      </c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1916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93" t="s">
        <v>2058</v>
      </c>
      <c r="D259" s="189"/>
      <c r="E259" s="190">
        <v>27.65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1916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">
      <c r="A260" s="154"/>
      <c r="B260" s="155"/>
      <c r="C260" s="193" t="s">
        <v>2060</v>
      </c>
      <c r="D260" s="189"/>
      <c r="E260" s="190">
        <v>18.100000000000001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1916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93" t="s">
        <v>2061</v>
      </c>
      <c r="D261" s="189"/>
      <c r="E261" s="190">
        <v>9.3000000000000007</v>
      </c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1916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93" t="s">
        <v>2062</v>
      </c>
      <c r="D262" s="189"/>
      <c r="E262" s="190">
        <v>14.9</v>
      </c>
      <c r="F262" s="158"/>
      <c r="G262" s="158"/>
      <c r="H262" s="158"/>
      <c r="I262" s="158"/>
      <c r="J262" s="158"/>
      <c r="K262" s="158"/>
      <c r="L262" s="158"/>
      <c r="M262" s="158"/>
      <c r="N262" s="157"/>
      <c r="O262" s="157"/>
      <c r="P262" s="157"/>
      <c r="Q262" s="157"/>
      <c r="R262" s="158"/>
      <c r="S262" s="158"/>
      <c r="T262" s="158"/>
      <c r="U262" s="158"/>
      <c r="V262" s="158"/>
      <c r="W262" s="158"/>
      <c r="X262" s="158"/>
      <c r="Y262" s="158"/>
      <c r="Z262" s="147"/>
      <c r="AA262" s="147"/>
      <c r="AB262" s="147"/>
      <c r="AC262" s="147"/>
      <c r="AD262" s="147"/>
      <c r="AE262" s="147"/>
      <c r="AF262" s="147"/>
      <c r="AG262" s="147" t="s">
        <v>1916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3" x14ac:dyDescent="0.2">
      <c r="A263" s="154"/>
      <c r="B263" s="155"/>
      <c r="C263" s="193" t="s">
        <v>2063</v>
      </c>
      <c r="D263" s="189"/>
      <c r="E263" s="190">
        <v>1.54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1916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1" x14ac:dyDescent="0.2">
      <c r="A264" s="169">
        <v>82</v>
      </c>
      <c r="B264" s="170" t="s">
        <v>2228</v>
      </c>
      <c r="C264" s="183" t="s">
        <v>2229</v>
      </c>
      <c r="D264" s="171" t="s">
        <v>366</v>
      </c>
      <c r="E264" s="172">
        <v>23.22</v>
      </c>
      <c r="F264" s="173"/>
      <c r="G264" s="174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7">
        <v>0.1012</v>
      </c>
      <c r="O264" s="157">
        <f>ROUND(E264*N264,2)</f>
        <v>2.35</v>
      </c>
      <c r="P264" s="157">
        <v>0</v>
      </c>
      <c r="Q264" s="157">
        <f>ROUND(E264*P264,2)</f>
        <v>0</v>
      </c>
      <c r="R264" s="158"/>
      <c r="S264" s="158" t="s">
        <v>328</v>
      </c>
      <c r="T264" s="158" t="s">
        <v>308</v>
      </c>
      <c r="U264" s="158">
        <v>0</v>
      </c>
      <c r="V264" s="158">
        <f>ROUND(E264*U264,2)</f>
        <v>0</v>
      </c>
      <c r="W264" s="158"/>
      <c r="X264" s="158" t="s">
        <v>309</v>
      </c>
      <c r="Y264" s="158" t="s">
        <v>310</v>
      </c>
      <c r="Z264" s="147"/>
      <c r="AA264" s="147"/>
      <c r="AB264" s="147"/>
      <c r="AC264" s="147"/>
      <c r="AD264" s="147"/>
      <c r="AE264" s="147"/>
      <c r="AF264" s="147"/>
      <c r="AG264" s="147" t="s">
        <v>311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93" t="s">
        <v>2059</v>
      </c>
      <c r="D265" s="189"/>
      <c r="E265" s="190">
        <v>5.12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1916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93" t="s">
        <v>2060</v>
      </c>
      <c r="D266" s="189"/>
      <c r="E266" s="190">
        <v>18.100000000000001</v>
      </c>
      <c r="F266" s="158"/>
      <c r="G266" s="158"/>
      <c r="H266" s="158"/>
      <c r="I266" s="158"/>
      <c r="J266" s="158"/>
      <c r="K266" s="158"/>
      <c r="L266" s="158"/>
      <c r="M266" s="158"/>
      <c r="N266" s="157"/>
      <c r="O266" s="157"/>
      <c r="P266" s="157"/>
      <c r="Q266" s="157"/>
      <c r="R266" s="158"/>
      <c r="S266" s="158"/>
      <c r="T266" s="158"/>
      <c r="U266" s="158"/>
      <c r="V266" s="158"/>
      <c r="W266" s="158"/>
      <c r="X266" s="158"/>
      <c r="Y266" s="158"/>
      <c r="Z266" s="147"/>
      <c r="AA266" s="147"/>
      <c r="AB266" s="147"/>
      <c r="AC266" s="147"/>
      <c r="AD266" s="147"/>
      <c r="AE266" s="147"/>
      <c r="AF266" s="147"/>
      <c r="AG266" s="147" t="s">
        <v>1916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69">
        <v>83</v>
      </c>
      <c r="B267" s="170" t="s">
        <v>2230</v>
      </c>
      <c r="C267" s="183" t="s">
        <v>2231</v>
      </c>
      <c r="D267" s="171" t="s">
        <v>366</v>
      </c>
      <c r="E267" s="172">
        <v>23.22</v>
      </c>
      <c r="F267" s="173"/>
      <c r="G267" s="174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7">
        <v>0</v>
      </c>
      <c r="O267" s="157">
        <f>ROUND(E267*N267,2)</f>
        <v>0</v>
      </c>
      <c r="P267" s="157">
        <v>0</v>
      </c>
      <c r="Q267" s="157">
        <f>ROUND(E267*P267,2)</f>
        <v>0</v>
      </c>
      <c r="R267" s="158"/>
      <c r="S267" s="158" t="s">
        <v>328</v>
      </c>
      <c r="T267" s="158" t="s">
        <v>308</v>
      </c>
      <c r="U267" s="158">
        <v>0</v>
      </c>
      <c r="V267" s="158">
        <f>ROUND(E267*U267,2)</f>
        <v>0</v>
      </c>
      <c r="W267" s="158"/>
      <c r="X267" s="158" t="s">
        <v>309</v>
      </c>
      <c r="Y267" s="158" t="s">
        <v>310</v>
      </c>
      <c r="Z267" s="147"/>
      <c r="AA267" s="147"/>
      <c r="AB267" s="147"/>
      <c r="AC267" s="147"/>
      <c r="AD267" s="147"/>
      <c r="AE267" s="147"/>
      <c r="AF267" s="147"/>
      <c r="AG267" s="147" t="s">
        <v>311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93" t="s">
        <v>2059</v>
      </c>
      <c r="D268" s="189"/>
      <c r="E268" s="190">
        <v>5.12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1916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93" t="s">
        <v>2060</v>
      </c>
      <c r="D269" s="189"/>
      <c r="E269" s="190">
        <v>18.100000000000001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1916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75">
        <v>84</v>
      </c>
      <c r="B270" s="176" t="s">
        <v>2232</v>
      </c>
      <c r="C270" s="182" t="s">
        <v>2233</v>
      </c>
      <c r="D270" s="177" t="s">
        <v>366</v>
      </c>
      <c r="E270" s="178">
        <v>40.799999999999997</v>
      </c>
      <c r="F270" s="179"/>
      <c r="G270" s="180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7">
        <v>0</v>
      </c>
      <c r="O270" s="157">
        <f>ROUND(E270*N270,2)</f>
        <v>0</v>
      </c>
      <c r="P270" s="157">
        <v>0</v>
      </c>
      <c r="Q270" s="157">
        <f>ROUND(E270*P270,2)</f>
        <v>0</v>
      </c>
      <c r="R270" s="158"/>
      <c r="S270" s="158" t="s">
        <v>328</v>
      </c>
      <c r="T270" s="158" t="s">
        <v>308</v>
      </c>
      <c r="U270" s="158">
        <v>0</v>
      </c>
      <c r="V270" s="158">
        <f>ROUND(E270*U270,2)</f>
        <v>0</v>
      </c>
      <c r="W270" s="158"/>
      <c r="X270" s="158" t="s">
        <v>309</v>
      </c>
      <c r="Y270" s="158" t="s">
        <v>310</v>
      </c>
      <c r="Z270" s="147"/>
      <c r="AA270" s="147"/>
      <c r="AB270" s="147"/>
      <c r="AC270" s="147"/>
      <c r="AD270" s="147"/>
      <c r="AE270" s="147"/>
      <c r="AF270" s="147"/>
      <c r="AG270" s="147" t="s">
        <v>311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69">
        <v>85</v>
      </c>
      <c r="B271" s="170" t="s">
        <v>2234</v>
      </c>
      <c r="C271" s="183" t="s">
        <v>2235</v>
      </c>
      <c r="D271" s="171" t="s">
        <v>366</v>
      </c>
      <c r="E271" s="172">
        <v>27.65</v>
      </c>
      <c r="F271" s="173"/>
      <c r="G271" s="174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0.30302000000000001</v>
      </c>
      <c r="O271" s="157">
        <f>ROUND(E271*N271,2)</f>
        <v>8.3800000000000008</v>
      </c>
      <c r="P271" s="157">
        <v>0</v>
      </c>
      <c r="Q271" s="157">
        <f>ROUND(E271*P271,2)</f>
        <v>0</v>
      </c>
      <c r="R271" s="158"/>
      <c r="S271" s="158" t="s">
        <v>307</v>
      </c>
      <c r="T271" s="158" t="s">
        <v>308</v>
      </c>
      <c r="U271" s="158">
        <v>0.38800000000000001</v>
      </c>
      <c r="V271" s="158">
        <f>ROUND(E271*U271,2)</f>
        <v>10.73</v>
      </c>
      <c r="W271" s="158"/>
      <c r="X271" s="158" t="s">
        <v>309</v>
      </c>
      <c r="Y271" s="158" t="s">
        <v>310</v>
      </c>
      <c r="Z271" s="147"/>
      <c r="AA271" s="147"/>
      <c r="AB271" s="147"/>
      <c r="AC271" s="147"/>
      <c r="AD271" s="147"/>
      <c r="AE271" s="147"/>
      <c r="AF271" s="147"/>
      <c r="AG271" s="147" t="s">
        <v>311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93" t="s">
        <v>2058</v>
      </c>
      <c r="D272" s="189"/>
      <c r="E272" s="190">
        <v>27.65</v>
      </c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1916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69">
        <v>86</v>
      </c>
      <c r="B273" s="170" t="s">
        <v>2236</v>
      </c>
      <c r="C273" s="183" t="s">
        <v>2237</v>
      </c>
      <c r="D273" s="171" t="s">
        <v>366</v>
      </c>
      <c r="E273" s="172">
        <v>138.9</v>
      </c>
      <c r="F273" s="173"/>
      <c r="G273" s="174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7.1999999999999995E-2</v>
      </c>
      <c r="O273" s="157">
        <f>ROUND(E273*N273,2)</f>
        <v>10</v>
      </c>
      <c r="P273" s="157">
        <v>0</v>
      </c>
      <c r="Q273" s="157">
        <f>ROUND(E273*P273,2)</f>
        <v>0</v>
      </c>
      <c r="R273" s="158"/>
      <c r="S273" s="158" t="s">
        <v>328</v>
      </c>
      <c r="T273" s="158" t="s">
        <v>308</v>
      </c>
      <c r="U273" s="158">
        <v>0</v>
      </c>
      <c r="V273" s="158">
        <f>ROUND(E273*U273,2)</f>
        <v>0</v>
      </c>
      <c r="W273" s="158"/>
      <c r="X273" s="158" t="s">
        <v>309</v>
      </c>
      <c r="Y273" s="158" t="s">
        <v>310</v>
      </c>
      <c r="Z273" s="147"/>
      <c r="AA273" s="147"/>
      <c r="AB273" s="147"/>
      <c r="AC273" s="147"/>
      <c r="AD273" s="147"/>
      <c r="AE273" s="147"/>
      <c r="AF273" s="147"/>
      <c r="AG273" s="147" t="s">
        <v>311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">
      <c r="A274" s="154"/>
      <c r="B274" s="155"/>
      <c r="C274" s="193" t="s">
        <v>2056</v>
      </c>
      <c r="D274" s="189"/>
      <c r="E274" s="190">
        <v>164.5</v>
      </c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1916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">
      <c r="A275" s="154"/>
      <c r="B275" s="155"/>
      <c r="C275" s="193" t="s">
        <v>2238</v>
      </c>
      <c r="D275" s="189"/>
      <c r="E275" s="190">
        <v>-25.6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1916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69">
        <v>87</v>
      </c>
      <c r="B276" s="170" t="s">
        <v>2239</v>
      </c>
      <c r="C276" s="183" t="s">
        <v>2240</v>
      </c>
      <c r="D276" s="171" t="s">
        <v>366</v>
      </c>
      <c r="E276" s="172">
        <v>25.6</v>
      </c>
      <c r="F276" s="173"/>
      <c r="G276" s="174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7">
        <v>0.16847999999999999</v>
      </c>
      <c r="O276" s="157">
        <f>ROUND(E276*N276,2)</f>
        <v>4.3099999999999996</v>
      </c>
      <c r="P276" s="157">
        <v>0</v>
      </c>
      <c r="Q276" s="157">
        <f>ROUND(E276*P276,2)</f>
        <v>0</v>
      </c>
      <c r="R276" s="158"/>
      <c r="S276" s="158" t="s">
        <v>328</v>
      </c>
      <c r="T276" s="158" t="s">
        <v>308</v>
      </c>
      <c r="U276" s="158">
        <v>0.38800000000000001</v>
      </c>
      <c r="V276" s="158">
        <f>ROUND(E276*U276,2)</f>
        <v>9.93</v>
      </c>
      <c r="W276" s="158"/>
      <c r="X276" s="158" t="s">
        <v>309</v>
      </c>
      <c r="Y276" s="158" t="s">
        <v>310</v>
      </c>
      <c r="Z276" s="147"/>
      <c r="AA276" s="147"/>
      <c r="AB276" s="147"/>
      <c r="AC276" s="147"/>
      <c r="AD276" s="147"/>
      <c r="AE276" s="147"/>
      <c r="AF276" s="147"/>
      <c r="AG276" s="147" t="s">
        <v>311</v>
      </c>
      <c r="AH276" s="147"/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2" x14ac:dyDescent="0.2">
      <c r="A277" s="154"/>
      <c r="B277" s="155"/>
      <c r="C277" s="193" t="s">
        <v>2241</v>
      </c>
      <c r="D277" s="189"/>
      <c r="E277" s="190"/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1916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">
      <c r="A278" s="154"/>
      <c r="B278" s="155"/>
      <c r="C278" s="194" t="s">
        <v>1983</v>
      </c>
      <c r="D278" s="191"/>
      <c r="E278" s="192"/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1916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">
      <c r="A279" s="154"/>
      <c r="B279" s="155"/>
      <c r="C279" s="195" t="s">
        <v>2242</v>
      </c>
      <c r="D279" s="191"/>
      <c r="E279" s="192">
        <v>25.6</v>
      </c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1916</v>
      </c>
      <c r="AH279" s="147">
        <v>2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">
      <c r="A280" s="154"/>
      <c r="B280" s="155"/>
      <c r="C280" s="195" t="s">
        <v>2243</v>
      </c>
      <c r="D280" s="191"/>
      <c r="E280" s="192">
        <v>6.4</v>
      </c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1916</v>
      </c>
      <c r="AH280" s="147">
        <v>2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">
      <c r="A281" s="154"/>
      <c r="B281" s="155"/>
      <c r="C281" s="194" t="s">
        <v>1987</v>
      </c>
      <c r="D281" s="191"/>
      <c r="E281" s="192"/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1916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">
      <c r="A282" s="154"/>
      <c r="B282" s="155"/>
      <c r="C282" s="193" t="s">
        <v>2244</v>
      </c>
      <c r="D282" s="189"/>
      <c r="E282" s="190">
        <v>25.6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1916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69">
        <v>88</v>
      </c>
      <c r="B283" s="170" t="s">
        <v>2245</v>
      </c>
      <c r="C283" s="183" t="s">
        <v>2246</v>
      </c>
      <c r="D283" s="171" t="s">
        <v>366</v>
      </c>
      <c r="E283" s="172">
        <v>40.799999999999997</v>
      </c>
      <c r="F283" s="173"/>
      <c r="G283" s="174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7">
        <v>0.16</v>
      </c>
      <c r="O283" s="157">
        <f>ROUND(E283*N283,2)</f>
        <v>6.53</v>
      </c>
      <c r="P283" s="157">
        <v>0</v>
      </c>
      <c r="Q283" s="157">
        <f>ROUND(E283*P283,2)</f>
        <v>0</v>
      </c>
      <c r="R283" s="158"/>
      <c r="S283" s="158" t="s">
        <v>328</v>
      </c>
      <c r="T283" s="158" t="s">
        <v>308</v>
      </c>
      <c r="U283" s="158">
        <v>0</v>
      </c>
      <c r="V283" s="158">
        <f>ROUND(E283*U283,2)</f>
        <v>0</v>
      </c>
      <c r="W283" s="158"/>
      <c r="X283" s="158" t="s">
        <v>309</v>
      </c>
      <c r="Y283" s="158" t="s">
        <v>310</v>
      </c>
      <c r="Z283" s="147"/>
      <c r="AA283" s="147"/>
      <c r="AB283" s="147"/>
      <c r="AC283" s="147"/>
      <c r="AD283" s="147"/>
      <c r="AE283" s="147"/>
      <c r="AF283" s="147"/>
      <c r="AG283" s="147" t="s">
        <v>311</v>
      </c>
      <c r="AH283" s="147"/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2" x14ac:dyDescent="0.2">
      <c r="A284" s="154"/>
      <c r="B284" s="155"/>
      <c r="C284" s="193" t="s">
        <v>2057</v>
      </c>
      <c r="D284" s="189"/>
      <c r="E284" s="190">
        <v>40.799999999999997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1916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69">
        <v>89</v>
      </c>
      <c r="B285" s="170" t="s">
        <v>2247</v>
      </c>
      <c r="C285" s="183" t="s">
        <v>2248</v>
      </c>
      <c r="D285" s="171" t="s">
        <v>366</v>
      </c>
      <c r="E285" s="172">
        <v>38.49</v>
      </c>
      <c r="F285" s="173"/>
      <c r="G285" s="174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7">
        <v>1.0000000000000001E-5</v>
      </c>
      <c r="O285" s="157">
        <f>ROUND(E285*N285,2)</f>
        <v>0</v>
      </c>
      <c r="P285" s="157">
        <v>0</v>
      </c>
      <c r="Q285" s="157">
        <f>ROUND(E285*P285,2)</f>
        <v>0</v>
      </c>
      <c r="R285" s="158"/>
      <c r="S285" s="158" t="s">
        <v>328</v>
      </c>
      <c r="T285" s="158" t="s">
        <v>308</v>
      </c>
      <c r="U285" s="158">
        <v>0</v>
      </c>
      <c r="V285" s="158">
        <f>ROUND(E285*U285,2)</f>
        <v>0</v>
      </c>
      <c r="W285" s="158"/>
      <c r="X285" s="158" t="s">
        <v>309</v>
      </c>
      <c r="Y285" s="158" t="s">
        <v>310</v>
      </c>
      <c r="Z285" s="147"/>
      <c r="AA285" s="147"/>
      <c r="AB285" s="147"/>
      <c r="AC285" s="147"/>
      <c r="AD285" s="147"/>
      <c r="AE285" s="147"/>
      <c r="AF285" s="147"/>
      <c r="AG285" s="147" t="s">
        <v>615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193" t="s">
        <v>2058</v>
      </c>
      <c r="D286" s="189"/>
      <c r="E286" s="190">
        <v>27.65</v>
      </c>
      <c r="F286" s="158"/>
      <c r="G286" s="15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1916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">
      <c r="A287" s="154"/>
      <c r="B287" s="155"/>
      <c r="C287" s="193" t="s">
        <v>2061</v>
      </c>
      <c r="D287" s="189"/>
      <c r="E287" s="190">
        <v>9.3000000000000007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1916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93" t="s">
        <v>2063</v>
      </c>
      <c r="D288" s="189"/>
      <c r="E288" s="190">
        <v>1.54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1916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2.5" outlineLevel="1" x14ac:dyDescent="0.2">
      <c r="A289" s="169">
        <v>90</v>
      </c>
      <c r="B289" s="170" t="s">
        <v>2249</v>
      </c>
      <c r="C289" s="183" t="s">
        <v>2250</v>
      </c>
      <c r="D289" s="171" t="s">
        <v>366</v>
      </c>
      <c r="E289" s="172">
        <v>5.12</v>
      </c>
      <c r="F289" s="173"/>
      <c r="G289" s="174">
        <f>ROUND(E289*F289,2)</f>
        <v>0</v>
      </c>
      <c r="H289" s="159"/>
      <c r="I289" s="158">
        <f>ROUND(E289*H289,2)</f>
        <v>0</v>
      </c>
      <c r="J289" s="159"/>
      <c r="K289" s="158">
        <f>ROUND(E289*J289,2)</f>
        <v>0</v>
      </c>
      <c r="L289" s="158">
        <v>21</v>
      </c>
      <c r="M289" s="158">
        <f>G289*(1+L289/100)</f>
        <v>0</v>
      </c>
      <c r="N289" s="157">
        <v>2.5000000000000001E-4</v>
      </c>
      <c r="O289" s="157">
        <f>ROUND(E289*N289,2)</f>
        <v>0</v>
      </c>
      <c r="P289" s="157">
        <v>0</v>
      </c>
      <c r="Q289" s="157">
        <f>ROUND(E289*P289,2)</f>
        <v>0</v>
      </c>
      <c r="R289" s="158"/>
      <c r="S289" s="158" t="s">
        <v>307</v>
      </c>
      <c r="T289" s="158" t="s">
        <v>308</v>
      </c>
      <c r="U289" s="158">
        <v>0</v>
      </c>
      <c r="V289" s="158">
        <f>ROUND(E289*U289,2)</f>
        <v>0</v>
      </c>
      <c r="W289" s="158"/>
      <c r="X289" s="158" t="s">
        <v>309</v>
      </c>
      <c r="Y289" s="158" t="s">
        <v>310</v>
      </c>
      <c r="Z289" s="147"/>
      <c r="AA289" s="147"/>
      <c r="AB289" s="147"/>
      <c r="AC289" s="147"/>
      <c r="AD289" s="147"/>
      <c r="AE289" s="147"/>
      <c r="AF289" s="147"/>
      <c r="AG289" s="147" t="s">
        <v>615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193" t="s">
        <v>2251</v>
      </c>
      <c r="D290" s="189"/>
      <c r="E290" s="190">
        <v>5.12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1916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22.5" outlineLevel="1" x14ac:dyDescent="0.2">
      <c r="A291" s="169">
        <v>91</v>
      </c>
      <c r="B291" s="170" t="s">
        <v>2252</v>
      </c>
      <c r="C291" s="183" t="s">
        <v>2253</v>
      </c>
      <c r="D291" s="171" t="s">
        <v>421</v>
      </c>
      <c r="E291" s="172">
        <v>8.5</v>
      </c>
      <c r="F291" s="173"/>
      <c r="G291" s="174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7">
        <v>0.11221</v>
      </c>
      <c r="O291" s="157">
        <f>ROUND(E291*N291,2)</f>
        <v>0.95</v>
      </c>
      <c r="P291" s="157">
        <v>0</v>
      </c>
      <c r="Q291" s="157">
        <f>ROUND(E291*P291,2)</f>
        <v>0</v>
      </c>
      <c r="R291" s="158"/>
      <c r="S291" s="158" t="s">
        <v>328</v>
      </c>
      <c r="T291" s="158" t="s">
        <v>308</v>
      </c>
      <c r="U291" s="158">
        <v>0.14000000000000001</v>
      </c>
      <c r="V291" s="158">
        <f>ROUND(E291*U291,2)</f>
        <v>1.19</v>
      </c>
      <c r="W291" s="158"/>
      <c r="X291" s="158" t="s">
        <v>309</v>
      </c>
      <c r="Y291" s="158" t="s">
        <v>310</v>
      </c>
      <c r="Z291" s="147"/>
      <c r="AA291" s="147"/>
      <c r="AB291" s="147"/>
      <c r="AC291" s="147"/>
      <c r="AD291" s="147"/>
      <c r="AE291" s="147"/>
      <c r="AF291" s="147"/>
      <c r="AG291" s="147" t="s">
        <v>311</v>
      </c>
      <c r="AH291" s="147"/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2" x14ac:dyDescent="0.2">
      <c r="A292" s="154"/>
      <c r="B292" s="155"/>
      <c r="C292" s="193" t="s">
        <v>2254</v>
      </c>
      <c r="D292" s="189"/>
      <c r="E292" s="190">
        <v>8.5</v>
      </c>
      <c r="F292" s="158"/>
      <c r="G292" s="158"/>
      <c r="H292" s="158"/>
      <c r="I292" s="158"/>
      <c r="J292" s="158"/>
      <c r="K292" s="158"/>
      <c r="L292" s="158"/>
      <c r="M292" s="158"/>
      <c r="N292" s="157"/>
      <c r="O292" s="157"/>
      <c r="P292" s="157"/>
      <c r="Q292" s="157"/>
      <c r="R292" s="158"/>
      <c r="S292" s="158"/>
      <c r="T292" s="158"/>
      <c r="U292" s="158"/>
      <c r="V292" s="158"/>
      <c r="W292" s="158"/>
      <c r="X292" s="158"/>
      <c r="Y292" s="158"/>
      <c r="Z292" s="147"/>
      <c r="AA292" s="147"/>
      <c r="AB292" s="147"/>
      <c r="AC292" s="147"/>
      <c r="AD292" s="147"/>
      <c r="AE292" s="147"/>
      <c r="AF292" s="147"/>
      <c r="AG292" s="147" t="s">
        <v>1916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69">
        <v>92</v>
      </c>
      <c r="B293" s="170" t="s">
        <v>2255</v>
      </c>
      <c r="C293" s="183" t="s">
        <v>2256</v>
      </c>
      <c r="D293" s="171" t="s">
        <v>421</v>
      </c>
      <c r="E293" s="172">
        <v>78.7</v>
      </c>
      <c r="F293" s="173"/>
      <c r="G293" s="174">
        <f>ROUND(E293*F293,2)</f>
        <v>0</v>
      </c>
      <c r="H293" s="159"/>
      <c r="I293" s="158">
        <f>ROUND(E293*H293,2)</f>
        <v>0</v>
      </c>
      <c r="J293" s="159"/>
      <c r="K293" s="158">
        <f>ROUND(E293*J293,2)</f>
        <v>0</v>
      </c>
      <c r="L293" s="158">
        <v>21</v>
      </c>
      <c r="M293" s="158">
        <f>G293*(1+L293/100)</f>
        <v>0</v>
      </c>
      <c r="N293" s="157">
        <v>0.14874000000000001</v>
      </c>
      <c r="O293" s="157">
        <f>ROUND(E293*N293,2)</f>
        <v>11.71</v>
      </c>
      <c r="P293" s="157">
        <v>0</v>
      </c>
      <c r="Q293" s="157">
        <f>ROUND(E293*P293,2)</f>
        <v>0</v>
      </c>
      <c r="R293" s="158"/>
      <c r="S293" s="158" t="s">
        <v>328</v>
      </c>
      <c r="T293" s="158" t="s">
        <v>308</v>
      </c>
      <c r="U293" s="158">
        <v>0.27200000000000002</v>
      </c>
      <c r="V293" s="158">
        <f>ROUND(E293*U293,2)</f>
        <v>21.41</v>
      </c>
      <c r="W293" s="158"/>
      <c r="X293" s="158" t="s">
        <v>309</v>
      </c>
      <c r="Y293" s="158" t="s">
        <v>310</v>
      </c>
      <c r="Z293" s="147"/>
      <c r="AA293" s="147"/>
      <c r="AB293" s="147"/>
      <c r="AC293" s="147"/>
      <c r="AD293" s="147"/>
      <c r="AE293" s="147"/>
      <c r="AF293" s="147"/>
      <c r="AG293" s="147" t="s">
        <v>311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193" t="s">
        <v>1919</v>
      </c>
      <c r="D294" s="189"/>
      <c r="E294" s="190">
        <v>43</v>
      </c>
      <c r="F294" s="158"/>
      <c r="G294" s="158"/>
      <c r="H294" s="158"/>
      <c r="I294" s="158"/>
      <c r="J294" s="158"/>
      <c r="K294" s="158"/>
      <c r="L294" s="158"/>
      <c r="M294" s="158"/>
      <c r="N294" s="157"/>
      <c r="O294" s="157"/>
      <c r="P294" s="157"/>
      <c r="Q294" s="157"/>
      <c r="R294" s="158"/>
      <c r="S294" s="158"/>
      <c r="T294" s="158"/>
      <c r="U294" s="158"/>
      <c r="V294" s="158"/>
      <c r="W294" s="158"/>
      <c r="X294" s="158"/>
      <c r="Y294" s="158"/>
      <c r="Z294" s="147"/>
      <c r="AA294" s="147"/>
      <c r="AB294" s="147"/>
      <c r="AC294" s="147"/>
      <c r="AD294" s="147"/>
      <c r="AE294" s="147"/>
      <c r="AF294" s="147"/>
      <c r="AG294" s="147" t="s">
        <v>1916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ht="22.5" outlineLevel="3" x14ac:dyDescent="0.2">
      <c r="A295" s="154"/>
      <c r="B295" s="155"/>
      <c r="C295" s="193" t="s">
        <v>2257</v>
      </c>
      <c r="D295" s="189"/>
      <c r="E295" s="190">
        <v>35.700000000000003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1916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1" x14ac:dyDescent="0.2">
      <c r="A296" s="175">
        <v>93</v>
      </c>
      <c r="B296" s="176" t="s">
        <v>2258</v>
      </c>
      <c r="C296" s="182" t="s">
        <v>2259</v>
      </c>
      <c r="D296" s="177" t="s">
        <v>541</v>
      </c>
      <c r="E296" s="178">
        <v>2</v>
      </c>
      <c r="F296" s="179"/>
      <c r="G296" s="180">
        <f>ROUND(E296*F296,2)</f>
        <v>0</v>
      </c>
      <c r="H296" s="159"/>
      <c r="I296" s="158">
        <f>ROUND(E296*H296,2)</f>
        <v>0</v>
      </c>
      <c r="J296" s="159"/>
      <c r="K296" s="158">
        <f>ROUND(E296*J296,2)</f>
        <v>0</v>
      </c>
      <c r="L296" s="158">
        <v>21</v>
      </c>
      <c r="M296" s="158">
        <f>G296*(1+L296/100)</f>
        <v>0</v>
      </c>
      <c r="N296" s="157">
        <v>0.4</v>
      </c>
      <c r="O296" s="157">
        <f>ROUND(E296*N296,2)</f>
        <v>0.8</v>
      </c>
      <c r="P296" s="157">
        <v>0</v>
      </c>
      <c r="Q296" s="157">
        <f>ROUND(E296*P296,2)</f>
        <v>0</v>
      </c>
      <c r="R296" s="158"/>
      <c r="S296" s="158" t="s">
        <v>328</v>
      </c>
      <c r="T296" s="158" t="s">
        <v>308</v>
      </c>
      <c r="U296" s="158">
        <v>2.5750000000000002</v>
      </c>
      <c r="V296" s="158">
        <f>ROUND(E296*U296,2)</f>
        <v>5.15</v>
      </c>
      <c r="W296" s="158"/>
      <c r="X296" s="158" t="s">
        <v>309</v>
      </c>
      <c r="Y296" s="158" t="s">
        <v>310</v>
      </c>
      <c r="Z296" s="147"/>
      <c r="AA296" s="147"/>
      <c r="AB296" s="147"/>
      <c r="AC296" s="147"/>
      <c r="AD296" s="147"/>
      <c r="AE296" s="147"/>
      <c r="AF296" s="147"/>
      <c r="AG296" s="147" t="s">
        <v>311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69">
        <v>94</v>
      </c>
      <c r="B297" s="170" t="s">
        <v>2260</v>
      </c>
      <c r="C297" s="183" t="s">
        <v>2261</v>
      </c>
      <c r="D297" s="171" t="s">
        <v>541</v>
      </c>
      <c r="E297" s="172">
        <v>1</v>
      </c>
      <c r="F297" s="173"/>
      <c r="G297" s="174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7.1300000000000001E-3</v>
      </c>
      <c r="O297" s="157">
        <f>ROUND(E297*N297,2)</f>
        <v>0.01</v>
      </c>
      <c r="P297" s="157">
        <v>0</v>
      </c>
      <c r="Q297" s="157">
        <f>ROUND(E297*P297,2)</f>
        <v>0</v>
      </c>
      <c r="R297" s="158"/>
      <c r="S297" s="158" t="s">
        <v>328</v>
      </c>
      <c r="T297" s="158" t="s">
        <v>308</v>
      </c>
      <c r="U297" s="158">
        <v>0.89</v>
      </c>
      <c r="V297" s="158">
        <f>ROUND(E297*U297,2)</f>
        <v>0.89</v>
      </c>
      <c r="W297" s="158"/>
      <c r="X297" s="158" t="s">
        <v>309</v>
      </c>
      <c r="Y297" s="158" t="s">
        <v>310</v>
      </c>
      <c r="Z297" s="147"/>
      <c r="AA297" s="147"/>
      <c r="AB297" s="147"/>
      <c r="AC297" s="147"/>
      <c r="AD297" s="147"/>
      <c r="AE297" s="147"/>
      <c r="AF297" s="147"/>
      <c r="AG297" s="147" t="s">
        <v>311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193" t="s">
        <v>2262</v>
      </c>
      <c r="D298" s="189"/>
      <c r="E298" s="190">
        <v>1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1916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69">
        <v>95</v>
      </c>
      <c r="B299" s="170" t="s">
        <v>2263</v>
      </c>
      <c r="C299" s="183" t="s">
        <v>2264</v>
      </c>
      <c r="D299" s="171" t="s">
        <v>541</v>
      </c>
      <c r="E299" s="172">
        <v>1</v>
      </c>
      <c r="F299" s="173"/>
      <c r="G299" s="174">
        <f>ROUND(E299*F299,2)</f>
        <v>0</v>
      </c>
      <c r="H299" s="159"/>
      <c r="I299" s="158">
        <f>ROUND(E299*H299,2)</f>
        <v>0</v>
      </c>
      <c r="J299" s="159"/>
      <c r="K299" s="158">
        <f>ROUND(E299*J299,2)</f>
        <v>0</v>
      </c>
      <c r="L299" s="158">
        <v>21</v>
      </c>
      <c r="M299" s="158">
        <f>G299*(1+L299/100)</f>
        <v>0</v>
      </c>
      <c r="N299" s="157">
        <v>4.0599999999999997E-2</v>
      </c>
      <c r="O299" s="157">
        <f>ROUND(E299*N299,2)</f>
        <v>0.04</v>
      </c>
      <c r="P299" s="157">
        <v>0</v>
      </c>
      <c r="Q299" s="157">
        <f>ROUND(E299*P299,2)</f>
        <v>0</v>
      </c>
      <c r="R299" s="158" t="s">
        <v>2011</v>
      </c>
      <c r="S299" s="158" t="s">
        <v>328</v>
      </c>
      <c r="T299" s="158" t="s">
        <v>308</v>
      </c>
      <c r="U299" s="158">
        <v>0</v>
      </c>
      <c r="V299" s="158">
        <f>ROUND(E299*U299,2)</f>
        <v>0</v>
      </c>
      <c r="W299" s="158"/>
      <c r="X299" s="158" t="s">
        <v>523</v>
      </c>
      <c r="Y299" s="158" t="s">
        <v>310</v>
      </c>
      <c r="Z299" s="147"/>
      <c r="AA299" s="147"/>
      <c r="AB299" s="147"/>
      <c r="AC299" s="147"/>
      <c r="AD299" s="147"/>
      <c r="AE299" s="147"/>
      <c r="AF299" s="147"/>
      <c r="AG299" s="147" t="s">
        <v>2012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">
      <c r="A300" s="154"/>
      <c r="B300" s="155"/>
      <c r="C300" s="193" t="s">
        <v>2262</v>
      </c>
      <c r="D300" s="189"/>
      <c r="E300" s="190">
        <v>1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1916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69">
        <v>96</v>
      </c>
      <c r="B301" s="170" t="s">
        <v>2265</v>
      </c>
      <c r="C301" s="183" t="s">
        <v>2266</v>
      </c>
      <c r="D301" s="171" t="s">
        <v>541</v>
      </c>
      <c r="E301" s="172">
        <v>81</v>
      </c>
      <c r="F301" s="173"/>
      <c r="G301" s="174">
        <f>ROUND(E301*F301,2)</f>
        <v>0</v>
      </c>
      <c r="H301" s="159"/>
      <c r="I301" s="158">
        <f>ROUND(E301*H301,2)</f>
        <v>0</v>
      </c>
      <c r="J301" s="159"/>
      <c r="K301" s="158">
        <f>ROUND(E301*J301,2)</f>
        <v>0</v>
      </c>
      <c r="L301" s="158">
        <v>21</v>
      </c>
      <c r="M301" s="158">
        <f>G301*(1+L301/100)</f>
        <v>0</v>
      </c>
      <c r="N301" s="157">
        <v>5.8000000000000003E-2</v>
      </c>
      <c r="O301" s="157">
        <f>ROUND(E301*N301,2)</f>
        <v>4.7</v>
      </c>
      <c r="P301" s="157">
        <v>0</v>
      </c>
      <c r="Q301" s="157">
        <f>ROUND(E301*P301,2)</f>
        <v>0</v>
      </c>
      <c r="R301" s="158" t="s">
        <v>2011</v>
      </c>
      <c r="S301" s="158" t="s">
        <v>328</v>
      </c>
      <c r="T301" s="158" t="s">
        <v>308</v>
      </c>
      <c r="U301" s="158">
        <v>0</v>
      </c>
      <c r="V301" s="158">
        <f>ROUND(E301*U301,2)</f>
        <v>0</v>
      </c>
      <c r="W301" s="158"/>
      <c r="X301" s="158" t="s">
        <v>523</v>
      </c>
      <c r="Y301" s="158" t="s">
        <v>310</v>
      </c>
      <c r="Z301" s="147"/>
      <c r="AA301" s="147"/>
      <c r="AB301" s="147"/>
      <c r="AC301" s="147"/>
      <c r="AD301" s="147"/>
      <c r="AE301" s="147"/>
      <c r="AF301" s="147"/>
      <c r="AG301" s="147" t="s">
        <v>2012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193" t="s">
        <v>2267</v>
      </c>
      <c r="D302" s="189"/>
      <c r="E302" s="190">
        <v>44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1916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">
      <c r="A303" s="154"/>
      <c r="B303" s="155"/>
      <c r="C303" s="193" t="s">
        <v>2268</v>
      </c>
      <c r="D303" s="189"/>
      <c r="E303" s="190">
        <v>37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1916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69">
        <v>97</v>
      </c>
      <c r="B304" s="170" t="s">
        <v>2269</v>
      </c>
      <c r="C304" s="183" t="s">
        <v>2270</v>
      </c>
      <c r="D304" s="171" t="s">
        <v>541</v>
      </c>
      <c r="E304" s="172">
        <v>9</v>
      </c>
      <c r="F304" s="173"/>
      <c r="G304" s="174">
        <f>ROUND(E304*F304,2)</f>
        <v>0</v>
      </c>
      <c r="H304" s="159"/>
      <c r="I304" s="158">
        <f>ROUND(E304*H304,2)</f>
        <v>0</v>
      </c>
      <c r="J304" s="159"/>
      <c r="K304" s="158">
        <f>ROUND(E304*J304,2)</f>
        <v>0</v>
      </c>
      <c r="L304" s="158">
        <v>21</v>
      </c>
      <c r="M304" s="158">
        <f>G304*(1+L304/100)</f>
        <v>0</v>
      </c>
      <c r="N304" s="157">
        <v>2.9000000000000001E-2</v>
      </c>
      <c r="O304" s="157">
        <f>ROUND(E304*N304,2)</f>
        <v>0.26</v>
      </c>
      <c r="P304" s="157">
        <v>0</v>
      </c>
      <c r="Q304" s="157">
        <f>ROUND(E304*P304,2)</f>
        <v>0</v>
      </c>
      <c r="R304" s="158" t="s">
        <v>2011</v>
      </c>
      <c r="S304" s="158" t="s">
        <v>2271</v>
      </c>
      <c r="T304" s="158" t="s">
        <v>308</v>
      </c>
      <c r="U304" s="158">
        <v>0</v>
      </c>
      <c r="V304" s="158">
        <f>ROUND(E304*U304,2)</f>
        <v>0</v>
      </c>
      <c r="W304" s="158"/>
      <c r="X304" s="158" t="s">
        <v>523</v>
      </c>
      <c r="Y304" s="158" t="s">
        <v>310</v>
      </c>
      <c r="Z304" s="147"/>
      <c r="AA304" s="147"/>
      <c r="AB304" s="147"/>
      <c r="AC304" s="147"/>
      <c r="AD304" s="147"/>
      <c r="AE304" s="147"/>
      <c r="AF304" s="147"/>
      <c r="AG304" s="147" t="s">
        <v>2012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">
      <c r="A305" s="154"/>
      <c r="B305" s="155"/>
      <c r="C305" s="193" t="s">
        <v>2272</v>
      </c>
      <c r="D305" s="189"/>
      <c r="E305" s="190">
        <v>9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1916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69">
        <v>98</v>
      </c>
      <c r="B306" s="170" t="s">
        <v>2273</v>
      </c>
      <c r="C306" s="183" t="s">
        <v>2274</v>
      </c>
      <c r="D306" s="171" t="s">
        <v>366</v>
      </c>
      <c r="E306" s="172">
        <v>172.72499999999999</v>
      </c>
      <c r="F306" s="173"/>
      <c r="G306" s="174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0.13200000000000001</v>
      </c>
      <c r="O306" s="157">
        <f>ROUND(E306*N306,2)</f>
        <v>22.8</v>
      </c>
      <c r="P306" s="157">
        <v>0</v>
      </c>
      <c r="Q306" s="157">
        <f>ROUND(E306*P306,2)</f>
        <v>0</v>
      </c>
      <c r="R306" s="158"/>
      <c r="S306" s="158" t="s">
        <v>307</v>
      </c>
      <c r="T306" s="158" t="s">
        <v>308</v>
      </c>
      <c r="U306" s="158">
        <v>0</v>
      </c>
      <c r="V306" s="158">
        <f>ROUND(E306*U306,2)</f>
        <v>0</v>
      </c>
      <c r="W306" s="158"/>
      <c r="X306" s="158" t="s">
        <v>523</v>
      </c>
      <c r="Y306" s="158" t="s">
        <v>310</v>
      </c>
      <c r="Z306" s="147"/>
      <c r="AA306" s="147"/>
      <c r="AB306" s="147"/>
      <c r="AC306" s="147"/>
      <c r="AD306" s="147"/>
      <c r="AE306" s="147"/>
      <c r="AF306" s="147"/>
      <c r="AG306" s="147" t="s">
        <v>2012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93" t="s">
        <v>2275</v>
      </c>
      <c r="D307" s="189"/>
      <c r="E307" s="190">
        <v>172.72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1916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75">
        <v>99</v>
      </c>
      <c r="B308" s="176" t="s">
        <v>2276</v>
      </c>
      <c r="C308" s="182" t="s">
        <v>2277</v>
      </c>
      <c r="D308" s="177" t="s">
        <v>541</v>
      </c>
      <c r="E308" s="178">
        <v>2</v>
      </c>
      <c r="F308" s="179"/>
      <c r="G308" s="180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7">
        <v>0.34499999999999997</v>
      </c>
      <c r="O308" s="157">
        <f>ROUND(E308*N308,2)</f>
        <v>0.69</v>
      </c>
      <c r="P308" s="157">
        <v>0</v>
      </c>
      <c r="Q308" s="157">
        <f>ROUND(E308*P308,2)</f>
        <v>0</v>
      </c>
      <c r="R308" s="158" t="s">
        <v>2011</v>
      </c>
      <c r="S308" s="158" t="s">
        <v>2278</v>
      </c>
      <c r="T308" s="158" t="s">
        <v>308</v>
      </c>
      <c r="U308" s="158">
        <v>0</v>
      </c>
      <c r="V308" s="158">
        <f>ROUND(E308*U308,2)</f>
        <v>0</v>
      </c>
      <c r="W308" s="158"/>
      <c r="X308" s="158" t="s">
        <v>523</v>
      </c>
      <c r="Y308" s="158" t="s">
        <v>310</v>
      </c>
      <c r="Z308" s="147"/>
      <c r="AA308" s="147"/>
      <c r="AB308" s="147"/>
      <c r="AC308" s="147"/>
      <c r="AD308" s="147"/>
      <c r="AE308" s="147"/>
      <c r="AF308" s="147"/>
      <c r="AG308" s="147" t="s">
        <v>2012</v>
      </c>
      <c r="AH308" s="147"/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69">
        <v>100</v>
      </c>
      <c r="B309" s="170" t="s">
        <v>2169</v>
      </c>
      <c r="C309" s="183" t="s">
        <v>2170</v>
      </c>
      <c r="D309" s="171" t="s">
        <v>366</v>
      </c>
      <c r="E309" s="172">
        <v>27.864000000000001</v>
      </c>
      <c r="F309" s="173"/>
      <c r="G309" s="174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7">
        <v>2.9999999999999997E-4</v>
      </c>
      <c r="O309" s="157">
        <f>ROUND(E309*N309,2)</f>
        <v>0.01</v>
      </c>
      <c r="P309" s="157">
        <v>0</v>
      </c>
      <c r="Q309" s="157">
        <f>ROUND(E309*P309,2)</f>
        <v>0</v>
      </c>
      <c r="R309" s="158" t="s">
        <v>2011</v>
      </c>
      <c r="S309" s="158" t="s">
        <v>328</v>
      </c>
      <c r="T309" s="158" t="s">
        <v>308</v>
      </c>
      <c r="U309" s="158">
        <v>0</v>
      </c>
      <c r="V309" s="158">
        <f>ROUND(E309*U309,2)</f>
        <v>0</v>
      </c>
      <c r="W309" s="158"/>
      <c r="X309" s="158" t="s">
        <v>523</v>
      </c>
      <c r="Y309" s="158" t="s">
        <v>310</v>
      </c>
      <c r="Z309" s="147"/>
      <c r="AA309" s="147"/>
      <c r="AB309" s="147"/>
      <c r="AC309" s="147"/>
      <c r="AD309" s="147"/>
      <c r="AE309" s="147"/>
      <c r="AF309" s="147"/>
      <c r="AG309" s="147" t="s">
        <v>2012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193" t="s">
        <v>2279</v>
      </c>
      <c r="D310" s="189"/>
      <c r="E310" s="190">
        <v>27.86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1916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x14ac:dyDescent="0.2">
      <c r="A311" s="162" t="s">
        <v>302</v>
      </c>
      <c r="B311" s="163" t="s">
        <v>173</v>
      </c>
      <c r="C311" s="181" t="s">
        <v>174</v>
      </c>
      <c r="D311" s="164"/>
      <c r="E311" s="165"/>
      <c r="F311" s="166"/>
      <c r="G311" s="167">
        <f>SUMIF(AG312:AG319,"&lt;&gt;NOR",G312:G319)</f>
        <v>0</v>
      </c>
      <c r="H311" s="161"/>
      <c r="I311" s="161">
        <f>SUM(I312:I319)</f>
        <v>0</v>
      </c>
      <c r="J311" s="161"/>
      <c r="K311" s="161">
        <f>SUM(K312:K319)</f>
        <v>0</v>
      </c>
      <c r="L311" s="161"/>
      <c r="M311" s="161">
        <f>SUM(M312:M319)</f>
        <v>0</v>
      </c>
      <c r="N311" s="160"/>
      <c r="O311" s="160">
        <f>SUM(O312:O319)</f>
        <v>13.49</v>
      </c>
      <c r="P311" s="160"/>
      <c r="Q311" s="160">
        <f>SUM(Q312:Q319)</f>
        <v>0</v>
      </c>
      <c r="R311" s="161"/>
      <c r="S311" s="161"/>
      <c r="T311" s="161"/>
      <c r="U311" s="161"/>
      <c r="V311" s="161">
        <f>SUM(V312:V319)</f>
        <v>3.8899999999999997</v>
      </c>
      <c r="W311" s="161"/>
      <c r="X311" s="161"/>
      <c r="Y311" s="161"/>
      <c r="AG311" t="s">
        <v>303</v>
      </c>
    </row>
    <row r="312" spans="1:60" outlineLevel="1" x14ac:dyDescent="0.2">
      <c r="A312" s="169">
        <v>101</v>
      </c>
      <c r="B312" s="170" t="s">
        <v>2280</v>
      </c>
      <c r="C312" s="183" t="s">
        <v>2281</v>
      </c>
      <c r="D312" s="171" t="s">
        <v>499</v>
      </c>
      <c r="E312" s="172">
        <v>1.9350000000000001</v>
      </c>
      <c r="F312" s="173"/>
      <c r="G312" s="174">
        <f>ROUND(E312*F312,2)</f>
        <v>0</v>
      </c>
      <c r="H312" s="159"/>
      <c r="I312" s="158">
        <f>ROUND(E312*H312,2)</f>
        <v>0</v>
      </c>
      <c r="J312" s="159"/>
      <c r="K312" s="158">
        <f>ROUND(E312*J312,2)</f>
        <v>0</v>
      </c>
      <c r="L312" s="158">
        <v>21</v>
      </c>
      <c r="M312" s="158">
        <f>G312*(1+L312/100)</f>
        <v>0</v>
      </c>
      <c r="N312" s="157">
        <v>1.6867000000000001</v>
      </c>
      <c r="O312" s="157">
        <f>ROUND(E312*N312,2)</f>
        <v>3.26</v>
      </c>
      <c r="P312" s="157">
        <v>0</v>
      </c>
      <c r="Q312" s="157">
        <f>ROUND(E312*P312,2)</f>
        <v>0</v>
      </c>
      <c r="R312" s="158"/>
      <c r="S312" s="158" t="s">
        <v>328</v>
      </c>
      <c r="T312" s="158" t="s">
        <v>308</v>
      </c>
      <c r="U312" s="158">
        <v>0.16200000000000001</v>
      </c>
      <c r="V312" s="158">
        <f>ROUND(E312*U312,2)</f>
        <v>0.31</v>
      </c>
      <c r="W312" s="158"/>
      <c r="X312" s="158" t="s">
        <v>309</v>
      </c>
      <c r="Y312" s="158" t="s">
        <v>310</v>
      </c>
      <c r="Z312" s="147"/>
      <c r="AA312" s="147"/>
      <c r="AB312" s="147"/>
      <c r="AC312" s="147"/>
      <c r="AD312" s="147"/>
      <c r="AE312" s="147"/>
      <c r="AF312" s="147"/>
      <c r="AG312" s="147" t="s">
        <v>311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ht="22.5" outlineLevel="2" x14ac:dyDescent="0.2">
      <c r="A313" s="154"/>
      <c r="B313" s="155"/>
      <c r="C313" s="193" t="s">
        <v>2282</v>
      </c>
      <c r="D313" s="189"/>
      <c r="E313" s="190">
        <v>1.94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1916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2.5" outlineLevel="1" x14ac:dyDescent="0.2">
      <c r="A314" s="169">
        <v>102</v>
      </c>
      <c r="B314" s="170" t="s">
        <v>2283</v>
      </c>
      <c r="C314" s="183" t="s">
        <v>2284</v>
      </c>
      <c r="D314" s="171" t="s">
        <v>516</v>
      </c>
      <c r="E314" s="172">
        <v>5.16</v>
      </c>
      <c r="F314" s="173"/>
      <c r="G314" s="174">
        <f>ROUND(E314*F314,2)</f>
        <v>0</v>
      </c>
      <c r="H314" s="159"/>
      <c r="I314" s="158">
        <f>ROUND(E314*H314,2)</f>
        <v>0</v>
      </c>
      <c r="J314" s="159"/>
      <c r="K314" s="158">
        <f>ROUND(E314*J314,2)</f>
        <v>0</v>
      </c>
      <c r="L314" s="158">
        <v>21</v>
      </c>
      <c r="M314" s="158">
        <f>G314*(1+L314/100)</f>
        <v>0</v>
      </c>
      <c r="N314" s="157">
        <v>1.1000000000000001</v>
      </c>
      <c r="O314" s="157">
        <f>ROUND(E314*N314,2)</f>
        <v>5.68</v>
      </c>
      <c r="P314" s="157">
        <v>0</v>
      </c>
      <c r="Q314" s="157">
        <f>ROUND(E314*P314,2)</f>
        <v>0</v>
      </c>
      <c r="R314" s="158"/>
      <c r="S314" s="158" t="s">
        <v>328</v>
      </c>
      <c r="T314" s="158" t="s">
        <v>308</v>
      </c>
      <c r="U314" s="158">
        <v>0.16300000000000001</v>
      </c>
      <c r="V314" s="158">
        <f>ROUND(E314*U314,2)</f>
        <v>0.84</v>
      </c>
      <c r="W314" s="158"/>
      <c r="X314" s="158" t="s">
        <v>309</v>
      </c>
      <c r="Y314" s="158" t="s">
        <v>310</v>
      </c>
      <c r="Z314" s="147"/>
      <c r="AA314" s="147"/>
      <c r="AB314" s="147"/>
      <c r="AC314" s="147"/>
      <c r="AD314" s="147"/>
      <c r="AE314" s="147"/>
      <c r="AF314" s="147"/>
      <c r="AG314" s="147" t="s">
        <v>311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2" x14ac:dyDescent="0.2">
      <c r="A315" s="154"/>
      <c r="B315" s="155"/>
      <c r="C315" s="193" t="s">
        <v>2285</v>
      </c>
      <c r="D315" s="189"/>
      <c r="E315" s="190">
        <v>5.16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1916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1" x14ac:dyDescent="0.2">
      <c r="A316" s="169">
        <v>103</v>
      </c>
      <c r="B316" s="170" t="s">
        <v>2286</v>
      </c>
      <c r="C316" s="183" t="s">
        <v>2287</v>
      </c>
      <c r="D316" s="171" t="s">
        <v>516</v>
      </c>
      <c r="E316" s="172">
        <v>3.2250000000000001</v>
      </c>
      <c r="F316" s="173"/>
      <c r="G316" s="174">
        <f>ROUND(E316*F316,2)</f>
        <v>0</v>
      </c>
      <c r="H316" s="159"/>
      <c r="I316" s="158">
        <f>ROUND(E316*H316,2)</f>
        <v>0</v>
      </c>
      <c r="J316" s="159"/>
      <c r="K316" s="158">
        <f>ROUND(E316*J316,2)</f>
        <v>0</v>
      </c>
      <c r="L316" s="158">
        <v>21</v>
      </c>
      <c r="M316" s="158">
        <f>G316*(1+L316/100)</f>
        <v>0</v>
      </c>
      <c r="N316" s="157">
        <v>1</v>
      </c>
      <c r="O316" s="157">
        <f>ROUND(E316*N316,2)</f>
        <v>3.23</v>
      </c>
      <c r="P316" s="157">
        <v>0</v>
      </c>
      <c r="Q316" s="157">
        <f>ROUND(E316*P316,2)</f>
        <v>0</v>
      </c>
      <c r="R316" s="158"/>
      <c r="S316" s="158" t="s">
        <v>328</v>
      </c>
      <c r="T316" s="158" t="s">
        <v>308</v>
      </c>
      <c r="U316" s="158">
        <v>0.40600000000000003</v>
      </c>
      <c r="V316" s="158">
        <f>ROUND(E316*U316,2)</f>
        <v>1.31</v>
      </c>
      <c r="W316" s="158"/>
      <c r="X316" s="158" t="s">
        <v>309</v>
      </c>
      <c r="Y316" s="158" t="s">
        <v>310</v>
      </c>
      <c r="Z316" s="147"/>
      <c r="AA316" s="147"/>
      <c r="AB316" s="147"/>
      <c r="AC316" s="147"/>
      <c r="AD316" s="147"/>
      <c r="AE316" s="147"/>
      <c r="AF316" s="147"/>
      <c r="AG316" s="147" t="s">
        <v>311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22.5" outlineLevel="2" x14ac:dyDescent="0.2">
      <c r="A317" s="154"/>
      <c r="B317" s="155"/>
      <c r="C317" s="193" t="s">
        <v>2288</v>
      </c>
      <c r="D317" s="189"/>
      <c r="E317" s="190">
        <v>3.23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1916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69">
        <v>104</v>
      </c>
      <c r="B318" s="170" t="s">
        <v>2289</v>
      </c>
      <c r="C318" s="183" t="s">
        <v>2290</v>
      </c>
      <c r="D318" s="171" t="s">
        <v>366</v>
      </c>
      <c r="E318" s="172">
        <v>12.9</v>
      </c>
      <c r="F318" s="173"/>
      <c r="G318" s="174">
        <f>ROUND(E318*F318,2)</f>
        <v>0</v>
      </c>
      <c r="H318" s="159"/>
      <c r="I318" s="158">
        <f>ROUND(E318*H318,2)</f>
        <v>0</v>
      </c>
      <c r="J318" s="159"/>
      <c r="K318" s="158">
        <f>ROUND(E318*J318,2)</f>
        <v>0</v>
      </c>
      <c r="L318" s="158">
        <v>21</v>
      </c>
      <c r="M318" s="158">
        <f>G318*(1+L318/100)</f>
        <v>0</v>
      </c>
      <c r="N318" s="157">
        <v>0.10255</v>
      </c>
      <c r="O318" s="157">
        <f>ROUND(E318*N318,2)</f>
        <v>1.32</v>
      </c>
      <c r="P318" s="157">
        <v>0</v>
      </c>
      <c r="Q318" s="157">
        <f>ROUND(E318*P318,2)</f>
        <v>0</v>
      </c>
      <c r="R318" s="158"/>
      <c r="S318" s="158" t="s">
        <v>328</v>
      </c>
      <c r="T318" s="158" t="s">
        <v>308</v>
      </c>
      <c r="U318" s="158">
        <v>0.111</v>
      </c>
      <c r="V318" s="158">
        <f>ROUND(E318*U318,2)</f>
        <v>1.43</v>
      </c>
      <c r="W318" s="158"/>
      <c r="X318" s="158" t="s">
        <v>309</v>
      </c>
      <c r="Y318" s="158" t="s">
        <v>310</v>
      </c>
      <c r="Z318" s="147"/>
      <c r="AA318" s="147"/>
      <c r="AB318" s="147"/>
      <c r="AC318" s="147"/>
      <c r="AD318" s="147"/>
      <c r="AE318" s="147"/>
      <c r="AF318" s="147"/>
      <c r="AG318" s="147" t="s">
        <v>311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22.5" outlineLevel="2" x14ac:dyDescent="0.2">
      <c r="A319" s="154"/>
      <c r="B319" s="155"/>
      <c r="C319" s="193" t="s">
        <v>2291</v>
      </c>
      <c r="D319" s="189"/>
      <c r="E319" s="190">
        <v>12.9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1916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x14ac:dyDescent="0.2">
      <c r="A320" s="162" t="s">
        <v>302</v>
      </c>
      <c r="B320" s="163" t="s">
        <v>179</v>
      </c>
      <c r="C320" s="181" t="s">
        <v>180</v>
      </c>
      <c r="D320" s="164"/>
      <c r="E320" s="165"/>
      <c r="F320" s="166"/>
      <c r="G320" s="167">
        <f>SUMIF(AG321:AG321,"&lt;&gt;NOR",G321:G321)</f>
        <v>0</v>
      </c>
      <c r="H320" s="161"/>
      <c r="I320" s="161">
        <f>SUM(I321:I321)</f>
        <v>0</v>
      </c>
      <c r="J320" s="161"/>
      <c r="K320" s="161">
        <f>SUM(K321:K321)</f>
        <v>0</v>
      </c>
      <c r="L320" s="161"/>
      <c r="M320" s="161">
        <f>SUM(M321:M321)</f>
        <v>0</v>
      </c>
      <c r="N320" s="160"/>
      <c r="O320" s="160">
        <f>SUM(O321:O321)</f>
        <v>0</v>
      </c>
      <c r="P320" s="160"/>
      <c r="Q320" s="160">
        <f>SUM(Q321:Q321)</f>
        <v>0</v>
      </c>
      <c r="R320" s="161"/>
      <c r="S320" s="161"/>
      <c r="T320" s="161"/>
      <c r="U320" s="161"/>
      <c r="V320" s="161">
        <f>SUM(V321:V321)</f>
        <v>68.58</v>
      </c>
      <c r="W320" s="161"/>
      <c r="X320" s="161"/>
      <c r="Y320" s="161"/>
      <c r="AG320" t="s">
        <v>303</v>
      </c>
    </row>
    <row r="321" spans="1:60" outlineLevel="1" x14ac:dyDescent="0.2">
      <c r="A321" s="175">
        <v>105</v>
      </c>
      <c r="B321" s="176" t="s">
        <v>2292</v>
      </c>
      <c r="C321" s="182" t="s">
        <v>2293</v>
      </c>
      <c r="D321" s="177" t="s">
        <v>516</v>
      </c>
      <c r="E321" s="178">
        <v>539.99548000000004</v>
      </c>
      <c r="F321" s="179"/>
      <c r="G321" s="180">
        <f>ROUND(E321*F321,2)</f>
        <v>0</v>
      </c>
      <c r="H321" s="159"/>
      <c r="I321" s="158">
        <f>ROUND(E321*H321,2)</f>
        <v>0</v>
      </c>
      <c r="J321" s="159"/>
      <c r="K321" s="158">
        <f>ROUND(E321*J321,2)</f>
        <v>0</v>
      </c>
      <c r="L321" s="158">
        <v>21</v>
      </c>
      <c r="M321" s="158">
        <f>G321*(1+L321/100)</f>
        <v>0</v>
      </c>
      <c r="N321" s="157">
        <v>0</v>
      </c>
      <c r="O321" s="157">
        <f>ROUND(E321*N321,2)</f>
        <v>0</v>
      </c>
      <c r="P321" s="157">
        <v>0</v>
      </c>
      <c r="Q321" s="157">
        <f>ROUND(E321*P321,2)</f>
        <v>0</v>
      </c>
      <c r="R321" s="158"/>
      <c r="S321" s="158" t="s">
        <v>328</v>
      </c>
      <c r="T321" s="158" t="s">
        <v>308</v>
      </c>
      <c r="U321" s="158">
        <v>0.127</v>
      </c>
      <c r="V321" s="158">
        <f>ROUND(E321*U321,2)</f>
        <v>68.58</v>
      </c>
      <c r="W321" s="158"/>
      <c r="X321" s="158" t="s">
        <v>184</v>
      </c>
      <c r="Y321" s="158" t="s">
        <v>310</v>
      </c>
      <c r="Z321" s="147"/>
      <c r="AA321" s="147"/>
      <c r="AB321" s="147"/>
      <c r="AC321" s="147"/>
      <c r="AD321" s="147"/>
      <c r="AE321" s="147"/>
      <c r="AF321" s="147"/>
      <c r="AG321" s="147" t="s">
        <v>466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x14ac:dyDescent="0.2">
      <c r="A322" s="162" t="s">
        <v>302</v>
      </c>
      <c r="B322" s="163" t="s">
        <v>207</v>
      </c>
      <c r="C322" s="181" t="s">
        <v>208</v>
      </c>
      <c r="D322" s="164"/>
      <c r="E322" s="165"/>
      <c r="F322" s="166"/>
      <c r="G322" s="167">
        <f>SUMIF(AG323:AG325,"&lt;&gt;NOR",G323:G325)</f>
        <v>0</v>
      </c>
      <c r="H322" s="161"/>
      <c r="I322" s="161">
        <f>SUM(I323:I325)</f>
        <v>0</v>
      </c>
      <c r="J322" s="161"/>
      <c r="K322" s="161">
        <f>SUM(K323:K325)</f>
        <v>0</v>
      </c>
      <c r="L322" s="161"/>
      <c r="M322" s="161">
        <f>SUM(M323:M325)</f>
        <v>0</v>
      </c>
      <c r="N322" s="160"/>
      <c r="O322" s="160">
        <f>SUM(O323:O325)</f>
        <v>0</v>
      </c>
      <c r="P322" s="160"/>
      <c r="Q322" s="160">
        <f>SUM(Q323:Q325)</f>
        <v>0</v>
      </c>
      <c r="R322" s="161"/>
      <c r="S322" s="161"/>
      <c r="T322" s="161"/>
      <c r="U322" s="161"/>
      <c r="V322" s="161">
        <f>SUM(V323:V325)</f>
        <v>0.44</v>
      </c>
      <c r="W322" s="161"/>
      <c r="X322" s="161"/>
      <c r="Y322" s="161"/>
      <c r="AG322" t="s">
        <v>303</v>
      </c>
    </row>
    <row r="323" spans="1:60" outlineLevel="1" x14ac:dyDescent="0.2">
      <c r="A323" s="169">
        <v>106</v>
      </c>
      <c r="B323" s="170" t="s">
        <v>2294</v>
      </c>
      <c r="C323" s="183" t="s">
        <v>2295</v>
      </c>
      <c r="D323" s="171" t="s">
        <v>366</v>
      </c>
      <c r="E323" s="172">
        <v>3.3580000000000001</v>
      </c>
      <c r="F323" s="173"/>
      <c r="G323" s="174">
        <f>ROUND(E323*F323,2)</f>
        <v>0</v>
      </c>
      <c r="H323" s="159"/>
      <c r="I323" s="158">
        <f>ROUND(E323*H323,2)</f>
        <v>0</v>
      </c>
      <c r="J323" s="159"/>
      <c r="K323" s="158">
        <f>ROUND(E323*J323,2)</f>
        <v>0</v>
      </c>
      <c r="L323" s="158">
        <v>21</v>
      </c>
      <c r="M323" s="158">
        <f>G323*(1+L323/100)</f>
        <v>0</v>
      </c>
      <c r="N323" s="157">
        <v>9.5E-4</v>
      </c>
      <c r="O323" s="157">
        <f>ROUND(E323*N323,2)</f>
        <v>0</v>
      </c>
      <c r="P323" s="157">
        <v>0</v>
      </c>
      <c r="Q323" s="157">
        <f>ROUND(E323*P323,2)</f>
        <v>0</v>
      </c>
      <c r="R323" s="158"/>
      <c r="S323" s="158" t="s">
        <v>328</v>
      </c>
      <c r="T323" s="158" t="s">
        <v>308</v>
      </c>
      <c r="U323" s="158">
        <v>0.13</v>
      </c>
      <c r="V323" s="158">
        <f>ROUND(E323*U323,2)</f>
        <v>0.44</v>
      </c>
      <c r="W323" s="158"/>
      <c r="X323" s="158" t="s">
        <v>309</v>
      </c>
      <c r="Y323" s="158" t="s">
        <v>310</v>
      </c>
      <c r="Z323" s="147"/>
      <c r="AA323" s="147"/>
      <c r="AB323" s="147"/>
      <c r="AC323" s="147"/>
      <c r="AD323" s="147"/>
      <c r="AE323" s="147"/>
      <c r="AF323" s="147"/>
      <c r="AG323" s="147" t="s">
        <v>615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2" x14ac:dyDescent="0.2">
      <c r="A324" s="154"/>
      <c r="B324" s="155"/>
      <c r="C324" s="193" t="s">
        <v>2296</v>
      </c>
      <c r="D324" s="189"/>
      <c r="E324" s="190">
        <v>3.36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1916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">
      <c r="A325" s="154">
        <v>107</v>
      </c>
      <c r="B325" s="155" t="s">
        <v>2297</v>
      </c>
      <c r="C325" s="188" t="s">
        <v>2298</v>
      </c>
      <c r="D325" s="156" t="s">
        <v>0</v>
      </c>
      <c r="E325" s="187"/>
      <c r="F325" s="159"/>
      <c r="G325" s="158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7">
        <v>0</v>
      </c>
      <c r="O325" s="157">
        <f>ROUND(E325*N325,2)</f>
        <v>0</v>
      </c>
      <c r="P325" s="157">
        <v>0</v>
      </c>
      <c r="Q325" s="157">
        <f>ROUND(E325*P325,2)</f>
        <v>0</v>
      </c>
      <c r="R325" s="158"/>
      <c r="S325" s="158" t="s">
        <v>328</v>
      </c>
      <c r="T325" s="158" t="s">
        <v>308</v>
      </c>
      <c r="U325" s="158">
        <v>0</v>
      </c>
      <c r="V325" s="158">
        <f>ROUND(E325*U325,2)</f>
        <v>0</v>
      </c>
      <c r="W325" s="158"/>
      <c r="X325" s="158" t="s">
        <v>184</v>
      </c>
      <c r="Y325" s="158" t="s">
        <v>310</v>
      </c>
      <c r="Z325" s="147"/>
      <c r="AA325" s="147"/>
      <c r="AB325" s="147"/>
      <c r="AC325" s="147"/>
      <c r="AD325" s="147"/>
      <c r="AE325" s="147"/>
      <c r="AF325" s="147"/>
      <c r="AG325" s="147" t="s">
        <v>466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x14ac:dyDescent="0.2">
      <c r="A326" s="162" t="s">
        <v>302</v>
      </c>
      <c r="B326" s="163" t="s">
        <v>251</v>
      </c>
      <c r="C326" s="181" t="s">
        <v>252</v>
      </c>
      <c r="D326" s="164"/>
      <c r="E326" s="165"/>
      <c r="F326" s="166"/>
      <c r="G326" s="167">
        <f>SUMIF(AG327:AG336,"&lt;&gt;NOR",G327:G336)</f>
        <v>0</v>
      </c>
      <c r="H326" s="161"/>
      <c r="I326" s="161">
        <f>SUM(I327:I336)</f>
        <v>0</v>
      </c>
      <c r="J326" s="161"/>
      <c r="K326" s="161">
        <f>SUM(K327:K336)</f>
        <v>0</v>
      </c>
      <c r="L326" s="161"/>
      <c r="M326" s="161">
        <f>SUM(M327:M336)</f>
        <v>0</v>
      </c>
      <c r="N326" s="160"/>
      <c r="O326" s="160">
        <f>SUM(O327:O336)</f>
        <v>0</v>
      </c>
      <c r="P326" s="160"/>
      <c r="Q326" s="160">
        <f>SUM(Q327:Q336)</f>
        <v>0</v>
      </c>
      <c r="R326" s="161"/>
      <c r="S326" s="161"/>
      <c r="T326" s="161"/>
      <c r="U326" s="161"/>
      <c r="V326" s="161">
        <f>SUM(V327:V336)</f>
        <v>0</v>
      </c>
      <c r="W326" s="161"/>
      <c r="X326" s="161"/>
      <c r="Y326" s="161"/>
      <c r="AG326" t="s">
        <v>303</v>
      </c>
    </row>
    <row r="327" spans="1:60" ht="22.5" outlineLevel="1" x14ac:dyDescent="0.2">
      <c r="A327" s="175">
        <v>108</v>
      </c>
      <c r="B327" s="176" t="s">
        <v>2299</v>
      </c>
      <c r="C327" s="182" t="s">
        <v>2300</v>
      </c>
      <c r="D327" s="177" t="s">
        <v>453</v>
      </c>
      <c r="E327" s="178">
        <v>51.3</v>
      </c>
      <c r="F327" s="179"/>
      <c r="G327" s="180">
        <f t="shared" ref="G327:G336" si="7">ROUND(E327*F327,2)</f>
        <v>0</v>
      </c>
      <c r="H327" s="159"/>
      <c r="I327" s="158">
        <f t="shared" ref="I327:I336" si="8">ROUND(E327*H327,2)</f>
        <v>0</v>
      </c>
      <c r="J327" s="159"/>
      <c r="K327" s="158">
        <f t="shared" ref="K327:K336" si="9">ROUND(E327*J327,2)</f>
        <v>0</v>
      </c>
      <c r="L327" s="158">
        <v>21</v>
      </c>
      <c r="M327" s="158">
        <f t="shared" ref="M327:M336" si="10">G327*(1+L327/100)</f>
        <v>0</v>
      </c>
      <c r="N327" s="157">
        <v>0</v>
      </c>
      <c r="O327" s="157">
        <f t="shared" ref="O327:O336" si="11">ROUND(E327*N327,2)</f>
        <v>0</v>
      </c>
      <c r="P327" s="157">
        <v>0</v>
      </c>
      <c r="Q327" s="157">
        <f t="shared" ref="Q327:Q336" si="12">ROUND(E327*P327,2)</f>
        <v>0</v>
      </c>
      <c r="R327" s="158"/>
      <c r="S327" s="158" t="s">
        <v>307</v>
      </c>
      <c r="T327" s="158" t="s">
        <v>308</v>
      </c>
      <c r="U327" s="158">
        <v>0</v>
      </c>
      <c r="V327" s="158">
        <f t="shared" ref="V327:V336" si="13">ROUND(E327*U327,2)</f>
        <v>0</v>
      </c>
      <c r="W327" s="158"/>
      <c r="X327" s="158" t="s">
        <v>309</v>
      </c>
      <c r="Y327" s="158" t="s">
        <v>450</v>
      </c>
      <c r="Z327" s="147"/>
      <c r="AA327" s="147"/>
      <c r="AB327" s="147"/>
      <c r="AC327" s="147"/>
      <c r="AD327" s="147"/>
      <c r="AE327" s="147"/>
      <c r="AF327" s="147"/>
      <c r="AG327" s="147" t="s">
        <v>311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1" x14ac:dyDescent="0.2">
      <c r="A328" s="175">
        <v>109</v>
      </c>
      <c r="B328" s="176" t="s">
        <v>2301</v>
      </c>
      <c r="C328" s="182" t="s">
        <v>2302</v>
      </c>
      <c r="D328" s="177" t="s">
        <v>453</v>
      </c>
      <c r="E328" s="178">
        <v>191.93</v>
      </c>
      <c r="F328" s="179"/>
      <c r="G328" s="180">
        <f t="shared" si="7"/>
        <v>0</v>
      </c>
      <c r="H328" s="159"/>
      <c r="I328" s="158">
        <f t="shared" si="8"/>
        <v>0</v>
      </c>
      <c r="J328" s="159"/>
      <c r="K328" s="158">
        <f t="shared" si="9"/>
        <v>0</v>
      </c>
      <c r="L328" s="158">
        <v>21</v>
      </c>
      <c r="M328" s="158">
        <f t="shared" si="10"/>
        <v>0</v>
      </c>
      <c r="N328" s="157">
        <v>0</v>
      </c>
      <c r="O328" s="157">
        <f t="shared" si="11"/>
        <v>0</v>
      </c>
      <c r="P328" s="157">
        <v>0</v>
      </c>
      <c r="Q328" s="157">
        <f t="shared" si="12"/>
        <v>0</v>
      </c>
      <c r="R328" s="158"/>
      <c r="S328" s="158" t="s">
        <v>307</v>
      </c>
      <c r="T328" s="158" t="s">
        <v>308</v>
      </c>
      <c r="U328" s="158">
        <v>0</v>
      </c>
      <c r="V328" s="158">
        <f t="shared" si="13"/>
        <v>0</v>
      </c>
      <c r="W328" s="158"/>
      <c r="X328" s="158" t="s">
        <v>309</v>
      </c>
      <c r="Y328" s="158" t="s">
        <v>450</v>
      </c>
      <c r="Z328" s="147"/>
      <c r="AA328" s="147"/>
      <c r="AB328" s="147"/>
      <c r="AC328" s="147"/>
      <c r="AD328" s="147"/>
      <c r="AE328" s="147"/>
      <c r="AF328" s="147"/>
      <c r="AG328" s="147" t="s">
        <v>311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1" x14ac:dyDescent="0.2">
      <c r="A329" s="175">
        <v>110</v>
      </c>
      <c r="B329" s="176" t="s">
        <v>2303</v>
      </c>
      <c r="C329" s="182" t="s">
        <v>2304</v>
      </c>
      <c r="D329" s="177" t="s">
        <v>453</v>
      </c>
      <c r="E329" s="178">
        <v>85.38</v>
      </c>
      <c r="F329" s="179"/>
      <c r="G329" s="180">
        <f t="shared" si="7"/>
        <v>0</v>
      </c>
      <c r="H329" s="159"/>
      <c r="I329" s="158">
        <f t="shared" si="8"/>
        <v>0</v>
      </c>
      <c r="J329" s="159"/>
      <c r="K329" s="158">
        <f t="shared" si="9"/>
        <v>0</v>
      </c>
      <c r="L329" s="158">
        <v>21</v>
      </c>
      <c r="M329" s="158">
        <f t="shared" si="10"/>
        <v>0</v>
      </c>
      <c r="N329" s="157">
        <v>0</v>
      </c>
      <c r="O329" s="157">
        <f t="shared" si="11"/>
        <v>0</v>
      </c>
      <c r="P329" s="157">
        <v>0</v>
      </c>
      <c r="Q329" s="157">
        <f t="shared" si="12"/>
        <v>0</v>
      </c>
      <c r="R329" s="158"/>
      <c r="S329" s="158" t="s">
        <v>307</v>
      </c>
      <c r="T329" s="158" t="s">
        <v>308</v>
      </c>
      <c r="U329" s="158">
        <v>0</v>
      </c>
      <c r="V329" s="158">
        <f t="shared" si="13"/>
        <v>0</v>
      </c>
      <c r="W329" s="158"/>
      <c r="X329" s="158" t="s">
        <v>309</v>
      </c>
      <c r="Y329" s="158" t="s">
        <v>450</v>
      </c>
      <c r="Z329" s="147"/>
      <c r="AA329" s="147"/>
      <c r="AB329" s="147"/>
      <c r="AC329" s="147"/>
      <c r="AD329" s="147"/>
      <c r="AE329" s="147"/>
      <c r="AF329" s="147"/>
      <c r="AG329" s="147" t="s">
        <v>311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22.5" outlineLevel="1" x14ac:dyDescent="0.2">
      <c r="A330" s="175">
        <v>111</v>
      </c>
      <c r="B330" s="176" t="s">
        <v>2305</v>
      </c>
      <c r="C330" s="182" t="s">
        <v>2306</v>
      </c>
      <c r="D330" s="177" t="s">
        <v>453</v>
      </c>
      <c r="E330" s="178">
        <v>36.44</v>
      </c>
      <c r="F330" s="179"/>
      <c r="G330" s="180">
        <f t="shared" si="7"/>
        <v>0</v>
      </c>
      <c r="H330" s="159"/>
      <c r="I330" s="158">
        <f t="shared" si="8"/>
        <v>0</v>
      </c>
      <c r="J330" s="159"/>
      <c r="K330" s="158">
        <f t="shared" si="9"/>
        <v>0</v>
      </c>
      <c r="L330" s="158">
        <v>21</v>
      </c>
      <c r="M330" s="158">
        <f t="shared" si="10"/>
        <v>0</v>
      </c>
      <c r="N330" s="157">
        <v>0</v>
      </c>
      <c r="O330" s="157">
        <f t="shared" si="11"/>
        <v>0</v>
      </c>
      <c r="P330" s="157">
        <v>0</v>
      </c>
      <c r="Q330" s="157">
        <f t="shared" si="12"/>
        <v>0</v>
      </c>
      <c r="R330" s="158"/>
      <c r="S330" s="158" t="s">
        <v>307</v>
      </c>
      <c r="T330" s="158" t="s">
        <v>308</v>
      </c>
      <c r="U330" s="158">
        <v>0</v>
      </c>
      <c r="V330" s="158">
        <f t="shared" si="13"/>
        <v>0</v>
      </c>
      <c r="W330" s="158"/>
      <c r="X330" s="158" t="s">
        <v>309</v>
      </c>
      <c r="Y330" s="158" t="s">
        <v>450</v>
      </c>
      <c r="Z330" s="147"/>
      <c r="AA330" s="147"/>
      <c r="AB330" s="147"/>
      <c r="AC330" s="147"/>
      <c r="AD330" s="147"/>
      <c r="AE330" s="147"/>
      <c r="AF330" s="147"/>
      <c r="AG330" s="147" t="s">
        <v>311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75">
        <v>112</v>
      </c>
      <c r="B331" s="176" t="s">
        <v>2307</v>
      </c>
      <c r="C331" s="182" t="s">
        <v>2308</v>
      </c>
      <c r="D331" s="177" t="s">
        <v>453</v>
      </c>
      <c r="E331" s="178">
        <v>26.2</v>
      </c>
      <c r="F331" s="179"/>
      <c r="G331" s="180">
        <f t="shared" si="7"/>
        <v>0</v>
      </c>
      <c r="H331" s="159"/>
      <c r="I331" s="158">
        <f t="shared" si="8"/>
        <v>0</v>
      </c>
      <c r="J331" s="159"/>
      <c r="K331" s="158">
        <f t="shared" si="9"/>
        <v>0</v>
      </c>
      <c r="L331" s="158">
        <v>21</v>
      </c>
      <c r="M331" s="158">
        <f t="shared" si="10"/>
        <v>0</v>
      </c>
      <c r="N331" s="157">
        <v>0</v>
      </c>
      <c r="O331" s="157">
        <f t="shared" si="11"/>
        <v>0</v>
      </c>
      <c r="P331" s="157">
        <v>0</v>
      </c>
      <c r="Q331" s="157">
        <f t="shared" si="12"/>
        <v>0</v>
      </c>
      <c r="R331" s="158"/>
      <c r="S331" s="158" t="s">
        <v>307</v>
      </c>
      <c r="T331" s="158" t="s">
        <v>308</v>
      </c>
      <c r="U331" s="158">
        <v>0</v>
      </c>
      <c r="V331" s="158">
        <f t="shared" si="13"/>
        <v>0</v>
      </c>
      <c r="W331" s="158"/>
      <c r="X331" s="158" t="s">
        <v>309</v>
      </c>
      <c r="Y331" s="158" t="s">
        <v>450</v>
      </c>
      <c r="Z331" s="147"/>
      <c r="AA331" s="147"/>
      <c r="AB331" s="147"/>
      <c r="AC331" s="147"/>
      <c r="AD331" s="147"/>
      <c r="AE331" s="147"/>
      <c r="AF331" s="147"/>
      <c r="AG331" s="147" t="s">
        <v>311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75">
        <v>113</v>
      </c>
      <c r="B332" s="176" t="s">
        <v>2309</v>
      </c>
      <c r="C332" s="182" t="s">
        <v>2310</v>
      </c>
      <c r="D332" s="177" t="s">
        <v>453</v>
      </c>
      <c r="E332" s="178">
        <v>337.1</v>
      </c>
      <c r="F332" s="179"/>
      <c r="G332" s="180">
        <f t="shared" si="7"/>
        <v>0</v>
      </c>
      <c r="H332" s="159"/>
      <c r="I332" s="158">
        <f t="shared" si="8"/>
        <v>0</v>
      </c>
      <c r="J332" s="159"/>
      <c r="K332" s="158">
        <f t="shared" si="9"/>
        <v>0</v>
      </c>
      <c r="L332" s="158">
        <v>21</v>
      </c>
      <c r="M332" s="158">
        <f t="shared" si="10"/>
        <v>0</v>
      </c>
      <c r="N332" s="157">
        <v>0</v>
      </c>
      <c r="O332" s="157">
        <f t="shared" si="11"/>
        <v>0</v>
      </c>
      <c r="P332" s="157">
        <v>0</v>
      </c>
      <c r="Q332" s="157">
        <f t="shared" si="12"/>
        <v>0</v>
      </c>
      <c r="R332" s="158"/>
      <c r="S332" s="158" t="s">
        <v>307</v>
      </c>
      <c r="T332" s="158" t="s">
        <v>308</v>
      </c>
      <c r="U332" s="158">
        <v>0</v>
      </c>
      <c r="V332" s="158">
        <f t="shared" si="13"/>
        <v>0</v>
      </c>
      <c r="W332" s="158"/>
      <c r="X332" s="158" t="s">
        <v>309</v>
      </c>
      <c r="Y332" s="158" t="s">
        <v>450</v>
      </c>
      <c r="Z332" s="147"/>
      <c r="AA332" s="147"/>
      <c r="AB332" s="147"/>
      <c r="AC332" s="147"/>
      <c r="AD332" s="147"/>
      <c r="AE332" s="147"/>
      <c r="AF332" s="147"/>
      <c r="AG332" s="147" t="s">
        <v>311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75">
        <v>114</v>
      </c>
      <c r="B333" s="176" t="s">
        <v>2311</v>
      </c>
      <c r="C333" s="182" t="s">
        <v>2312</v>
      </c>
      <c r="D333" s="177" t="s">
        <v>453</v>
      </c>
      <c r="E333" s="178">
        <v>1766.91</v>
      </c>
      <c r="F333" s="179"/>
      <c r="G333" s="180">
        <f t="shared" si="7"/>
        <v>0</v>
      </c>
      <c r="H333" s="159"/>
      <c r="I333" s="158">
        <f t="shared" si="8"/>
        <v>0</v>
      </c>
      <c r="J333" s="159"/>
      <c r="K333" s="158">
        <f t="shared" si="9"/>
        <v>0</v>
      </c>
      <c r="L333" s="158">
        <v>21</v>
      </c>
      <c r="M333" s="158">
        <f t="shared" si="10"/>
        <v>0</v>
      </c>
      <c r="N333" s="157">
        <v>0</v>
      </c>
      <c r="O333" s="157">
        <f t="shared" si="11"/>
        <v>0</v>
      </c>
      <c r="P333" s="157">
        <v>0</v>
      </c>
      <c r="Q333" s="157">
        <f t="shared" si="12"/>
        <v>0</v>
      </c>
      <c r="R333" s="158"/>
      <c r="S333" s="158" t="s">
        <v>307</v>
      </c>
      <c r="T333" s="158" t="s">
        <v>308</v>
      </c>
      <c r="U333" s="158">
        <v>0</v>
      </c>
      <c r="V333" s="158">
        <f t="shared" si="13"/>
        <v>0</v>
      </c>
      <c r="W333" s="158"/>
      <c r="X333" s="158" t="s">
        <v>309</v>
      </c>
      <c r="Y333" s="158" t="s">
        <v>450</v>
      </c>
      <c r="Z333" s="147"/>
      <c r="AA333" s="147"/>
      <c r="AB333" s="147"/>
      <c r="AC333" s="147"/>
      <c r="AD333" s="147"/>
      <c r="AE333" s="147"/>
      <c r="AF333" s="147"/>
      <c r="AG333" s="147" t="s">
        <v>311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1" x14ac:dyDescent="0.2">
      <c r="A334" s="175">
        <v>115</v>
      </c>
      <c r="B334" s="176" t="s">
        <v>2313</v>
      </c>
      <c r="C334" s="182" t="s">
        <v>2314</v>
      </c>
      <c r="D334" s="177" t="s">
        <v>453</v>
      </c>
      <c r="E334" s="178">
        <v>840</v>
      </c>
      <c r="F334" s="179"/>
      <c r="G334" s="180">
        <f t="shared" si="7"/>
        <v>0</v>
      </c>
      <c r="H334" s="159"/>
      <c r="I334" s="158">
        <f t="shared" si="8"/>
        <v>0</v>
      </c>
      <c r="J334" s="159"/>
      <c r="K334" s="158">
        <f t="shared" si="9"/>
        <v>0</v>
      </c>
      <c r="L334" s="158">
        <v>21</v>
      </c>
      <c r="M334" s="158">
        <f t="shared" si="10"/>
        <v>0</v>
      </c>
      <c r="N334" s="157">
        <v>0</v>
      </c>
      <c r="O334" s="157">
        <f t="shared" si="11"/>
        <v>0</v>
      </c>
      <c r="P334" s="157">
        <v>0</v>
      </c>
      <c r="Q334" s="157">
        <f t="shared" si="12"/>
        <v>0</v>
      </c>
      <c r="R334" s="158"/>
      <c r="S334" s="158" t="s">
        <v>307</v>
      </c>
      <c r="T334" s="158" t="s">
        <v>308</v>
      </c>
      <c r="U334" s="158">
        <v>0</v>
      </c>
      <c r="V334" s="158">
        <f t="shared" si="13"/>
        <v>0</v>
      </c>
      <c r="W334" s="158"/>
      <c r="X334" s="158" t="s">
        <v>309</v>
      </c>
      <c r="Y334" s="158" t="s">
        <v>450</v>
      </c>
      <c r="Z334" s="147"/>
      <c r="AA334" s="147"/>
      <c r="AB334" s="147"/>
      <c r="AC334" s="147"/>
      <c r="AD334" s="147"/>
      <c r="AE334" s="147"/>
      <c r="AF334" s="147"/>
      <c r="AG334" s="147" t="s">
        <v>311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69">
        <v>116</v>
      </c>
      <c r="B335" s="170" t="s">
        <v>2315</v>
      </c>
      <c r="C335" s="183" t="s">
        <v>2316</v>
      </c>
      <c r="D335" s="171" t="s">
        <v>453</v>
      </c>
      <c r="E335" s="172">
        <v>3175.25</v>
      </c>
      <c r="F335" s="173"/>
      <c r="G335" s="174">
        <f t="shared" si="7"/>
        <v>0</v>
      </c>
      <c r="H335" s="159"/>
      <c r="I335" s="158">
        <f t="shared" si="8"/>
        <v>0</v>
      </c>
      <c r="J335" s="159"/>
      <c r="K335" s="158">
        <f t="shared" si="9"/>
        <v>0</v>
      </c>
      <c r="L335" s="158">
        <v>21</v>
      </c>
      <c r="M335" s="158">
        <f t="shared" si="10"/>
        <v>0</v>
      </c>
      <c r="N335" s="157">
        <v>0</v>
      </c>
      <c r="O335" s="157">
        <f t="shared" si="11"/>
        <v>0</v>
      </c>
      <c r="P335" s="157">
        <v>0</v>
      </c>
      <c r="Q335" s="157">
        <f t="shared" si="12"/>
        <v>0</v>
      </c>
      <c r="R335" s="158"/>
      <c r="S335" s="158" t="s">
        <v>307</v>
      </c>
      <c r="T335" s="158" t="s">
        <v>308</v>
      </c>
      <c r="U335" s="158">
        <v>0</v>
      </c>
      <c r="V335" s="158">
        <f t="shared" si="13"/>
        <v>0</v>
      </c>
      <c r="W335" s="158"/>
      <c r="X335" s="158" t="s">
        <v>309</v>
      </c>
      <c r="Y335" s="158" t="s">
        <v>450</v>
      </c>
      <c r="Z335" s="147"/>
      <c r="AA335" s="147"/>
      <c r="AB335" s="147"/>
      <c r="AC335" s="147"/>
      <c r="AD335" s="147"/>
      <c r="AE335" s="147"/>
      <c r="AF335" s="147"/>
      <c r="AG335" s="147" t="s">
        <v>311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>
        <v>117</v>
      </c>
      <c r="B336" s="155" t="s">
        <v>464</v>
      </c>
      <c r="C336" s="188" t="s">
        <v>465</v>
      </c>
      <c r="D336" s="156" t="s">
        <v>0</v>
      </c>
      <c r="E336" s="187"/>
      <c r="F336" s="159"/>
      <c r="G336" s="158">
        <f t="shared" si="7"/>
        <v>0</v>
      </c>
      <c r="H336" s="159"/>
      <c r="I336" s="158">
        <f t="shared" si="8"/>
        <v>0</v>
      </c>
      <c r="J336" s="159"/>
      <c r="K336" s="158">
        <f t="shared" si="9"/>
        <v>0</v>
      </c>
      <c r="L336" s="158">
        <v>21</v>
      </c>
      <c r="M336" s="158">
        <f t="shared" si="10"/>
        <v>0</v>
      </c>
      <c r="N336" s="157">
        <v>0</v>
      </c>
      <c r="O336" s="157">
        <f t="shared" si="11"/>
        <v>0</v>
      </c>
      <c r="P336" s="157">
        <v>0</v>
      </c>
      <c r="Q336" s="157">
        <f t="shared" si="12"/>
        <v>0</v>
      </c>
      <c r="R336" s="158"/>
      <c r="S336" s="158" t="s">
        <v>328</v>
      </c>
      <c r="T336" s="158" t="s">
        <v>308</v>
      </c>
      <c r="U336" s="158">
        <v>0</v>
      </c>
      <c r="V336" s="158">
        <f t="shared" si="13"/>
        <v>0</v>
      </c>
      <c r="W336" s="158"/>
      <c r="X336" s="158" t="s">
        <v>184</v>
      </c>
      <c r="Y336" s="158" t="s">
        <v>310</v>
      </c>
      <c r="Z336" s="147"/>
      <c r="AA336" s="147"/>
      <c r="AB336" s="147"/>
      <c r="AC336" s="147"/>
      <c r="AD336" s="147"/>
      <c r="AE336" s="147"/>
      <c r="AF336" s="147"/>
      <c r="AG336" s="147" t="s">
        <v>466</v>
      </c>
      <c r="AH336" s="147"/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5.5" x14ac:dyDescent="0.2">
      <c r="A337" s="162" t="s">
        <v>302</v>
      </c>
      <c r="B337" s="163" t="s">
        <v>255</v>
      </c>
      <c r="C337" s="181" t="s">
        <v>256</v>
      </c>
      <c r="D337" s="164"/>
      <c r="E337" s="165"/>
      <c r="F337" s="166"/>
      <c r="G337" s="167">
        <f>SUMIF(AG338:AG338,"&lt;&gt;NOR",G338:G338)</f>
        <v>0</v>
      </c>
      <c r="H337" s="161"/>
      <c r="I337" s="161">
        <f>SUM(I338:I338)</f>
        <v>0</v>
      </c>
      <c r="J337" s="161"/>
      <c r="K337" s="161">
        <f>SUM(K338:K338)</f>
        <v>0</v>
      </c>
      <c r="L337" s="161"/>
      <c r="M337" s="161">
        <f>SUM(M338:M338)</f>
        <v>0</v>
      </c>
      <c r="N337" s="160"/>
      <c r="O337" s="160">
        <f>SUM(O338:O338)</f>
        <v>2.4500000000000002</v>
      </c>
      <c r="P337" s="160"/>
      <c r="Q337" s="160">
        <f>SUM(Q338:Q338)</f>
        <v>0</v>
      </c>
      <c r="R337" s="161"/>
      <c r="S337" s="161"/>
      <c r="T337" s="161"/>
      <c r="U337" s="161"/>
      <c r="V337" s="161">
        <f>SUM(V338:V338)</f>
        <v>564</v>
      </c>
      <c r="W337" s="161"/>
      <c r="X337" s="161"/>
      <c r="Y337" s="161"/>
      <c r="AG337" t="s">
        <v>303</v>
      </c>
    </row>
    <row r="338" spans="1:60" ht="22.5" outlineLevel="1" x14ac:dyDescent="0.2">
      <c r="A338" s="175">
        <v>118</v>
      </c>
      <c r="B338" s="176" t="s">
        <v>2317</v>
      </c>
      <c r="C338" s="182" t="s">
        <v>2318</v>
      </c>
      <c r="D338" s="177" t="s">
        <v>541</v>
      </c>
      <c r="E338" s="178">
        <v>1</v>
      </c>
      <c r="F338" s="179"/>
      <c r="G338" s="180">
        <f>ROUND(E338*F338,2)</f>
        <v>0</v>
      </c>
      <c r="H338" s="159"/>
      <c r="I338" s="158">
        <f>ROUND(E338*H338,2)</f>
        <v>0</v>
      </c>
      <c r="J338" s="159"/>
      <c r="K338" s="158">
        <f>ROUND(E338*J338,2)</f>
        <v>0</v>
      </c>
      <c r="L338" s="158">
        <v>21</v>
      </c>
      <c r="M338" s="158">
        <f>G338*(1+L338/100)</f>
        <v>0</v>
      </c>
      <c r="N338" s="157">
        <v>2.4500000000000002</v>
      </c>
      <c r="O338" s="157">
        <f>ROUND(E338*N338,2)</f>
        <v>2.4500000000000002</v>
      </c>
      <c r="P338" s="157">
        <v>0</v>
      </c>
      <c r="Q338" s="157">
        <f>ROUND(E338*P338,2)</f>
        <v>0</v>
      </c>
      <c r="R338" s="158"/>
      <c r="S338" s="158" t="s">
        <v>307</v>
      </c>
      <c r="T338" s="158" t="s">
        <v>308</v>
      </c>
      <c r="U338" s="158">
        <v>564</v>
      </c>
      <c r="V338" s="158">
        <f>ROUND(E338*U338,2)</f>
        <v>564</v>
      </c>
      <c r="W338" s="158"/>
      <c r="X338" s="158" t="s">
        <v>2165</v>
      </c>
      <c r="Y338" s="158" t="s">
        <v>310</v>
      </c>
      <c r="Z338" s="147"/>
      <c r="AA338" s="147"/>
      <c r="AB338" s="147"/>
      <c r="AC338" s="147"/>
      <c r="AD338" s="147"/>
      <c r="AE338" s="147"/>
      <c r="AF338" s="147"/>
      <c r="AG338" s="147" t="s">
        <v>2319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x14ac:dyDescent="0.2">
      <c r="A339" s="162" t="s">
        <v>302</v>
      </c>
      <c r="B339" s="163" t="s">
        <v>270</v>
      </c>
      <c r="C339" s="181" t="s">
        <v>271</v>
      </c>
      <c r="D339" s="164"/>
      <c r="E339" s="165"/>
      <c r="F339" s="166"/>
      <c r="G339" s="167">
        <f>SUMIF(AG340:AG347,"&lt;&gt;NOR",G340:G347)</f>
        <v>0</v>
      </c>
      <c r="H339" s="161"/>
      <c r="I339" s="161">
        <f>SUM(I340:I347)</f>
        <v>0</v>
      </c>
      <c r="J339" s="161"/>
      <c r="K339" s="161">
        <f>SUM(K340:K347)</f>
        <v>0</v>
      </c>
      <c r="L339" s="161"/>
      <c r="M339" s="161">
        <f>SUM(M340:M347)</f>
        <v>0</v>
      </c>
      <c r="N339" s="160"/>
      <c r="O339" s="160">
        <f>SUM(O340:O347)</f>
        <v>0</v>
      </c>
      <c r="P339" s="160"/>
      <c r="Q339" s="160">
        <f>SUM(Q340:Q347)</f>
        <v>0</v>
      </c>
      <c r="R339" s="161"/>
      <c r="S339" s="161"/>
      <c r="T339" s="161"/>
      <c r="U339" s="161"/>
      <c r="V339" s="161">
        <f>SUM(V340:V347)</f>
        <v>0</v>
      </c>
      <c r="W339" s="161"/>
      <c r="X339" s="161"/>
      <c r="Y339" s="161"/>
      <c r="AG339" t="s">
        <v>303</v>
      </c>
    </row>
    <row r="340" spans="1:60" outlineLevel="1" x14ac:dyDescent="0.2">
      <c r="A340" s="175">
        <v>119</v>
      </c>
      <c r="B340" s="176" t="s">
        <v>2320</v>
      </c>
      <c r="C340" s="182" t="s">
        <v>2321</v>
      </c>
      <c r="D340" s="177" t="s">
        <v>516</v>
      </c>
      <c r="E340" s="178">
        <v>77.015259999999998</v>
      </c>
      <c r="F340" s="179"/>
      <c r="G340" s="180">
        <f t="shared" ref="G340:G345" si="14">ROUND(E340*F340,2)</f>
        <v>0</v>
      </c>
      <c r="H340" s="159"/>
      <c r="I340" s="158">
        <f t="shared" ref="I340:I345" si="15">ROUND(E340*H340,2)</f>
        <v>0</v>
      </c>
      <c r="J340" s="159"/>
      <c r="K340" s="158">
        <f t="shared" ref="K340:K345" si="16">ROUND(E340*J340,2)</f>
        <v>0</v>
      </c>
      <c r="L340" s="158">
        <v>21</v>
      </c>
      <c r="M340" s="158">
        <f t="shared" ref="M340:M345" si="17">G340*(1+L340/100)</f>
        <v>0</v>
      </c>
      <c r="N340" s="157">
        <v>0</v>
      </c>
      <c r="O340" s="157">
        <f t="shared" ref="O340:O345" si="18">ROUND(E340*N340,2)</f>
        <v>0</v>
      </c>
      <c r="P340" s="157">
        <v>0</v>
      </c>
      <c r="Q340" s="157">
        <f t="shared" ref="Q340:Q345" si="19">ROUND(E340*P340,2)</f>
        <v>0</v>
      </c>
      <c r="R340" s="158"/>
      <c r="S340" s="158" t="s">
        <v>328</v>
      </c>
      <c r="T340" s="158" t="s">
        <v>308</v>
      </c>
      <c r="U340" s="158">
        <v>0</v>
      </c>
      <c r="V340" s="158">
        <f t="shared" ref="V340:V345" si="20">ROUND(E340*U340,2)</f>
        <v>0</v>
      </c>
      <c r="W340" s="158"/>
      <c r="X340" s="158" t="s">
        <v>2322</v>
      </c>
      <c r="Y340" s="158" t="s">
        <v>310</v>
      </c>
      <c r="Z340" s="147"/>
      <c r="AA340" s="147"/>
      <c r="AB340" s="147"/>
      <c r="AC340" s="147"/>
      <c r="AD340" s="147"/>
      <c r="AE340" s="147"/>
      <c r="AF340" s="147"/>
      <c r="AG340" s="147" t="s">
        <v>2323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75">
        <v>120</v>
      </c>
      <c r="B341" s="176" t="s">
        <v>2324</v>
      </c>
      <c r="C341" s="182" t="s">
        <v>2325</v>
      </c>
      <c r="D341" s="177" t="s">
        <v>516</v>
      </c>
      <c r="E341" s="178">
        <v>77.015259999999998</v>
      </c>
      <c r="F341" s="179"/>
      <c r="G341" s="180">
        <f t="shared" si="14"/>
        <v>0</v>
      </c>
      <c r="H341" s="159"/>
      <c r="I341" s="158">
        <f t="shared" si="15"/>
        <v>0</v>
      </c>
      <c r="J341" s="159"/>
      <c r="K341" s="158">
        <f t="shared" si="16"/>
        <v>0</v>
      </c>
      <c r="L341" s="158">
        <v>21</v>
      </c>
      <c r="M341" s="158">
        <f t="shared" si="17"/>
        <v>0</v>
      </c>
      <c r="N341" s="157">
        <v>0</v>
      </c>
      <c r="O341" s="157">
        <f t="shared" si="18"/>
        <v>0</v>
      </c>
      <c r="P341" s="157">
        <v>0</v>
      </c>
      <c r="Q341" s="157">
        <f t="shared" si="19"/>
        <v>0</v>
      </c>
      <c r="R341" s="158"/>
      <c r="S341" s="158" t="s">
        <v>328</v>
      </c>
      <c r="T341" s="158" t="s">
        <v>308</v>
      </c>
      <c r="U341" s="158">
        <v>0</v>
      </c>
      <c r="V341" s="158">
        <f t="shared" si="20"/>
        <v>0</v>
      </c>
      <c r="W341" s="158"/>
      <c r="X341" s="158" t="s">
        <v>2322</v>
      </c>
      <c r="Y341" s="158" t="s">
        <v>310</v>
      </c>
      <c r="Z341" s="147"/>
      <c r="AA341" s="147"/>
      <c r="AB341" s="147"/>
      <c r="AC341" s="147"/>
      <c r="AD341" s="147"/>
      <c r="AE341" s="147"/>
      <c r="AF341" s="147"/>
      <c r="AG341" s="147" t="s">
        <v>2323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75">
        <v>121</v>
      </c>
      <c r="B342" s="176" t="s">
        <v>2326</v>
      </c>
      <c r="C342" s="182" t="s">
        <v>2327</v>
      </c>
      <c r="D342" s="177" t="s">
        <v>516</v>
      </c>
      <c r="E342" s="178">
        <v>2079.4120200000002</v>
      </c>
      <c r="F342" s="179"/>
      <c r="G342" s="180">
        <f t="shared" si="14"/>
        <v>0</v>
      </c>
      <c r="H342" s="159"/>
      <c r="I342" s="158">
        <f t="shared" si="15"/>
        <v>0</v>
      </c>
      <c r="J342" s="159"/>
      <c r="K342" s="158">
        <f t="shared" si="16"/>
        <v>0</v>
      </c>
      <c r="L342" s="158">
        <v>21</v>
      </c>
      <c r="M342" s="158">
        <f t="shared" si="17"/>
        <v>0</v>
      </c>
      <c r="N342" s="157">
        <v>0</v>
      </c>
      <c r="O342" s="157">
        <f t="shared" si="18"/>
        <v>0</v>
      </c>
      <c r="P342" s="157">
        <v>0</v>
      </c>
      <c r="Q342" s="157">
        <f t="shared" si="19"/>
        <v>0</v>
      </c>
      <c r="R342" s="158"/>
      <c r="S342" s="158" t="s">
        <v>328</v>
      </c>
      <c r="T342" s="158" t="s">
        <v>308</v>
      </c>
      <c r="U342" s="158">
        <v>0</v>
      </c>
      <c r="V342" s="158">
        <f t="shared" si="20"/>
        <v>0</v>
      </c>
      <c r="W342" s="158"/>
      <c r="X342" s="158" t="s">
        <v>2322</v>
      </c>
      <c r="Y342" s="158" t="s">
        <v>310</v>
      </c>
      <c r="Z342" s="147"/>
      <c r="AA342" s="147"/>
      <c r="AB342" s="147"/>
      <c r="AC342" s="147"/>
      <c r="AD342" s="147"/>
      <c r="AE342" s="147"/>
      <c r="AF342" s="147"/>
      <c r="AG342" s="147" t="s">
        <v>2323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5">
        <v>122</v>
      </c>
      <c r="B343" s="176" t="s">
        <v>2328</v>
      </c>
      <c r="C343" s="182" t="s">
        <v>2329</v>
      </c>
      <c r="D343" s="177" t="s">
        <v>516</v>
      </c>
      <c r="E343" s="178">
        <v>77.015259999999998</v>
      </c>
      <c r="F343" s="179"/>
      <c r="G343" s="180">
        <f t="shared" si="14"/>
        <v>0</v>
      </c>
      <c r="H343" s="159"/>
      <c r="I343" s="158">
        <f t="shared" si="15"/>
        <v>0</v>
      </c>
      <c r="J343" s="159"/>
      <c r="K343" s="158">
        <f t="shared" si="16"/>
        <v>0</v>
      </c>
      <c r="L343" s="158">
        <v>21</v>
      </c>
      <c r="M343" s="158">
        <f t="shared" si="17"/>
        <v>0</v>
      </c>
      <c r="N343" s="157">
        <v>0</v>
      </c>
      <c r="O343" s="157">
        <f t="shared" si="18"/>
        <v>0</v>
      </c>
      <c r="P343" s="157">
        <v>0</v>
      </c>
      <c r="Q343" s="157">
        <f t="shared" si="19"/>
        <v>0</v>
      </c>
      <c r="R343" s="158"/>
      <c r="S343" s="158" t="s">
        <v>328</v>
      </c>
      <c r="T343" s="158" t="s">
        <v>308</v>
      </c>
      <c r="U343" s="158">
        <v>0</v>
      </c>
      <c r="V343" s="158">
        <f t="shared" si="20"/>
        <v>0</v>
      </c>
      <c r="W343" s="158"/>
      <c r="X343" s="158" t="s">
        <v>2322</v>
      </c>
      <c r="Y343" s="158" t="s">
        <v>310</v>
      </c>
      <c r="Z343" s="147"/>
      <c r="AA343" s="147"/>
      <c r="AB343" s="147"/>
      <c r="AC343" s="147"/>
      <c r="AD343" s="147"/>
      <c r="AE343" s="147"/>
      <c r="AF343" s="147"/>
      <c r="AG343" s="147" t="s">
        <v>2323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75">
        <v>123</v>
      </c>
      <c r="B344" s="176" t="s">
        <v>2330</v>
      </c>
      <c r="C344" s="182" t="s">
        <v>2331</v>
      </c>
      <c r="D344" s="177" t="s">
        <v>516</v>
      </c>
      <c r="E344" s="178">
        <v>308.06103999999999</v>
      </c>
      <c r="F344" s="179"/>
      <c r="G344" s="180">
        <f t="shared" si="14"/>
        <v>0</v>
      </c>
      <c r="H344" s="159"/>
      <c r="I344" s="158">
        <f t="shared" si="15"/>
        <v>0</v>
      </c>
      <c r="J344" s="159"/>
      <c r="K344" s="158">
        <f t="shared" si="16"/>
        <v>0</v>
      </c>
      <c r="L344" s="158">
        <v>21</v>
      </c>
      <c r="M344" s="158">
        <f t="shared" si="17"/>
        <v>0</v>
      </c>
      <c r="N344" s="157">
        <v>0</v>
      </c>
      <c r="O344" s="157">
        <f t="shared" si="18"/>
        <v>0</v>
      </c>
      <c r="P344" s="157">
        <v>0</v>
      </c>
      <c r="Q344" s="157">
        <f t="shared" si="19"/>
        <v>0</v>
      </c>
      <c r="R344" s="158"/>
      <c r="S344" s="158" t="s">
        <v>328</v>
      </c>
      <c r="T344" s="158" t="s">
        <v>308</v>
      </c>
      <c r="U344" s="158">
        <v>0</v>
      </c>
      <c r="V344" s="158">
        <f t="shared" si="20"/>
        <v>0</v>
      </c>
      <c r="W344" s="158"/>
      <c r="X344" s="158" t="s">
        <v>2322</v>
      </c>
      <c r="Y344" s="158" t="s">
        <v>310</v>
      </c>
      <c r="Z344" s="147"/>
      <c r="AA344" s="147"/>
      <c r="AB344" s="147"/>
      <c r="AC344" s="147"/>
      <c r="AD344" s="147"/>
      <c r="AE344" s="147"/>
      <c r="AF344" s="147"/>
      <c r="AG344" s="147" t="s">
        <v>2323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69">
        <v>124</v>
      </c>
      <c r="B345" s="170" t="s">
        <v>2332</v>
      </c>
      <c r="C345" s="183" t="s">
        <v>2333</v>
      </c>
      <c r="D345" s="171" t="s">
        <v>516</v>
      </c>
      <c r="E345" s="172">
        <v>58.865259999999999</v>
      </c>
      <c r="F345" s="173"/>
      <c r="G345" s="174">
        <f t="shared" si="14"/>
        <v>0</v>
      </c>
      <c r="H345" s="159"/>
      <c r="I345" s="158">
        <f t="shared" si="15"/>
        <v>0</v>
      </c>
      <c r="J345" s="159"/>
      <c r="K345" s="158">
        <f t="shared" si="16"/>
        <v>0</v>
      </c>
      <c r="L345" s="158">
        <v>21</v>
      </c>
      <c r="M345" s="158">
        <f t="shared" si="17"/>
        <v>0</v>
      </c>
      <c r="N345" s="157">
        <v>0</v>
      </c>
      <c r="O345" s="157">
        <f t="shared" si="18"/>
        <v>0</v>
      </c>
      <c r="P345" s="157">
        <v>0</v>
      </c>
      <c r="Q345" s="157">
        <f t="shared" si="19"/>
        <v>0</v>
      </c>
      <c r="R345" s="158"/>
      <c r="S345" s="158" t="s">
        <v>328</v>
      </c>
      <c r="T345" s="158" t="s">
        <v>308</v>
      </c>
      <c r="U345" s="158">
        <v>0</v>
      </c>
      <c r="V345" s="158">
        <f t="shared" si="20"/>
        <v>0</v>
      </c>
      <c r="W345" s="158"/>
      <c r="X345" s="158" t="s">
        <v>309</v>
      </c>
      <c r="Y345" s="158" t="s">
        <v>310</v>
      </c>
      <c r="Z345" s="147"/>
      <c r="AA345" s="147"/>
      <c r="AB345" s="147"/>
      <c r="AC345" s="147"/>
      <c r="AD345" s="147"/>
      <c r="AE345" s="147"/>
      <c r="AF345" s="147"/>
      <c r="AG345" s="147" t="s">
        <v>359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93" t="s">
        <v>2334</v>
      </c>
      <c r="D346" s="189"/>
      <c r="E346" s="190">
        <v>58.865259999999999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1916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ht="22.5" outlineLevel="1" x14ac:dyDescent="0.2">
      <c r="A347" s="169">
        <v>125</v>
      </c>
      <c r="B347" s="170" t="s">
        <v>2335</v>
      </c>
      <c r="C347" s="183" t="s">
        <v>2473</v>
      </c>
      <c r="D347" s="171" t="s">
        <v>516</v>
      </c>
      <c r="E347" s="172">
        <v>18.149999999999999</v>
      </c>
      <c r="F347" s="173"/>
      <c r="G347" s="174">
        <f>ROUND(E347*F347,2)</f>
        <v>0</v>
      </c>
      <c r="H347" s="159"/>
      <c r="I347" s="158">
        <f>ROUND(E347*H347,2)</f>
        <v>0</v>
      </c>
      <c r="J347" s="159"/>
      <c r="K347" s="158">
        <f>ROUND(E347*J347,2)</f>
        <v>0</v>
      </c>
      <c r="L347" s="158">
        <v>21</v>
      </c>
      <c r="M347" s="158">
        <f>G347*(1+L347/100)</f>
        <v>0</v>
      </c>
      <c r="N347" s="157">
        <v>0</v>
      </c>
      <c r="O347" s="157">
        <f>ROUND(E347*N347,2)</f>
        <v>0</v>
      </c>
      <c r="P347" s="157">
        <v>0</v>
      </c>
      <c r="Q347" s="157">
        <f>ROUND(E347*P347,2)</f>
        <v>0</v>
      </c>
      <c r="R347" s="158"/>
      <c r="S347" s="158" t="s">
        <v>328</v>
      </c>
      <c r="T347" s="158" t="s">
        <v>308</v>
      </c>
      <c r="U347" s="158">
        <v>0</v>
      </c>
      <c r="V347" s="158">
        <f>ROUND(E347*U347,2)</f>
        <v>0</v>
      </c>
      <c r="W347" s="158"/>
      <c r="X347" s="158" t="s">
        <v>309</v>
      </c>
      <c r="Y347" s="158" t="s">
        <v>310</v>
      </c>
      <c r="Z347" s="147"/>
      <c r="AA347" s="147"/>
      <c r="AB347" s="147"/>
      <c r="AC347" s="147"/>
      <c r="AD347" s="147"/>
      <c r="AE347" s="147"/>
      <c r="AF347" s="147"/>
      <c r="AG347" s="147" t="s">
        <v>359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x14ac:dyDescent="0.2">
      <c r="A348" s="3"/>
      <c r="B348" s="4"/>
      <c r="C348" s="184"/>
      <c r="D348" s="6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AE348">
        <v>15</v>
      </c>
      <c r="AF348">
        <v>21</v>
      </c>
      <c r="AG348" t="s">
        <v>288</v>
      </c>
    </row>
    <row r="349" spans="1:60" x14ac:dyDescent="0.2">
      <c r="A349" s="150"/>
      <c r="B349" s="151" t="s">
        <v>31</v>
      </c>
      <c r="C349" s="185"/>
      <c r="D349" s="152"/>
      <c r="E349" s="153"/>
      <c r="F349" s="153"/>
      <c r="G349" s="168">
        <f>G8+G87+G113+G189+G212+G223+G231+G252+G311+G320+G322+G326+G337+G339</f>
        <v>0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AE349">
        <f>SUMIF(L7:L347,AE348,G7:G347)</f>
        <v>0</v>
      </c>
      <c r="AF349">
        <f>SUMIF(L7:L347,AF348,G7:G347)</f>
        <v>0</v>
      </c>
      <c r="AG349" t="s">
        <v>353</v>
      </c>
    </row>
    <row r="350" spans="1:60" x14ac:dyDescent="0.2">
      <c r="A350" s="3"/>
      <c r="B350" s="4"/>
      <c r="C350" s="184"/>
      <c r="D350" s="6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60" x14ac:dyDescent="0.2">
      <c r="A351" s="3"/>
      <c r="B351" s="4"/>
      <c r="C351" s="184"/>
      <c r="D351" s="6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60" x14ac:dyDescent="0.2">
      <c r="A352" s="271" t="s">
        <v>354</v>
      </c>
      <c r="B352" s="271"/>
      <c r="C352" s="272"/>
      <c r="D352" s="6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33" x14ac:dyDescent="0.2">
      <c r="A353" s="252"/>
      <c r="B353" s="253"/>
      <c r="C353" s="254"/>
      <c r="D353" s="253"/>
      <c r="E353" s="253"/>
      <c r="F353" s="253"/>
      <c r="G353" s="255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AG353" t="s">
        <v>355</v>
      </c>
    </row>
    <row r="354" spans="1:33" x14ac:dyDescent="0.2">
      <c r="A354" s="256"/>
      <c r="B354" s="257"/>
      <c r="C354" s="258"/>
      <c r="D354" s="257"/>
      <c r="E354" s="257"/>
      <c r="F354" s="257"/>
      <c r="G354" s="259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33" x14ac:dyDescent="0.2">
      <c r="A355" s="256"/>
      <c r="B355" s="257"/>
      <c r="C355" s="258"/>
      <c r="D355" s="257"/>
      <c r="E355" s="257"/>
      <c r="F355" s="257"/>
      <c r="G355" s="259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33" x14ac:dyDescent="0.2">
      <c r="A356" s="256"/>
      <c r="B356" s="257"/>
      <c r="C356" s="258"/>
      <c r="D356" s="257"/>
      <c r="E356" s="257"/>
      <c r="F356" s="257"/>
      <c r="G356" s="259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33" x14ac:dyDescent="0.2">
      <c r="A357" s="260"/>
      <c r="B357" s="261"/>
      <c r="C357" s="262"/>
      <c r="D357" s="261"/>
      <c r="E357" s="261"/>
      <c r="F357" s="261"/>
      <c r="G357" s="26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33" x14ac:dyDescent="0.2">
      <c r="A358" s="3"/>
      <c r="B358" s="4"/>
      <c r="C358" s="184"/>
      <c r="D358" s="6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33" x14ac:dyDescent="0.2">
      <c r="C359" s="186"/>
      <c r="D359" s="10"/>
      <c r="AG359" t="s">
        <v>356</v>
      </c>
    </row>
    <row r="360" spans="1:33" x14ac:dyDescent="0.2">
      <c r="D360" s="10"/>
    </row>
    <row r="361" spans="1:33" x14ac:dyDescent="0.2">
      <c r="D361" s="10"/>
    </row>
    <row r="362" spans="1:33" x14ac:dyDescent="0.2">
      <c r="D362" s="10"/>
    </row>
    <row r="363" spans="1:33" x14ac:dyDescent="0.2">
      <c r="D363" s="10"/>
    </row>
    <row r="364" spans="1:33" x14ac:dyDescent="0.2">
      <c r="D364" s="10"/>
    </row>
    <row r="365" spans="1:33" x14ac:dyDescent="0.2">
      <c r="D365" s="10"/>
    </row>
    <row r="366" spans="1:33" x14ac:dyDescent="0.2">
      <c r="D366" s="10"/>
    </row>
    <row r="367" spans="1:33" x14ac:dyDescent="0.2">
      <c r="D367" s="10"/>
    </row>
    <row r="368" spans="1:33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6">
    <mergeCell ref="A353:G357"/>
    <mergeCell ref="A1:G1"/>
    <mergeCell ref="C2:G2"/>
    <mergeCell ref="C3:G3"/>
    <mergeCell ref="C4:G4"/>
    <mergeCell ref="A352:C35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/>
  </sheetPr>
  <dimension ref="A1:BH5000"/>
  <sheetViews>
    <sheetView workbookViewId="0">
      <pane ySplit="7" topLeftCell="A59" activePane="bottomLeft" state="frozen"/>
      <selection sqref="A1:G1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4" t="s">
        <v>7</v>
      </c>
      <c r="B1" s="264"/>
      <c r="C1" s="264"/>
      <c r="D1" s="264"/>
      <c r="E1" s="264"/>
      <c r="F1" s="264"/>
      <c r="G1" s="264"/>
      <c r="AG1" t="s">
        <v>275</v>
      </c>
    </row>
    <row r="2" spans="1:60" ht="24.95" customHeight="1" x14ac:dyDescent="0.2">
      <c r="A2" s="50" t="s">
        <v>8</v>
      </c>
      <c r="B2" s="49" t="s">
        <v>41</v>
      </c>
      <c r="C2" s="265" t="s">
        <v>42</v>
      </c>
      <c r="D2" s="266"/>
      <c r="E2" s="266"/>
      <c r="F2" s="266"/>
      <c r="G2" s="267"/>
      <c r="AG2" t="s">
        <v>276</v>
      </c>
    </row>
    <row r="3" spans="1:60" ht="24.95" customHeight="1" x14ac:dyDescent="0.2">
      <c r="A3" s="50" t="s">
        <v>9</v>
      </c>
      <c r="B3" s="49" t="s">
        <v>75</v>
      </c>
      <c r="C3" s="265" t="s">
        <v>76</v>
      </c>
      <c r="D3" s="266"/>
      <c r="E3" s="266"/>
      <c r="F3" s="266"/>
      <c r="G3" s="267"/>
      <c r="AC3" s="121" t="s">
        <v>276</v>
      </c>
      <c r="AG3" t="s">
        <v>278</v>
      </c>
    </row>
    <row r="4" spans="1:60" ht="24.95" customHeight="1" x14ac:dyDescent="0.2">
      <c r="A4" s="140" t="s">
        <v>10</v>
      </c>
      <c r="B4" s="141" t="s">
        <v>79</v>
      </c>
      <c r="C4" s="268" t="s">
        <v>80</v>
      </c>
      <c r="D4" s="269"/>
      <c r="E4" s="269"/>
      <c r="F4" s="269"/>
      <c r="G4" s="270"/>
      <c r="AG4" t="s">
        <v>279</v>
      </c>
    </row>
    <row r="5" spans="1:60" x14ac:dyDescent="0.2">
      <c r="D5" s="10"/>
    </row>
    <row r="6" spans="1:60" ht="38.25" x14ac:dyDescent="0.2">
      <c r="A6" s="143" t="s">
        <v>280</v>
      </c>
      <c r="B6" s="145" t="s">
        <v>281</v>
      </c>
      <c r="C6" s="145" t="s">
        <v>282</v>
      </c>
      <c r="D6" s="144" t="s">
        <v>283</v>
      </c>
      <c r="E6" s="143" t="s">
        <v>284</v>
      </c>
      <c r="F6" s="142" t="s">
        <v>285</v>
      </c>
      <c r="G6" s="143" t="s">
        <v>31</v>
      </c>
      <c r="H6" s="146" t="s">
        <v>32</v>
      </c>
      <c r="I6" s="146" t="s">
        <v>286</v>
      </c>
      <c r="J6" s="146" t="s">
        <v>33</v>
      </c>
      <c r="K6" s="146" t="s">
        <v>287</v>
      </c>
      <c r="L6" s="146" t="s">
        <v>288</v>
      </c>
      <c r="M6" s="146" t="s">
        <v>289</v>
      </c>
      <c r="N6" s="146" t="s">
        <v>290</v>
      </c>
      <c r="O6" s="146" t="s">
        <v>291</v>
      </c>
      <c r="P6" s="146" t="s">
        <v>292</v>
      </c>
      <c r="Q6" s="146" t="s">
        <v>293</v>
      </c>
      <c r="R6" s="146" t="s">
        <v>294</v>
      </c>
      <c r="S6" s="146" t="s">
        <v>295</v>
      </c>
      <c r="T6" s="146" t="s">
        <v>296</v>
      </c>
      <c r="U6" s="146" t="s">
        <v>297</v>
      </c>
      <c r="V6" s="146" t="s">
        <v>298</v>
      </c>
      <c r="W6" s="146" t="s">
        <v>299</v>
      </c>
      <c r="X6" s="146" t="s">
        <v>300</v>
      </c>
      <c r="Y6" s="146" t="s">
        <v>301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2" t="s">
        <v>302</v>
      </c>
      <c r="B8" s="163" t="s">
        <v>156</v>
      </c>
      <c r="C8" s="181" t="s">
        <v>157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0"/>
      <c r="O8" s="160">
        <f>SUM(O9:O13)</f>
        <v>7.0000000000000007E-2</v>
      </c>
      <c r="P8" s="160"/>
      <c r="Q8" s="160">
        <f>SUM(Q9:Q13)</f>
        <v>0</v>
      </c>
      <c r="R8" s="161"/>
      <c r="S8" s="161"/>
      <c r="T8" s="161"/>
      <c r="U8" s="161"/>
      <c r="V8" s="161">
        <f>SUM(V9:V13)</f>
        <v>0</v>
      </c>
      <c r="W8" s="161"/>
      <c r="X8" s="161"/>
      <c r="Y8" s="161"/>
      <c r="AG8" t="s">
        <v>303</v>
      </c>
    </row>
    <row r="9" spans="1:60" outlineLevel="1" x14ac:dyDescent="0.2">
      <c r="A9" s="169">
        <v>1</v>
      </c>
      <c r="B9" s="170" t="s">
        <v>2141</v>
      </c>
      <c r="C9" s="183" t="s">
        <v>2142</v>
      </c>
      <c r="D9" s="171" t="s">
        <v>366</v>
      </c>
      <c r="E9" s="172">
        <v>41.625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1.8000000000000001E-4</v>
      </c>
      <c r="O9" s="157">
        <f>ROUND(E9*N9,2)</f>
        <v>0.01</v>
      </c>
      <c r="P9" s="157">
        <v>0</v>
      </c>
      <c r="Q9" s="157">
        <f>ROUND(E9*P9,2)</f>
        <v>0</v>
      </c>
      <c r="R9" s="158"/>
      <c r="S9" s="158" t="s">
        <v>328</v>
      </c>
      <c r="T9" s="158" t="s">
        <v>328</v>
      </c>
      <c r="U9" s="158">
        <v>0</v>
      </c>
      <c r="V9" s="158">
        <f>ROUND(E9*U9,2)</f>
        <v>0</v>
      </c>
      <c r="W9" s="158"/>
      <c r="X9" s="158" t="s">
        <v>309</v>
      </c>
      <c r="Y9" s="158" t="s">
        <v>310</v>
      </c>
      <c r="Z9" s="147"/>
      <c r="AA9" s="147"/>
      <c r="AB9" s="147"/>
      <c r="AC9" s="147"/>
      <c r="AD9" s="147"/>
      <c r="AE9" s="147"/>
      <c r="AF9" s="147"/>
      <c r="AG9" s="147" t="s">
        <v>311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193" t="s">
        <v>2336</v>
      </c>
      <c r="D10" s="189"/>
      <c r="E10" s="190">
        <v>41.63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1916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69">
        <v>2</v>
      </c>
      <c r="B11" s="170" t="s">
        <v>2158</v>
      </c>
      <c r="C11" s="183" t="s">
        <v>2159</v>
      </c>
      <c r="D11" s="171" t="s">
        <v>421</v>
      </c>
      <c r="E11" s="172">
        <v>92.5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4.8999999999999998E-4</v>
      </c>
      <c r="O11" s="157">
        <f>ROUND(E11*N11,2)</f>
        <v>0.05</v>
      </c>
      <c r="P11" s="157">
        <v>0</v>
      </c>
      <c r="Q11" s="157">
        <f>ROUND(E11*P11,2)</f>
        <v>0</v>
      </c>
      <c r="R11" s="158"/>
      <c r="S11" s="158" t="s">
        <v>307</v>
      </c>
      <c r="T11" s="158" t="s">
        <v>308</v>
      </c>
      <c r="U11" s="158">
        <v>0</v>
      </c>
      <c r="V11" s="158">
        <f>ROUND(E11*U11,2)</f>
        <v>0</v>
      </c>
      <c r="W11" s="158"/>
      <c r="X11" s="158" t="s">
        <v>309</v>
      </c>
      <c r="Y11" s="158" t="s">
        <v>310</v>
      </c>
      <c r="Z11" s="147"/>
      <c r="AA11" s="147"/>
      <c r="AB11" s="147"/>
      <c r="AC11" s="147"/>
      <c r="AD11" s="147"/>
      <c r="AE11" s="147"/>
      <c r="AF11" s="147"/>
      <c r="AG11" s="147" t="s">
        <v>311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93" t="s">
        <v>2337</v>
      </c>
      <c r="D12" s="189"/>
      <c r="E12" s="190">
        <v>92.5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1916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5">
        <v>3</v>
      </c>
      <c r="B13" s="176" t="s">
        <v>2169</v>
      </c>
      <c r="C13" s="182" t="s">
        <v>2338</v>
      </c>
      <c r="D13" s="177" t="s">
        <v>366</v>
      </c>
      <c r="E13" s="178">
        <v>45</v>
      </c>
      <c r="F13" s="179"/>
      <c r="G13" s="180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2.9999999999999997E-4</v>
      </c>
      <c r="O13" s="157">
        <f>ROUND(E13*N13,2)</f>
        <v>0.01</v>
      </c>
      <c r="P13" s="157">
        <v>0</v>
      </c>
      <c r="Q13" s="157">
        <f>ROUND(E13*P13,2)</f>
        <v>0</v>
      </c>
      <c r="R13" s="158" t="s">
        <v>2011</v>
      </c>
      <c r="S13" s="158" t="s">
        <v>328</v>
      </c>
      <c r="T13" s="158" t="s">
        <v>328</v>
      </c>
      <c r="U13" s="158">
        <v>0</v>
      </c>
      <c r="V13" s="158">
        <f>ROUND(E13*U13,2)</f>
        <v>0</v>
      </c>
      <c r="W13" s="158"/>
      <c r="X13" s="158" t="s">
        <v>523</v>
      </c>
      <c r="Y13" s="158" t="s">
        <v>310</v>
      </c>
      <c r="Z13" s="147"/>
      <c r="AA13" s="147"/>
      <c r="AB13" s="147"/>
      <c r="AC13" s="147"/>
      <c r="AD13" s="147"/>
      <c r="AE13" s="147"/>
      <c r="AF13" s="147"/>
      <c r="AG13" s="147" t="s">
        <v>2012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2" t="s">
        <v>302</v>
      </c>
      <c r="B14" s="163" t="s">
        <v>158</v>
      </c>
      <c r="C14" s="181" t="s">
        <v>159</v>
      </c>
      <c r="D14" s="164"/>
      <c r="E14" s="165"/>
      <c r="F14" s="166"/>
      <c r="G14" s="167">
        <f>SUMIF(AG15:AG28,"&lt;&gt;NOR",G15:G28)</f>
        <v>0</v>
      </c>
      <c r="H14" s="161"/>
      <c r="I14" s="161">
        <f>SUM(I15:I28)</f>
        <v>0</v>
      </c>
      <c r="J14" s="161"/>
      <c r="K14" s="161">
        <f>SUM(K15:K28)</f>
        <v>0</v>
      </c>
      <c r="L14" s="161"/>
      <c r="M14" s="161">
        <f>SUM(M15:M28)</f>
        <v>0</v>
      </c>
      <c r="N14" s="160"/>
      <c r="O14" s="160">
        <f>SUM(O15:O28)</f>
        <v>552.54999999999995</v>
      </c>
      <c r="P14" s="160"/>
      <c r="Q14" s="160">
        <f>SUM(Q15:Q28)</f>
        <v>10.85</v>
      </c>
      <c r="R14" s="161"/>
      <c r="S14" s="161"/>
      <c r="T14" s="161"/>
      <c r="U14" s="161"/>
      <c r="V14" s="161">
        <f>SUM(V15:V28)</f>
        <v>0</v>
      </c>
      <c r="W14" s="161"/>
      <c r="X14" s="161"/>
      <c r="Y14" s="161"/>
      <c r="AG14" t="s">
        <v>303</v>
      </c>
    </row>
    <row r="15" spans="1:60" outlineLevel="1" x14ac:dyDescent="0.2">
      <c r="A15" s="175">
        <v>4</v>
      </c>
      <c r="B15" s="176" t="s">
        <v>2339</v>
      </c>
      <c r="C15" s="182" t="s">
        <v>2340</v>
      </c>
      <c r="D15" s="177" t="s">
        <v>421</v>
      </c>
      <c r="E15" s="178">
        <v>454.5</v>
      </c>
      <c r="F15" s="179"/>
      <c r="G15" s="180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3.9300000000000002E-2</v>
      </c>
      <c r="O15" s="157">
        <f>ROUND(E15*N15,2)</f>
        <v>17.86</v>
      </c>
      <c r="P15" s="157">
        <v>0</v>
      </c>
      <c r="Q15" s="157">
        <f>ROUND(E15*P15,2)</f>
        <v>0</v>
      </c>
      <c r="R15" s="158"/>
      <c r="S15" s="158" t="s">
        <v>328</v>
      </c>
      <c r="T15" s="158" t="s">
        <v>308</v>
      </c>
      <c r="U15" s="158">
        <v>0</v>
      </c>
      <c r="V15" s="158">
        <f>ROUND(E15*U15,2)</f>
        <v>0</v>
      </c>
      <c r="W15" s="158"/>
      <c r="X15" s="158" t="s">
        <v>309</v>
      </c>
      <c r="Y15" s="158" t="s">
        <v>310</v>
      </c>
      <c r="Z15" s="147"/>
      <c r="AA15" s="147"/>
      <c r="AB15" s="147"/>
      <c r="AC15" s="147"/>
      <c r="AD15" s="147"/>
      <c r="AE15" s="147"/>
      <c r="AF15" s="147"/>
      <c r="AG15" s="147" t="s">
        <v>311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5">
        <v>5</v>
      </c>
      <c r="B16" s="176" t="s">
        <v>2341</v>
      </c>
      <c r="C16" s="182" t="s">
        <v>2342</v>
      </c>
      <c r="D16" s="177" t="s">
        <v>421</v>
      </c>
      <c r="E16" s="178">
        <v>454.5</v>
      </c>
      <c r="F16" s="179"/>
      <c r="G16" s="180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1.92E-3</v>
      </c>
      <c r="O16" s="157">
        <f>ROUND(E16*N16,2)</f>
        <v>0.87</v>
      </c>
      <c r="P16" s="157">
        <v>0</v>
      </c>
      <c r="Q16" s="157">
        <f>ROUND(E16*P16,2)</f>
        <v>0</v>
      </c>
      <c r="R16" s="158"/>
      <c r="S16" s="158" t="s">
        <v>328</v>
      </c>
      <c r="T16" s="158" t="s">
        <v>308</v>
      </c>
      <c r="U16" s="158">
        <v>0</v>
      </c>
      <c r="V16" s="158">
        <f>ROUND(E16*U16,2)</f>
        <v>0</v>
      </c>
      <c r="W16" s="158"/>
      <c r="X16" s="158" t="s">
        <v>309</v>
      </c>
      <c r="Y16" s="158" t="s">
        <v>310</v>
      </c>
      <c r="Z16" s="147"/>
      <c r="AA16" s="147"/>
      <c r="AB16" s="147"/>
      <c r="AC16" s="147"/>
      <c r="AD16" s="147"/>
      <c r="AE16" s="147"/>
      <c r="AF16" s="147"/>
      <c r="AG16" s="147" t="s">
        <v>311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9">
        <v>6</v>
      </c>
      <c r="B17" s="170" t="s">
        <v>2343</v>
      </c>
      <c r="C17" s="183" t="s">
        <v>2344</v>
      </c>
      <c r="D17" s="171" t="s">
        <v>516</v>
      </c>
      <c r="E17" s="172">
        <v>9.4345199999999991</v>
      </c>
      <c r="F17" s="173"/>
      <c r="G17" s="174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1.07521</v>
      </c>
      <c r="O17" s="157">
        <f>ROUND(E17*N17,2)</f>
        <v>10.14</v>
      </c>
      <c r="P17" s="157">
        <v>0</v>
      </c>
      <c r="Q17" s="157">
        <f>ROUND(E17*P17,2)</f>
        <v>0</v>
      </c>
      <c r="R17" s="158"/>
      <c r="S17" s="158" t="s">
        <v>328</v>
      </c>
      <c r="T17" s="158" t="s">
        <v>308</v>
      </c>
      <c r="U17" s="158">
        <v>0</v>
      </c>
      <c r="V17" s="158">
        <f>ROUND(E17*U17,2)</f>
        <v>0</v>
      </c>
      <c r="W17" s="158"/>
      <c r="X17" s="158" t="s">
        <v>309</v>
      </c>
      <c r="Y17" s="158" t="s">
        <v>310</v>
      </c>
      <c r="Z17" s="147"/>
      <c r="AA17" s="147"/>
      <c r="AB17" s="147"/>
      <c r="AC17" s="147"/>
      <c r="AD17" s="147"/>
      <c r="AE17" s="147"/>
      <c r="AF17" s="147"/>
      <c r="AG17" s="147" t="s">
        <v>311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94" t="s">
        <v>1983</v>
      </c>
      <c r="D18" s="191"/>
      <c r="E18" s="192"/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1916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195" t="s">
        <v>2345</v>
      </c>
      <c r="D19" s="191"/>
      <c r="E19" s="192">
        <v>990.04</v>
      </c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1916</v>
      </c>
      <c r="AH19" s="147">
        <v>2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95" t="s">
        <v>2346</v>
      </c>
      <c r="D20" s="191"/>
      <c r="E20" s="192">
        <v>7299.36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1916</v>
      </c>
      <c r="AH20" s="147">
        <v>2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95" t="s">
        <v>2347</v>
      </c>
      <c r="D21" s="191"/>
      <c r="E21" s="192">
        <v>1145.1199999999999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1916</v>
      </c>
      <c r="AH21" s="147">
        <v>2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3" x14ac:dyDescent="0.2">
      <c r="A22" s="154"/>
      <c r="B22" s="155"/>
      <c r="C22" s="194" t="s">
        <v>1987</v>
      </c>
      <c r="D22" s="191"/>
      <c r="E22" s="192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1916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93" t="s">
        <v>2348</v>
      </c>
      <c r="D23" s="189"/>
      <c r="E23" s="190">
        <v>9.43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1916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5">
        <v>7</v>
      </c>
      <c r="B24" s="176" t="s">
        <v>2349</v>
      </c>
      <c r="C24" s="182" t="s">
        <v>2350</v>
      </c>
      <c r="D24" s="177" t="s">
        <v>499</v>
      </c>
      <c r="E24" s="178">
        <v>155.84209999999999</v>
      </c>
      <c r="F24" s="179"/>
      <c r="G24" s="180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2.5499999999999998</v>
      </c>
      <c r="O24" s="157">
        <f>ROUND(E24*N24,2)</f>
        <v>397.4</v>
      </c>
      <c r="P24" s="157">
        <v>0</v>
      </c>
      <c r="Q24" s="157">
        <f>ROUND(E24*P24,2)</f>
        <v>0</v>
      </c>
      <c r="R24" s="158"/>
      <c r="S24" s="158" t="s">
        <v>328</v>
      </c>
      <c r="T24" s="158" t="s">
        <v>308</v>
      </c>
      <c r="U24" s="158">
        <v>0</v>
      </c>
      <c r="V24" s="158">
        <f>ROUND(E24*U24,2)</f>
        <v>0</v>
      </c>
      <c r="W24" s="158"/>
      <c r="X24" s="158" t="s">
        <v>309</v>
      </c>
      <c r="Y24" s="158" t="s">
        <v>310</v>
      </c>
      <c r="Z24" s="147"/>
      <c r="AA24" s="147"/>
      <c r="AB24" s="147"/>
      <c r="AC24" s="147"/>
      <c r="AD24" s="147"/>
      <c r="AE24" s="147"/>
      <c r="AF24" s="147"/>
      <c r="AG24" s="147" t="s">
        <v>311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5">
        <v>8</v>
      </c>
      <c r="B25" s="176" t="s">
        <v>2351</v>
      </c>
      <c r="C25" s="182" t="s">
        <v>2352</v>
      </c>
      <c r="D25" s="177" t="s">
        <v>499</v>
      </c>
      <c r="E25" s="178">
        <v>155.84209999999999</v>
      </c>
      <c r="F25" s="179"/>
      <c r="G25" s="180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307</v>
      </c>
      <c r="T25" s="158" t="s">
        <v>308</v>
      </c>
      <c r="U25" s="158">
        <v>0</v>
      </c>
      <c r="V25" s="158">
        <f>ROUND(E25*U25,2)</f>
        <v>0</v>
      </c>
      <c r="W25" s="158"/>
      <c r="X25" s="158" t="s">
        <v>2165</v>
      </c>
      <c r="Y25" s="158" t="s">
        <v>310</v>
      </c>
      <c r="Z25" s="147"/>
      <c r="AA25" s="147"/>
      <c r="AB25" s="147"/>
      <c r="AC25" s="147"/>
      <c r="AD25" s="147"/>
      <c r="AE25" s="147"/>
      <c r="AF25" s="147"/>
      <c r="AG25" s="147" t="s">
        <v>2166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69">
        <v>9</v>
      </c>
      <c r="B26" s="170" t="s">
        <v>2353</v>
      </c>
      <c r="C26" s="183" t="s">
        <v>2354</v>
      </c>
      <c r="D26" s="171" t="s">
        <v>499</v>
      </c>
      <c r="E26" s="172">
        <v>5.42401</v>
      </c>
      <c r="F26" s="173"/>
      <c r="G26" s="174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2</v>
      </c>
      <c r="Q26" s="157">
        <f>ROUND(E26*P26,2)</f>
        <v>10.85</v>
      </c>
      <c r="R26" s="158"/>
      <c r="S26" s="158" t="s">
        <v>307</v>
      </c>
      <c r="T26" s="158" t="s">
        <v>308</v>
      </c>
      <c r="U26" s="158">
        <v>0</v>
      </c>
      <c r="V26" s="158">
        <f>ROUND(E26*U26,2)</f>
        <v>0</v>
      </c>
      <c r="W26" s="158"/>
      <c r="X26" s="158" t="s">
        <v>2165</v>
      </c>
      <c r="Y26" s="158" t="s">
        <v>310</v>
      </c>
      <c r="Z26" s="147"/>
      <c r="AA26" s="147"/>
      <c r="AB26" s="147"/>
      <c r="AC26" s="147"/>
      <c r="AD26" s="147"/>
      <c r="AE26" s="147"/>
      <c r="AF26" s="147"/>
      <c r="AG26" s="147" t="s">
        <v>2166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93" t="s">
        <v>2355</v>
      </c>
      <c r="D27" s="189"/>
      <c r="E27" s="190">
        <v>5.42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1916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5">
        <v>10</v>
      </c>
      <c r="B28" s="176" t="s">
        <v>2356</v>
      </c>
      <c r="C28" s="182" t="s">
        <v>2357</v>
      </c>
      <c r="D28" s="177" t="s">
        <v>366</v>
      </c>
      <c r="E28" s="178">
        <v>422</v>
      </c>
      <c r="F28" s="179"/>
      <c r="G28" s="180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0.29925000000000002</v>
      </c>
      <c r="O28" s="157">
        <f>ROUND(E28*N28,2)</f>
        <v>126.28</v>
      </c>
      <c r="P28" s="157">
        <v>0</v>
      </c>
      <c r="Q28" s="157">
        <f>ROUND(E28*P28,2)</f>
        <v>0</v>
      </c>
      <c r="R28" s="158"/>
      <c r="S28" s="158" t="s">
        <v>328</v>
      </c>
      <c r="T28" s="158" t="s">
        <v>328</v>
      </c>
      <c r="U28" s="158">
        <v>0</v>
      </c>
      <c r="V28" s="158">
        <f>ROUND(E28*U28,2)</f>
        <v>0</v>
      </c>
      <c r="W28" s="158"/>
      <c r="X28" s="158" t="s">
        <v>309</v>
      </c>
      <c r="Y28" s="158" t="s">
        <v>310</v>
      </c>
      <c r="Z28" s="147"/>
      <c r="AA28" s="147"/>
      <c r="AB28" s="147"/>
      <c r="AC28" s="147"/>
      <c r="AD28" s="147"/>
      <c r="AE28" s="147"/>
      <c r="AF28" s="147"/>
      <c r="AG28" s="147" t="s">
        <v>311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x14ac:dyDescent="0.2">
      <c r="A29" s="162" t="s">
        <v>302</v>
      </c>
      <c r="B29" s="163" t="s">
        <v>160</v>
      </c>
      <c r="C29" s="181" t="s">
        <v>161</v>
      </c>
      <c r="D29" s="164"/>
      <c r="E29" s="165"/>
      <c r="F29" s="166"/>
      <c r="G29" s="167">
        <f>SUMIF(AG30:AG34,"&lt;&gt;NOR",G30:G34)</f>
        <v>0</v>
      </c>
      <c r="H29" s="161"/>
      <c r="I29" s="161">
        <f>SUM(I30:I34)</f>
        <v>0</v>
      </c>
      <c r="J29" s="161"/>
      <c r="K29" s="161">
        <f>SUM(K30:K34)</f>
        <v>0</v>
      </c>
      <c r="L29" s="161"/>
      <c r="M29" s="161">
        <f>SUM(M30:M34)</f>
        <v>0</v>
      </c>
      <c r="N29" s="160"/>
      <c r="O29" s="160">
        <f>SUM(O30:O34)</f>
        <v>144.15</v>
      </c>
      <c r="P29" s="160"/>
      <c r="Q29" s="160">
        <f>SUM(Q30:Q34)</f>
        <v>0</v>
      </c>
      <c r="R29" s="161"/>
      <c r="S29" s="161"/>
      <c r="T29" s="161"/>
      <c r="U29" s="161"/>
      <c r="V29" s="161">
        <f>SUM(V30:V34)</f>
        <v>0</v>
      </c>
      <c r="W29" s="161"/>
      <c r="X29" s="161"/>
      <c r="Y29" s="161"/>
      <c r="AG29" t="s">
        <v>303</v>
      </c>
    </row>
    <row r="30" spans="1:60" outlineLevel="1" x14ac:dyDescent="0.2">
      <c r="A30" s="175">
        <v>11</v>
      </c>
      <c r="B30" s="176" t="s">
        <v>2358</v>
      </c>
      <c r="C30" s="182" t="s">
        <v>2359</v>
      </c>
      <c r="D30" s="177" t="s">
        <v>366</v>
      </c>
      <c r="E30" s="178">
        <v>203.5</v>
      </c>
      <c r="F30" s="179"/>
      <c r="G30" s="180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21</v>
      </c>
      <c r="M30" s="158">
        <f>G30*(1+L30/100)</f>
        <v>0</v>
      </c>
      <c r="N30" s="157">
        <v>0.47438000000000002</v>
      </c>
      <c r="O30" s="157">
        <f>ROUND(E30*N30,2)</f>
        <v>96.54</v>
      </c>
      <c r="P30" s="157">
        <v>0</v>
      </c>
      <c r="Q30" s="157">
        <f>ROUND(E30*P30,2)</f>
        <v>0</v>
      </c>
      <c r="R30" s="158"/>
      <c r="S30" s="158" t="s">
        <v>307</v>
      </c>
      <c r="T30" s="158" t="s">
        <v>308</v>
      </c>
      <c r="U30" s="158">
        <v>0</v>
      </c>
      <c r="V30" s="158">
        <f>ROUND(E30*U30,2)</f>
        <v>0</v>
      </c>
      <c r="W30" s="158"/>
      <c r="X30" s="158" t="s">
        <v>309</v>
      </c>
      <c r="Y30" s="158" t="s">
        <v>310</v>
      </c>
      <c r="Z30" s="147"/>
      <c r="AA30" s="147"/>
      <c r="AB30" s="147"/>
      <c r="AC30" s="147"/>
      <c r="AD30" s="147"/>
      <c r="AE30" s="147"/>
      <c r="AF30" s="147"/>
      <c r="AG30" s="147" t="s">
        <v>311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5">
        <v>12</v>
      </c>
      <c r="B31" s="176" t="s">
        <v>2360</v>
      </c>
      <c r="C31" s="182" t="s">
        <v>2361</v>
      </c>
      <c r="D31" s="177" t="s">
        <v>366</v>
      </c>
      <c r="E31" s="178">
        <v>203.5</v>
      </c>
      <c r="F31" s="179"/>
      <c r="G31" s="180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0.21598000000000001</v>
      </c>
      <c r="O31" s="157">
        <f>ROUND(E31*N31,2)</f>
        <v>43.95</v>
      </c>
      <c r="P31" s="157">
        <v>0</v>
      </c>
      <c r="Q31" s="157">
        <f>ROUND(E31*P31,2)</f>
        <v>0</v>
      </c>
      <c r="R31" s="158"/>
      <c r="S31" s="158" t="s">
        <v>307</v>
      </c>
      <c r="T31" s="158" t="s">
        <v>308</v>
      </c>
      <c r="U31" s="158">
        <v>0</v>
      </c>
      <c r="V31" s="158">
        <f>ROUND(E31*U31,2)</f>
        <v>0</v>
      </c>
      <c r="W31" s="158"/>
      <c r="X31" s="158" t="s">
        <v>309</v>
      </c>
      <c r="Y31" s="158" t="s">
        <v>310</v>
      </c>
      <c r="Z31" s="147"/>
      <c r="AA31" s="147"/>
      <c r="AB31" s="147"/>
      <c r="AC31" s="147"/>
      <c r="AD31" s="147"/>
      <c r="AE31" s="147"/>
      <c r="AF31" s="147"/>
      <c r="AG31" s="147" t="s">
        <v>311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5">
        <v>13</v>
      </c>
      <c r="B32" s="176" t="s">
        <v>2362</v>
      </c>
      <c r="C32" s="182" t="s">
        <v>2363</v>
      </c>
      <c r="D32" s="177" t="s">
        <v>541</v>
      </c>
      <c r="E32" s="178">
        <v>192</v>
      </c>
      <c r="F32" s="179"/>
      <c r="G32" s="180">
        <f>ROUND(E32*F32,2)</f>
        <v>0</v>
      </c>
      <c r="H32" s="159"/>
      <c r="I32" s="158">
        <f>ROUND(E32*H32,2)</f>
        <v>0</v>
      </c>
      <c r="J32" s="159"/>
      <c r="K32" s="158">
        <f>ROUND(E32*J32,2)</f>
        <v>0</v>
      </c>
      <c r="L32" s="158">
        <v>21</v>
      </c>
      <c r="M32" s="158">
        <f>G32*(1+L32/100)</f>
        <v>0</v>
      </c>
      <c r="N32" s="157">
        <v>8.3000000000000001E-4</v>
      </c>
      <c r="O32" s="157">
        <f>ROUND(E32*N32,2)</f>
        <v>0.16</v>
      </c>
      <c r="P32" s="157">
        <v>0</v>
      </c>
      <c r="Q32" s="157">
        <f>ROUND(E32*P32,2)</f>
        <v>0</v>
      </c>
      <c r="R32" s="158"/>
      <c r="S32" s="158" t="s">
        <v>328</v>
      </c>
      <c r="T32" s="158" t="s">
        <v>328</v>
      </c>
      <c r="U32" s="158">
        <v>0</v>
      </c>
      <c r="V32" s="158">
        <f>ROUND(E32*U32,2)</f>
        <v>0</v>
      </c>
      <c r="W32" s="158"/>
      <c r="X32" s="158" t="s">
        <v>309</v>
      </c>
      <c r="Y32" s="158" t="s">
        <v>310</v>
      </c>
      <c r="Z32" s="147"/>
      <c r="AA32" s="147"/>
      <c r="AB32" s="147"/>
      <c r="AC32" s="147"/>
      <c r="AD32" s="147"/>
      <c r="AE32" s="147"/>
      <c r="AF32" s="147"/>
      <c r="AG32" s="147" t="s">
        <v>311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9">
        <v>14</v>
      </c>
      <c r="B33" s="170" t="s">
        <v>2364</v>
      </c>
      <c r="C33" s="183" t="s">
        <v>2365</v>
      </c>
      <c r="D33" s="171" t="s">
        <v>366</v>
      </c>
      <c r="E33" s="172">
        <v>521.1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6.7099999999999998E-3</v>
      </c>
      <c r="O33" s="157">
        <f>ROUND(E33*N33,2)</f>
        <v>3.5</v>
      </c>
      <c r="P33" s="157">
        <v>0</v>
      </c>
      <c r="Q33" s="157">
        <f>ROUND(E33*P33,2)</f>
        <v>0</v>
      </c>
      <c r="R33" s="158"/>
      <c r="S33" s="158" t="s">
        <v>328</v>
      </c>
      <c r="T33" s="158" t="s">
        <v>328</v>
      </c>
      <c r="U33" s="158">
        <v>0</v>
      </c>
      <c r="V33" s="158">
        <f>ROUND(E33*U33,2)</f>
        <v>0</v>
      </c>
      <c r="W33" s="158"/>
      <c r="X33" s="158" t="s">
        <v>309</v>
      </c>
      <c r="Y33" s="158" t="s">
        <v>310</v>
      </c>
      <c r="Z33" s="147"/>
      <c r="AA33" s="147"/>
      <c r="AB33" s="147"/>
      <c r="AC33" s="147"/>
      <c r="AD33" s="147"/>
      <c r="AE33" s="147"/>
      <c r="AF33" s="147"/>
      <c r="AG33" s="147" t="s">
        <v>311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93" t="s">
        <v>2366</v>
      </c>
      <c r="D34" s="189"/>
      <c r="E34" s="190">
        <v>521.1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1916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2" t="s">
        <v>302</v>
      </c>
      <c r="B35" s="163" t="s">
        <v>164</v>
      </c>
      <c r="C35" s="181" t="s">
        <v>165</v>
      </c>
      <c r="D35" s="164"/>
      <c r="E35" s="165"/>
      <c r="F35" s="166"/>
      <c r="G35" s="167">
        <f>SUMIF(AG36:AG71,"&lt;&gt;NOR",G36:G71)</f>
        <v>0</v>
      </c>
      <c r="H35" s="161"/>
      <c r="I35" s="161">
        <f>SUM(I36:I71)</f>
        <v>0</v>
      </c>
      <c r="J35" s="161"/>
      <c r="K35" s="161">
        <f>SUM(K36:K71)</f>
        <v>0</v>
      </c>
      <c r="L35" s="161"/>
      <c r="M35" s="161">
        <f>SUM(M36:M71)</f>
        <v>0</v>
      </c>
      <c r="N35" s="160"/>
      <c r="O35" s="160">
        <f>SUM(O36:O71)</f>
        <v>98.91</v>
      </c>
      <c r="P35" s="160"/>
      <c r="Q35" s="160">
        <f>SUM(Q36:Q71)</f>
        <v>0</v>
      </c>
      <c r="R35" s="161"/>
      <c r="S35" s="161"/>
      <c r="T35" s="161"/>
      <c r="U35" s="161"/>
      <c r="V35" s="161">
        <f>SUM(V36:V71)</f>
        <v>0</v>
      </c>
      <c r="W35" s="161"/>
      <c r="X35" s="161"/>
      <c r="Y35" s="161"/>
      <c r="AG35" t="s">
        <v>303</v>
      </c>
    </row>
    <row r="36" spans="1:60" outlineLevel="1" x14ac:dyDescent="0.2">
      <c r="A36" s="169">
        <v>15</v>
      </c>
      <c r="B36" s="170" t="s">
        <v>2064</v>
      </c>
      <c r="C36" s="183" t="s">
        <v>2065</v>
      </c>
      <c r="D36" s="171" t="s">
        <v>499</v>
      </c>
      <c r="E36" s="172">
        <v>6.9950000000000001</v>
      </c>
      <c r="F36" s="173"/>
      <c r="G36" s="174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2.5251399999999999</v>
      </c>
      <c r="O36" s="157">
        <f>ROUND(E36*N36,2)</f>
        <v>17.66</v>
      </c>
      <c r="P36" s="157">
        <v>0</v>
      </c>
      <c r="Q36" s="157">
        <f>ROUND(E36*P36,2)</f>
        <v>0</v>
      </c>
      <c r="R36" s="158"/>
      <c r="S36" s="158" t="s">
        <v>328</v>
      </c>
      <c r="T36" s="158" t="s">
        <v>328</v>
      </c>
      <c r="U36" s="158">
        <v>0</v>
      </c>
      <c r="V36" s="158">
        <f>ROUND(E36*U36,2)</f>
        <v>0</v>
      </c>
      <c r="W36" s="158"/>
      <c r="X36" s="158" t="s">
        <v>309</v>
      </c>
      <c r="Y36" s="158" t="s">
        <v>310</v>
      </c>
      <c r="Z36" s="147"/>
      <c r="AA36" s="147"/>
      <c r="AB36" s="147"/>
      <c r="AC36" s="147"/>
      <c r="AD36" s="147"/>
      <c r="AE36" s="147"/>
      <c r="AF36" s="147"/>
      <c r="AG36" s="147" t="s">
        <v>311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193" t="s">
        <v>2367</v>
      </c>
      <c r="D37" s="189"/>
      <c r="E37" s="190"/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1916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3" x14ac:dyDescent="0.2">
      <c r="A38" s="154"/>
      <c r="B38" s="155"/>
      <c r="C38" s="193" t="s">
        <v>2368</v>
      </c>
      <c r="D38" s="189"/>
      <c r="E38" s="190">
        <v>1.64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1916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93" t="s">
        <v>2369</v>
      </c>
      <c r="D39" s="189"/>
      <c r="E39" s="190">
        <v>5.36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1916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69">
        <v>16</v>
      </c>
      <c r="B40" s="170" t="s">
        <v>2099</v>
      </c>
      <c r="C40" s="183" t="s">
        <v>2100</v>
      </c>
      <c r="D40" s="171" t="s">
        <v>499</v>
      </c>
      <c r="E40" s="172">
        <v>7.7952000000000004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2.5249999999999999</v>
      </c>
      <c r="O40" s="157">
        <f>ROUND(E40*N40,2)</f>
        <v>19.68</v>
      </c>
      <c r="P40" s="157">
        <v>0</v>
      </c>
      <c r="Q40" s="157">
        <f>ROUND(E40*P40,2)</f>
        <v>0</v>
      </c>
      <c r="R40" s="158"/>
      <c r="S40" s="158" t="s">
        <v>328</v>
      </c>
      <c r="T40" s="158" t="s">
        <v>328</v>
      </c>
      <c r="U40" s="158">
        <v>0</v>
      </c>
      <c r="V40" s="158">
        <f>ROUND(E40*U40,2)</f>
        <v>0</v>
      </c>
      <c r="W40" s="158"/>
      <c r="X40" s="158" t="s">
        <v>309</v>
      </c>
      <c r="Y40" s="158" t="s">
        <v>310</v>
      </c>
      <c r="Z40" s="147"/>
      <c r="AA40" s="147"/>
      <c r="AB40" s="147"/>
      <c r="AC40" s="147"/>
      <c r="AD40" s="147"/>
      <c r="AE40" s="147"/>
      <c r="AF40" s="147"/>
      <c r="AG40" s="147" t="s">
        <v>311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93" t="s">
        <v>2370</v>
      </c>
      <c r="D41" s="189"/>
      <c r="E41" s="190"/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1916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93" t="s">
        <v>2371</v>
      </c>
      <c r="D42" s="189"/>
      <c r="E42" s="190">
        <v>3.36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1916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93" t="s">
        <v>2372</v>
      </c>
      <c r="D43" s="189"/>
      <c r="E43" s="190">
        <v>4.4400000000000004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1916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69">
        <v>17</v>
      </c>
      <c r="B44" s="170" t="s">
        <v>2106</v>
      </c>
      <c r="C44" s="183" t="s">
        <v>2107</v>
      </c>
      <c r="D44" s="171" t="s">
        <v>366</v>
      </c>
      <c r="E44" s="172">
        <v>19.488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3.916E-2</v>
      </c>
      <c r="O44" s="157">
        <f>ROUND(E44*N44,2)</f>
        <v>0.76</v>
      </c>
      <c r="P44" s="157">
        <v>0</v>
      </c>
      <c r="Q44" s="157">
        <f>ROUND(E44*P44,2)</f>
        <v>0</v>
      </c>
      <c r="R44" s="158"/>
      <c r="S44" s="158" t="s">
        <v>328</v>
      </c>
      <c r="T44" s="158" t="s">
        <v>328</v>
      </c>
      <c r="U44" s="158">
        <v>0</v>
      </c>
      <c r="V44" s="158">
        <f>ROUND(E44*U44,2)</f>
        <v>0</v>
      </c>
      <c r="W44" s="158"/>
      <c r="X44" s="158" t="s">
        <v>309</v>
      </c>
      <c r="Y44" s="158" t="s">
        <v>310</v>
      </c>
      <c r="Z44" s="147"/>
      <c r="AA44" s="147"/>
      <c r="AB44" s="147"/>
      <c r="AC44" s="147"/>
      <c r="AD44" s="147"/>
      <c r="AE44" s="147"/>
      <c r="AF44" s="147"/>
      <c r="AG44" s="147" t="s">
        <v>311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93" t="s">
        <v>2370</v>
      </c>
      <c r="D45" s="189"/>
      <c r="E45" s="190"/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1916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93" t="s">
        <v>2373</v>
      </c>
      <c r="D46" s="189"/>
      <c r="E46" s="190">
        <v>8.4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1916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93" t="s">
        <v>2374</v>
      </c>
      <c r="D47" s="189"/>
      <c r="E47" s="190">
        <v>11.09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1916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5">
        <v>18</v>
      </c>
      <c r="B48" s="176" t="s">
        <v>2112</v>
      </c>
      <c r="C48" s="182" t="s">
        <v>2113</v>
      </c>
      <c r="D48" s="177" t="s">
        <v>366</v>
      </c>
      <c r="E48" s="178">
        <v>19.488</v>
      </c>
      <c r="F48" s="179"/>
      <c r="G48" s="180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328</v>
      </c>
      <c r="T48" s="158" t="s">
        <v>328</v>
      </c>
      <c r="U48" s="158">
        <v>0</v>
      </c>
      <c r="V48" s="158">
        <f>ROUND(E48*U48,2)</f>
        <v>0</v>
      </c>
      <c r="W48" s="158"/>
      <c r="X48" s="158" t="s">
        <v>309</v>
      </c>
      <c r="Y48" s="158" t="s">
        <v>310</v>
      </c>
      <c r="Z48" s="147"/>
      <c r="AA48" s="147"/>
      <c r="AB48" s="147"/>
      <c r="AC48" s="147"/>
      <c r="AD48" s="147"/>
      <c r="AE48" s="147"/>
      <c r="AF48" s="147"/>
      <c r="AG48" s="147" t="s">
        <v>311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9">
        <v>19</v>
      </c>
      <c r="B49" s="170" t="s">
        <v>2375</v>
      </c>
      <c r="C49" s="183" t="s">
        <v>2376</v>
      </c>
      <c r="D49" s="171" t="s">
        <v>499</v>
      </c>
      <c r="E49" s="172">
        <v>14.088749999999999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2.54278</v>
      </c>
      <c r="O49" s="157">
        <f>ROUND(E49*N49,2)</f>
        <v>35.82</v>
      </c>
      <c r="P49" s="157">
        <v>0</v>
      </c>
      <c r="Q49" s="157">
        <f>ROUND(E49*P49,2)</f>
        <v>0</v>
      </c>
      <c r="R49" s="158"/>
      <c r="S49" s="158" t="s">
        <v>328</v>
      </c>
      <c r="T49" s="158" t="s">
        <v>328</v>
      </c>
      <c r="U49" s="158">
        <v>0</v>
      </c>
      <c r="V49" s="158">
        <f>ROUND(E49*U49,2)</f>
        <v>0</v>
      </c>
      <c r="W49" s="158"/>
      <c r="X49" s="158" t="s">
        <v>309</v>
      </c>
      <c r="Y49" s="158" t="s">
        <v>310</v>
      </c>
      <c r="Z49" s="147"/>
      <c r="AA49" s="147"/>
      <c r="AB49" s="147"/>
      <c r="AC49" s="147"/>
      <c r="AD49" s="147"/>
      <c r="AE49" s="147"/>
      <c r="AF49" s="147"/>
      <c r="AG49" s="147" t="s">
        <v>311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93" t="s">
        <v>2377</v>
      </c>
      <c r="D50" s="189"/>
      <c r="E50" s="190">
        <v>14.09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1916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69">
        <v>20</v>
      </c>
      <c r="B51" s="170" t="s">
        <v>2378</v>
      </c>
      <c r="C51" s="183" t="s">
        <v>2379</v>
      </c>
      <c r="D51" s="171" t="s">
        <v>366</v>
      </c>
      <c r="E51" s="172">
        <v>79.05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1.5630000000000002E-2</v>
      </c>
      <c r="O51" s="157">
        <f>ROUND(E51*N51,2)</f>
        <v>1.24</v>
      </c>
      <c r="P51" s="157">
        <v>0</v>
      </c>
      <c r="Q51" s="157">
        <f>ROUND(E51*P51,2)</f>
        <v>0</v>
      </c>
      <c r="R51" s="158"/>
      <c r="S51" s="158" t="s">
        <v>328</v>
      </c>
      <c r="T51" s="158" t="s">
        <v>328</v>
      </c>
      <c r="U51" s="158">
        <v>0</v>
      </c>
      <c r="V51" s="158">
        <f>ROUND(E51*U51,2)</f>
        <v>0</v>
      </c>
      <c r="W51" s="158"/>
      <c r="X51" s="158" t="s">
        <v>309</v>
      </c>
      <c r="Y51" s="158" t="s">
        <v>310</v>
      </c>
      <c r="Z51" s="147"/>
      <c r="AA51" s="147"/>
      <c r="AB51" s="147"/>
      <c r="AC51" s="147"/>
      <c r="AD51" s="147"/>
      <c r="AE51" s="147"/>
      <c r="AF51" s="147"/>
      <c r="AG51" s="147" t="s">
        <v>311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93" t="s">
        <v>2380</v>
      </c>
      <c r="D52" s="189"/>
      <c r="E52" s="190">
        <v>79.05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1916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5">
        <v>21</v>
      </c>
      <c r="B53" s="176" t="s">
        <v>2381</v>
      </c>
      <c r="C53" s="182" t="s">
        <v>2382</v>
      </c>
      <c r="D53" s="177" t="s">
        <v>366</v>
      </c>
      <c r="E53" s="178">
        <v>79.05</v>
      </c>
      <c r="F53" s="179"/>
      <c r="G53" s="180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7">
        <v>0</v>
      </c>
      <c r="O53" s="157">
        <f>ROUND(E53*N53,2)</f>
        <v>0</v>
      </c>
      <c r="P53" s="157">
        <v>0</v>
      </c>
      <c r="Q53" s="157">
        <f>ROUND(E53*P53,2)</f>
        <v>0</v>
      </c>
      <c r="R53" s="158"/>
      <c r="S53" s="158" t="s">
        <v>328</v>
      </c>
      <c r="T53" s="158" t="s">
        <v>328</v>
      </c>
      <c r="U53" s="158">
        <v>0</v>
      </c>
      <c r="V53" s="158">
        <f>ROUND(E53*U53,2)</f>
        <v>0</v>
      </c>
      <c r="W53" s="158"/>
      <c r="X53" s="158" t="s">
        <v>309</v>
      </c>
      <c r="Y53" s="158" t="s">
        <v>310</v>
      </c>
      <c r="Z53" s="147"/>
      <c r="AA53" s="147"/>
      <c r="AB53" s="147"/>
      <c r="AC53" s="147"/>
      <c r="AD53" s="147"/>
      <c r="AE53" s="147"/>
      <c r="AF53" s="147"/>
      <c r="AG53" s="147" t="s">
        <v>311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69">
        <v>22</v>
      </c>
      <c r="B54" s="170" t="s">
        <v>2383</v>
      </c>
      <c r="C54" s="183" t="s">
        <v>2384</v>
      </c>
      <c r="D54" s="171" t="s">
        <v>421</v>
      </c>
      <c r="E54" s="172">
        <v>75</v>
      </c>
      <c r="F54" s="173"/>
      <c r="G54" s="174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1.3999999999999999E-4</v>
      </c>
      <c r="O54" s="157">
        <f>ROUND(E54*N54,2)</f>
        <v>0.01</v>
      </c>
      <c r="P54" s="157">
        <v>0</v>
      </c>
      <c r="Q54" s="157">
        <f>ROUND(E54*P54,2)</f>
        <v>0</v>
      </c>
      <c r="R54" s="158"/>
      <c r="S54" s="158" t="s">
        <v>328</v>
      </c>
      <c r="T54" s="158" t="s">
        <v>328</v>
      </c>
      <c r="U54" s="158">
        <v>0</v>
      </c>
      <c r="V54" s="158">
        <f>ROUND(E54*U54,2)</f>
        <v>0</v>
      </c>
      <c r="W54" s="158"/>
      <c r="X54" s="158" t="s">
        <v>309</v>
      </c>
      <c r="Y54" s="158" t="s">
        <v>310</v>
      </c>
      <c r="Z54" s="147"/>
      <c r="AA54" s="147"/>
      <c r="AB54" s="147"/>
      <c r="AC54" s="147"/>
      <c r="AD54" s="147"/>
      <c r="AE54" s="147"/>
      <c r="AF54" s="147"/>
      <c r="AG54" s="147" t="s">
        <v>311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93" t="s">
        <v>2385</v>
      </c>
      <c r="D55" s="189"/>
      <c r="E55" s="190">
        <v>51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1916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">
      <c r="A56" s="154"/>
      <c r="B56" s="155"/>
      <c r="C56" s="193" t="s">
        <v>2386</v>
      </c>
      <c r="D56" s="189"/>
      <c r="E56" s="190">
        <v>9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1916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93" t="s">
        <v>2387</v>
      </c>
      <c r="D57" s="189"/>
      <c r="E57" s="190">
        <v>12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1916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93" t="s">
        <v>2388</v>
      </c>
      <c r="D58" s="189"/>
      <c r="E58" s="190">
        <v>3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1916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5">
        <v>23</v>
      </c>
      <c r="B59" s="176" t="s">
        <v>2389</v>
      </c>
      <c r="C59" s="182" t="s">
        <v>2390</v>
      </c>
      <c r="D59" s="177" t="s">
        <v>389</v>
      </c>
      <c r="E59" s="178">
        <v>1</v>
      </c>
      <c r="F59" s="179"/>
      <c r="G59" s="180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7">
        <v>0</v>
      </c>
      <c r="O59" s="157">
        <f>ROUND(E59*N59,2)</f>
        <v>0</v>
      </c>
      <c r="P59" s="157">
        <v>0</v>
      </c>
      <c r="Q59" s="157">
        <f>ROUND(E59*P59,2)</f>
        <v>0</v>
      </c>
      <c r="R59" s="158"/>
      <c r="S59" s="158" t="s">
        <v>307</v>
      </c>
      <c r="T59" s="158" t="s">
        <v>308</v>
      </c>
      <c r="U59" s="158">
        <v>0</v>
      </c>
      <c r="V59" s="158">
        <f>ROUND(E59*U59,2)</f>
        <v>0</v>
      </c>
      <c r="W59" s="158"/>
      <c r="X59" s="158" t="s">
        <v>309</v>
      </c>
      <c r="Y59" s="158" t="s">
        <v>310</v>
      </c>
      <c r="Z59" s="147"/>
      <c r="AA59" s="147"/>
      <c r="AB59" s="147"/>
      <c r="AC59" s="147"/>
      <c r="AD59" s="147"/>
      <c r="AE59" s="147"/>
      <c r="AF59" s="147"/>
      <c r="AG59" s="147" t="s">
        <v>311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9">
        <v>24</v>
      </c>
      <c r="B60" s="170" t="s">
        <v>2391</v>
      </c>
      <c r="C60" s="183" t="s">
        <v>2392</v>
      </c>
      <c r="D60" s="171" t="s">
        <v>499</v>
      </c>
      <c r="E60" s="172">
        <v>7.36972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7">
        <v>2.5249999999999999</v>
      </c>
      <c r="O60" s="157">
        <f>ROUND(E60*N60,2)</f>
        <v>18.61</v>
      </c>
      <c r="P60" s="157">
        <v>0</v>
      </c>
      <c r="Q60" s="157">
        <f>ROUND(E60*P60,2)</f>
        <v>0</v>
      </c>
      <c r="R60" s="158"/>
      <c r="S60" s="158" t="s">
        <v>328</v>
      </c>
      <c r="T60" s="158" t="s">
        <v>328</v>
      </c>
      <c r="U60" s="158">
        <v>0</v>
      </c>
      <c r="V60" s="158">
        <f>ROUND(E60*U60,2)</f>
        <v>0</v>
      </c>
      <c r="W60" s="158"/>
      <c r="X60" s="158" t="s">
        <v>309</v>
      </c>
      <c r="Y60" s="158" t="s">
        <v>310</v>
      </c>
      <c r="Z60" s="147"/>
      <c r="AA60" s="147"/>
      <c r="AB60" s="147"/>
      <c r="AC60" s="147"/>
      <c r="AD60" s="147"/>
      <c r="AE60" s="147"/>
      <c r="AF60" s="147"/>
      <c r="AG60" s="147" t="s">
        <v>311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93" t="s">
        <v>2393</v>
      </c>
      <c r="D61" s="189"/>
      <c r="E61" s="190">
        <v>3.7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1916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93" t="s">
        <v>2394</v>
      </c>
      <c r="D62" s="189"/>
      <c r="E62" s="190">
        <v>3.67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1916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9">
        <v>25</v>
      </c>
      <c r="B63" s="170" t="s">
        <v>2395</v>
      </c>
      <c r="C63" s="183" t="s">
        <v>2396</v>
      </c>
      <c r="D63" s="171" t="s">
        <v>366</v>
      </c>
      <c r="E63" s="172">
        <v>49.131500000000003</v>
      </c>
      <c r="F63" s="173"/>
      <c r="G63" s="174">
        <f>ROUND(E63*F63,2)</f>
        <v>0</v>
      </c>
      <c r="H63" s="159"/>
      <c r="I63" s="158">
        <f>ROUND(E63*H63,2)</f>
        <v>0</v>
      </c>
      <c r="J63" s="159"/>
      <c r="K63" s="158">
        <f>ROUND(E63*J63,2)</f>
        <v>0</v>
      </c>
      <c r="L63" s="158">
        <v>21</v>
      </c>
      <c r="M63" s="158">
        <f>G63*(1+L63/100)</f>
        <v>0</v>
      </c>
      <c r="N63" s="157">
        <v>3.8240000000000003E-2</v>
      </c>
      <c r="O63" s="157">
        <f>ROUND(E63*N63,2)</f>
        <v>1.88</v>
      </c>
      <c r="P63" s="157">
        <v>0</v>
      </c>
      <c r="Q63" s="157">
        <f>ROUND(E63*P63,2)</f>
        <v>0</v>
      </c>
      <c r="R63" s="158"/>
      <c r="S63" s="158" t="s">
        <v>328</v>
      </c>
      <c r="T63" s="158" t="s">
        <v>328</v>
      </c>
      <c r="U63" s="158">
        <v>0</v>
      </c>
      <c r="V63" s="158">
        <f>ROUND(E63*U63,2)</f>
        <v>0</v>
      </c>
      <c r="W63" s="158"/>
      <c r="X63" s="158" t="s">
        <v>309</v>
      </c>
      <c r="Y63" s="158" t="s">
        <v>310</v>
      </c>
      <c r="Z63" s="147"/>
      <c r="AA63" s="147"/>
      <c r="AB63" s="147"/>
      <c r="AC63" s="147"/>
      <c r="AD63" s="147"/>
      <c r="AE63" s="147"/>
      <c r="AF63" s="147"/>
      <c r="AG63" s="147" t="s">
        <v>311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93" t="s">
        <v>2397</v>
      </c>
      <c r="D64" s="189"/>
      <c r="E64" s="190">
        <v>24.68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1916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93" t="s">
        <v>2398</v>
      </c>
      <c r="D65" s="189"/>
      <c r="E65" s="190">
        <v>24.45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1916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5">
        <v>26</v>
      </c>
      <c r="B66" s="176" t="s">
        <v>2399</v>
      </c>
      <c r="C66" s="182" t="s">
        <v>2400</v>
      </c>
      <c r="D66" s="177" t="s">
        <v>366</v>
      </c>
      <c r="E66" s="178">
        <v>49.131500000000003</v>
      </c>
      <c r="F66" s="179"/>
      <c r="G66" s="180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21</v>
      </c>
      <c r="M66" s="158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8"/>
      <c r="S66" s="158" t="s">
        <v>328</v>
      </c>
      <c r="T66" s="158" t="s">
        <v>328</v>
      </c>
      <c r="U66" s="158">
        <v>0</v>
      </c>
      <c r="V66" s="158">
        <f>ROUND(E66*U66,2)</f>
        <v>0</v>
      </c>
      <c r="W66" s="158"/>
      <c r="X66" s="158" t="s">
        <v>309</v>
      </c>
      <c r="Y66" s="158" t="s">
        <v>310</v>
      </c>
      <c r="Z66" s="147"/>
      <c r="AA66" s="147"/>
      <c r="AB66" s="147"/>
      <c r="AC66" s="147"/>
      <c r="AD66" s="147"/>
      <c r="AE66" s="147"/>
      <c r="AF66" s="147"/>
      <c r="AG66" s="147" t="s">
        <v>311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69">
        <v>27</v>
      </c>
      <c r="B67" s="170" t="s">
        <v>2401</v>
      </c>
      <c r="C67" s="183" t="s">
        <v>2402</v>
      </c>
      <c r="D67" s="171" t="s">
        <v>516</v>
      </c>
      <c r="E67" s="172">
        <v>3.2</v>
      </c>
      <c r="F67" s="173"/>
      <c r="G67" s="174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21</v>
      </c>
      <c r="M67" s="158">
        <f>G67*(1+L67/100)</f>
        <v>0</v>
      </c>
      <c r="N67" s="157">
        <v>1.01494</v>
      </c>
      <c r="O67" s="157">
        <f>ROUND(E67*N67,2)</f>
        <v>3.25</v>
      </c>
      <c r="P67" s="157">
        <v>0</v>
      </c>
      <c r="Q67" s="157">
        <f>ROUND(E67*P67,2)</f>
        <v>0</v>
      </c>
      <c r="R67" s="158"/>
      <c r="S67" s="158" t="s">
        <v>328</v>
      </c>
      <c r="T67" s="158" t="s">
        <v>328</v>
      </c>
      <c r="U67" s="158">
        <v>0</v>
      </c>
      <c r="V67" s="158">
        <f>ROUND(E67*U67,2)</f>
        <v>0</v>
      </c>
      <c r="W67" s="158"/>
      <c r="X67" s="158" t="s">
        <v>309</v>
      </c>
      <c r="Y67" s="158" t="s">
        <v>310</v>
      </c>
      <c r="Z67" s="147"/>
      <c r="AA67" s="147"/>
      <c r="AB67" s="147"/>
      <c r="AC67" s="147"/>
      <c r="AD67" s="147"/>
      <c r="AE67" s="147"/>
      <c r="AF67" s="147"/>
      <c r="AG67" s="147" t="s">
        <v>311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2" x14ac:dyDescent="0.2">
      <c r="A68" s="154"/>
      <c r="B68" s="155"/>
      <c r="C68" s="193" t="s">
        <v>2403</v>
      </c>
      <c r="D68" s="189"/>
      <c r="E68" s="190">
        <v>3.2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1916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5">
        <v>28</v>
      </c>
      <c r="B69" s="176" t="s">
        <v>2404</v>
      </c>
      <c r="C69" s="182" t="s">
        <v>2405</v>
      </c>
      <c r="D69" s="177" t="s">
        <v>371</v>
      </c>
      <c r="E69" s="178">
        <v>7</v>
      </c>
      <c r="F69" s="179"/>
      <c r="G69" s="180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0</v>
      </c>
      <c r="O69" s="157">
        <f>ROUND(E69*N69,2)</f>
        <v>0</v>
      </c>
      <c r="P69" s="157">
        <v>0</v>
      </c>
      <c r="Q69" s="157">
        <f>ROUND(E69*P69,2)</f>
        <v>0</v>
      </c>
      <c r="R69" s="158"/>
      <c r="S69" s="158" t="s">
        <v>307</v>
      </c>
      <c r="T69" s="158" t="s">
        <v>308</v>
      </c>
      <c r="U69" s="158">
        <v>0</v>
      </c>
      <c r="V69" s="158">
        <f>ROUND(E69*U69,2)</f>
        <v>0</v>
      </c>
      <c r="W69" s="158"/>
      <c r="X69" s="158" t="s">
        <v>309</v>
      </c>
      <c r="Y69" s="158" t="s">
        <v>310</v>
      </c>
      <c r="Z69" s="147"/>
      <c r="AA69" s="147"/>
      <c r="AB69" s="147"/>
      <c r="AC69" s="147"/>
      <c r="AD69" s="147"/>
      <c r="AE69" s="147"/>
      <c r="AF69" s="147"/>
      <c r="AG69" s="147" t="s">
        <v>311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9">
        <v>29</v>
      </c>
      <c r="B70" s="170" t="s">
        <v>2406</v>
      </c>
      <c r="C70" s="183" t="s">
        <v>2407</v>
      </c>
      <c r="D70" s="171" t="s">
        <v>421</v>
      </c>
      <c r="E70" s="172">
        <v>3</v>
      </c>
      <c r="F70" s="173"/>
      <c r="G70" s="174">
        <f>ROUND(E70*F70,2)</f>
        <v>0</v>
      </c>
      <c r="H70" s="159"/>
      <c r="I70" s="158">
        <f>ROUND(E70*H70,2)</f>
        <v>0</v>
      </c>
      <c r="J70" s="159"/>
      <c r="K70" s="158">
        <f>ROUND(E70*J70,2)</f>
        <v>0</v>
      </c>
      <c r="L70" s="158">
        <v>21</v>
      </c>
      <c r="M70" s="158">
        <f>G70*(1+L70/100)</f>
        <v>0</v>
      </c>
      <c r="N70" s="157">
        <v>2.1000000000000001E-4</v>
      </c>
      <c r="O70" s="157">
        <f>ROUND(E70*N70,2)</f>
        <v>0</v>
      </c>
      <c r="P70" s="157">
        <v>0</v>
      </c>
      <c r="Q70" s="157">
        <f>ROUND(E70*P70,2)</f>
        <v>0</v>
      </c>
      <c r="R70" s="158"/>
      <c r="S70" s="158" t="s">
        <v>328</v>
      </c>
      <c r="T70" s="158" t="s">
        <v>328</v>
      </c>
      <c r="U70" s="158">
        <v>0</v>
      </c>
      <c r="V70" s="158">
        <f>ROUND(E70*U70,2)</f>
        <v>0</v>
      </c>
      <c r="W70" s="158"/>
      <c r="X70" s="158" t="s">
        <v>309</v>
      </c>
      <c r="Y70" s="158" t="s">
        <v>310</v>
      </c>
      <c r="Z70" s="147"/>
      <c r="AA70" s="147"/>
      <c r="AB70" s="147"/>
      <c r="AC70" s="147"/>
      <c r="AD70" s="147"/>
      <c r="AE70" s="147"/>
      <c r="AF70" s="147"/>
      <c r="AG70" s="147" t="s">
        <v>311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93" t="s">
        <v>2408</v>
      </c>
      <c r="D71" s="189"/>
      <c r="E71" s="190">
        <v>3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1916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x14ac:dyDescent="0.2">
      <c r="A72" s="162" t="s">
        <v>302</v>
      </c>
      <c r="B72" s="163" t="s">
        <v>179</v>
      </c>
      <c r="C72" s="181" t="s">
        <v>180</v>
      </c>
      <c r="D72" s="164"/>
      <c r="E72" s="165"/>
      <c r="F72" s="166"/>
      <c r="G72" s="167">
        <f>SUMIF(AG73:AG73,"&lt;&gt;NOR",G73:G73)</f>
        <v>0</v>
      </c>
      <c r="H72" s="161"/>
      <c r="I72" s="161">
        <f>SUM(I73:I73)</f>
        <v>0</v>
      </c>
      <c r="J72" s="161"/>
      <c r="K72" s="161">
        <f>SUM(K73:K73)</f>
        <v>0</v>
      </c>
      <c r="L72" s="161"/>
      <c r="M72" s="161">
        <f>SUM(M73:M73)</f>
        <v>0</v>
      </c>
      <c r="N72" s="160"/>
      <c r="O72" s="160">
        <f>SUM(O73:O73)</f>
        <v>0</v>
      </c>
      <c r="P72" s="160"/>
      <c r="Q72" s="160">
        <f>SUM(Q73:Q73)</f>
        <v>0</v>
      </c>
      <c r="R72" s="161"/>
      <c r="S72" s="161"/>
      <c r="T72" s="161"/>
      <c r="U72" s="161"/>
      <c r="V72" s="161">
        <f>SUM(V73:V73)</f>
        <v>63.65</v>
      </c>
      <c r="W72" s="161"/>
      <c r="X72" s="161"/>
      <c r="Y72" s="161"/>
      <c r="AG72" t="s">
        <v>303</v>
      </c>
    </row>
    <row r="73" spans="1:60" outlineLevel="1" x14ac:dyDescent="0.2">
      <c r="A73" s="169">
        <v>30</v>
      </c>
      <c r="B73" s="170" t="s">
        <v>2409</v>
      </c>
      <c r="C73" s="183" t="s">
        <v>2410</v>
      </c>
      <c r="D73" s="171" t="s">
        <v>516</v>
      </c>
      <c r="E73" s="172">
        <v>795.68574999999998</v>
      </c>
      <c r="F73" s="173"/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0</v>
      </c>
      <c r="O73" s="157">
        <f>ROUND(E73*N73,2)</f>
        <v>0</v>
      </c>
      <c r="P73" s="157">
        <v>0</v>
      </c>
      <c r="Q73" s="157">
        <f>ROUND(E73*P73,2)</f>
        <v>0</v>
      </c>
      <c r="R73" s="158"/>
      <c r="S73" s="158" t="s">
        <v>328</v>
      </c>
      <c r="T73" s="158" t="s">
        <v>308</v>
      </c>
      <c r="U73" s="158">
        <v>0.08</v>
      </c>
      <c r="V73" s="158">
        <f>ROUND(E73*U73,2)</f>
        <v>63.65</v>
      </c>
      <c r="W73" s="158"/>
      <c r="X73" s="158" t="s">
        <v>309</v>
      </c>
      <c r="Y73" s="158" t="s">
        <v>310</v>
      </c>
      <c r="Z73" s="147"/>
      <c r="AA73" s="147"/>
      <c r="AB73" s="147"/>
      <c r="AC73" s="147"/>
      <c r="AD73" s="147"/>
      <c r="AE73" s="147"/>
      <c r="AF73" s="147"/>
      <c r="AG73" s="147" t="s">
        <v>311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3"/>
      <c r="B74" s="4"/>
      <c r="C74" s="184"/>
      <c r="D74" s="6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E74">
        <v>15</v>
      </c>
      <c r="AF74">
        <v>21</v>
      </c>
      <c r="AG74" t="s">
        <v>288</v>
      </c>
    </row>
    <row r="75" spans="1:60" x14ac:dyDescent="0.2">
      <c r="A75" s="150"/>
      <c r="B75" s="151" t="s">
        <v>31</v>
      </c>
      <c r="C75" s="185"/>
      <c r="D75" s="152"/>
      <c r="E75" s="153"/>
      <c r="F75" s="153"/>
      <c r="G75" s="168">
        <f>G8+G14+G29+G35+G72</f>
        <v>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AE75">
        <f>SUMIF(L7:L73,AE74,G7:G73)</f>
        <v>0</v>
      </c>
      <c r="AF75">
        <f>SUMIF(L7:L73,AF74,G7:G73)</f>
        <v>0</v>
      </c>
      <c r="AG75" t="s">
        <v>353</v>
      </c>
    </row>
    <row r="76" spans="1:60" x14ac:dyDescent="0.2">
      <c r="A76" s="3"/>
      <c r="B76" s="4"/>
      <c r="C76" s="184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3"/>
      <c r="B77" s="4"/>
      <c r="C77" s="184"/>
      <c r="D77" s="6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71" t="s">
        <v>354</v>
      </c>
      <c r="B78" s="271"/>
      <c r="C78" s="272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252"/>
      <c r="B79" s="253"/>
      <c r="C79" s="254"/>
      <c r="D79" s="253"/>
      <c r="E79" s="253"/>
      <c r="F79" s="253"/>
      <c r="G79" s="25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G79" t="s">
        <v>355</v>
      </c>
    </row>
    <row r="80" spans="1:60" x14ac:dyDescent="0.2">
      <c r="A80" s="256"/>
      <c r="B80" s="257"/>
      <c r="C80" s="258"/>
      <c r="D80" s="257"/>
      <c r="E80" s="257"/>
      <c r="F80" s="257"/>
      <c r="G80" s="259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256"/>
      <c r="B81" s="257"/>
      <c r="C81" s="258"/>
      <c r="D81" s="257"/>
      <c r="E81" s="257"/>
      <c r="F81" s="257"/>
      <c r="G81" s="259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56"/>
      <c r="B82" s="257"/>
      <c r="C82" s="258"/>
      <c r="D82" s="257"/>
      <c r="E82" s="257"/>
      <c r="F82" s="257"/>
      <c r="G82" s="259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60"/>
      <c r="B83" s="261"/>
      <c r="C83" s="262"/>
      <c r="D83" s="261"/>
      <c r="E83" s="261"/>
      <c r="F83" s="261"/>
      <c r="G83" s="26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33" x14ac:dyDescent="0.2">
      <c r="A84" s="3"/>
      <c r="B84" s="4"/>
      <c r="C84" s="184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C85" s="186"/>
      <c r="D85" s="10"/>
      <c r="AG85" t="s">
        <v>356</v>
      </c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formatRows="0"/>
  <mergeCells count="6">
    <mergeCell ref="A79:G83"/>
    <mergeCell ref="A1:G1"/>
    <mergeCell ref="C2:G2"/>
    <mergeCell ref="C3:G3"/>
    <mergeCell ref="C4:G4"/>
    <mergeCell ref="A78:C7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74</vt:i4>
      </vt:variant>
    </vt:vector>
  </HeadingPairs>
  <TitlesOfParts>
    <vt:vector size="90" baseType="lpstr">
      <vt:lpstr>Stavba</vt:lpstr>
      <vt:lpstr>VzorPolozky</vt:lpstr>
      <vt:lpstr>00 VRN 01 Naklady</vt:lpstr>
      <vt:lpstr>SO 01 SO 01.1 Pol</vt:lpstr>
      <vt:lpstr>SO 01 SO 01.2 Pol</vt:lpstr>
      <vt:lpstr>SO 01 SO 01.3 Pol</vt:lpstr>
      <vt:lpstr>SO 01 SO 01.4 Pol</vt:lpstr>
      <vt:lpstr>SO 01 SO 01.5.1 Pol</vt:lpstr>
      <vt:lpstr>SO 01 SO 01.5.2 Pol</vt:lpstr>
      <vt:lpstr>SO 01 SO 01.5.3 Pol</vt:lpstr>
      <vt:lpstr>SO 01 SO 01.5.4 Pol</vt:lpstr>
      <vt:lpstr>SO 01 SO 01.5.5 Pol</vt:lpstr>
      <vt:lpstr>SO 01 SO 01.6 Pol</vt:lpstr>
      <vt:lpstr>SO 01 SO 01.7 Pol</vt:lpstr>
      <vt:lpstr>SO 02 SO 02.1.1 Pol</vt:lpstr>
      <vt:lpstr>SO 02 SO 02.1.2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VRN 01 Naklady'!Názvy_tisku</vt:lpstr>
      <vt:lpstr>'SO 01 SO 01.1 Pol'!Názvy_tisku</vt:lpstr>
      <vt:lpstr>'SO 01 SO 01.2 Pol'!Názvy_tisku</vt:lpstr>
      <vt:lpstr>'SO 01 SO 01.3 Pol'!Názvy_tisku</vt:lpstr>
      <vt:lpstr>'SO 01 SO 01.4 Pol'!Názvy_tisku</vt:lpstr>
      <vt:lpstr>'SO 01 SO 01.5.1 Pol'!Názvy_tisku</vt:lpstr>
      <vt:lpstr>'SO 01 SO 01.5.2 Pol'!Názvy_tisku</vt:lpstr>
      <vt:lpstr>'SO 01 SO 01.5.3 Pol'!Názvy_tisku</vt:lpstr>
      <vt:lpstr>'SO 01 SO 01.5.4 Pol'!Názvy_tisku</vt:lpstr>
      <vt:lpstr>'SO 01 SO 01.5.5 Pol'!Názvy_tisku</vt:lpstr>
      <vt:lpstr>'SO 01 SO 01.6 Pol'!Názvy_tisku</vt:lpstr>
      <vt:lpstr>'SO 01 SO 01.7 Pol'!Názvy_tisku</vt:lpstr>
      <vt:lpstr>'SO 02 SO 02.1.1 Pol'!Názvy_tisku</vt:lpstr>
      <vt:lpstr>'SO 02 SO 02.1.2 Pol'!Názvy_tisku</vt:lpstr>
      <vt:lpstr>oadresa</vt:lpstr>
      <vt:lpstr>Stavba!Objednatel</vt:lpstr>
      <vt:lpstr>Stavba!Objekt</vt:lpstr>
      <vt:lpstr>'00 VRN 01 Naklady'!Oblast_tisku</vt:lpstr>
      <vt:lpstr>'SO 01 SO 01.1 Pol'!Oblast_tisku</vt:lpstr>
      <vt:lpstr>'SO 01 SO 01.2 Pol'!Oblast_tisku</vt:lpstr>
      <vt:lpstr>'SO 01 SO 01.3 Pol'!Oblast_tisku</vt:lpstr>
      <vt:lpstr>'SO 01 SO 01.4 Pol'!Oblast_tisku</vt:lpstr>
      <vt:lpstr>'SO 01 SO 01.5.1 Pol'!Oblast_tisku</vt:lpstr>
      <vt:lpstr>'SO 01 SO 01.5.2 Pol'!Oblast_tisku</vt:lpstr>
      <vt:lpstr>'SO 01 SO 01.5.3 Pol'!Oblast_tisku</vt:lpstr>
      <vt:lpstr>'SO 01 SO 01.5.4 Pol'!Oblast_tisku</vt:lpstr>
      <vt:lpstr>'SO 01 SO 01.5.5 Pol'!Oblast_tisku</vt:lpstr>
      <vt:lpstr>'SO 01 SO 01.6 Pol'!Oblast_tisku</vt:lpstr>
      <vt:lpstr>'SO 01 SO 01.7 Pol'!Oblast_tisku</vt:lpstr>
      <vt:lpstr>'SO 02 SO 02.1.1 Pol'!Oblast_tisku</vt:lpstr>
      <vt:lpstr>'SO 02 SO 02.1.2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Černohorský Radek</dc:creator>
  <cp:lastModifiedBy>František Dorazil</cp:lastModifiedBy>
  <cp:lastPrinted>2019-03-19T12:27:02Z</cp:lastPrinted>
  <dcterms:created xsi:type="dcterms:W3CDTF">2009-04-08T07:15:50Z</dcterms:created>
  <dcterms:modified xsi:type="dcterms:W3CDTF">2023-11-15T18:48:23Z</dcterms:modified>
</cp:coreProperties>
</file>