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913FA4F5-8ABF-4A59-A647-A2C261FA0A57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5 - ZOV KN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'G2.5 - ZOV KNL'!$1:$7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'G2.5 - ZOV KNL'!$A$1:$Y$38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1" i="12" l="1"/>
  <c r="BA10" i="12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6" i="12"/>
  <c r="M26" i="12" s="1"/>
  <c r="I26" i="12"/>
  <c r="K26" i="12"/>
  <c r="K25" i="12" s="1"/>
  <c r="O26" i="12"/>
  <c r="Q26" i="12"/>
  <c r="V26" i="12"/>
  <c r="G28" i="12"/>
  <c r="M28" i="12" s="1"/>
  <c r="I28" i="12"/>
  <c r="K28" i="12"/>
  <c r="O28" i="12"/>
  <c r="Q28" i="12"/>
  <c r="V28" i="12"/>
  <c r="V25" i="12" s="1"/>
  <c r="G32" i="12"/>
  <c r="M32" i="12" s="1"/>
  <c r="I32" i="12"/>
  <c r="K32" i="12"/>
  <c r="O32" i="12"/>
  <c r="O31" i="12" s="1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O35" i="12"/>
  <c r="Q35" i="12"/>
  <c r="V35" i="12"/>
  <c r="AE37" i="12"/>
  <c r="F42" i="1" s="1"/>
  <c r="I20" i="1"/>
  <c r="I19" i="1"/>
  <c r="I18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25" i="12" l="1"/>
  <c r="K8" i="12"/>
  <c r="Q25" i="12"/>
  <c r="I8" i="12"/>
  <c r="O25" i="12"/>
  <c r="V8" i="12"/>
  <c r="Q8" i="12"/>
  <c r="O8" i="12"/>
  <c r="M25" i="12"/>
  <c r="G31" i="12"/>
  <c r="I50" i="1" s="1"/>
  <c r="I17" i="1" s="1"/>
  <c r="Q31" i="12"/>
  <c r="K31" i="12"/>
  <c r="I31" i="12"/>
  <c r="V31" i="12"/>
  <c r="M35" i="12"/>
  <c r="M31" i="12"/>
  <c r="AF37" i="12"/>
  <c r="G39" i="1" s="1"/>
  <c r="G43" i="1" s="1"/>
  <c r="G25" i="1" s="1"/>
  <c r="F39" i="1"/>
  <c r="F41" i="1"/>
  <c r="M8" i="12"/>
  <c r="G25" i="12"/>
  <c r="I49" i="1" s="1"/>
  <c r="G8" i="12"/>
  <c r="G41" i="1" l="1"/>
  <c r="I41" i="1" s="1"/>
  <c r="G42" i="1"/>
  <c r="I42" i="1" s="1"/>
  <c r="G37" i="12"/>
  <c r="I48" i="1"/>
  <c r="I39" i="1"/>
  <c r="I43" i="1" s="1"/>
  <c r="F43" i="1"/>
  <c r="G23" i="1" s="1"/>
  <c r="A27" i="1" s="1"/>
  <c r="G28" i="1" s="1"/>
  <c r="G27" i="1" l="1"/>
  <c r="G29" i="1" s="1"/>
  <c r="A28" i="1"/>
  <c r="J41" i="1"/>
  <c r="J39" i="1"/>
  <c r="J43" i="1" s="1"/>
  <c r="J42" i="1"/>
  <c r="I51" i="1"/>
  <c r="I16" i="1"/>
  <c r="I21" i="1" s="1"/>
  <c r="J49" i="1" l="1"/>
  <c r="J50" i="1"/>
  <c r="J48" i="1"/>
  <c r="J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<sst xmlns="http://schemas.openxmlformats.org/spreadsheetml/2006/main" count="262" uniqueCount="151">
  <si>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</si>
  <si>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</si>
  <si>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</si>
  <si>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</si>
  <si>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</si>
  <si>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</si>
  <si>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</si>
  <si>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</si>
  <si>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</si>
  <si>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</si>
  <si>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</si>
  <si>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</si>
  <si>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</si>
  <si>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</si>
  <si>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</si>
  <si>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</si>
  <si>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</si>
  <si>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</si>
  <si>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</si>
  <si>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</si>
  <si>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</si>
  <si>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</si>
  <si>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</si>
  <si>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</si>
  <si>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</si>
  <si>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</si>
  <si>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</si>
  <si>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</si>
  <si>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</si>
  <si>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</si>
  <si>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</si>
  <si>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</si>
  <si>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</si>
  <si>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</si>
  <si>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</si>
  <si>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</si>
  <si>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</si>
  <si>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</si>
  <si>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</si>
  <si>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</si>
  <si>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</si>
  <si>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</si>
  <si>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</si>
  <si>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</si>
  <si>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G2_5</t>
  </si>
  <si>
    <t>Provizorium</t>
  </si>
  <si>
    <t>Objekt:</t>
  </si>
  <si>
    <t>Rozpočet: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</si>
  <si>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</si>
  <si>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</si>
  <si>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</si>
  <si>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</si>
  <si>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</si>
  <si>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</si>
  <si>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</si>
  <si>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</si>
  <si>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</si>
  <si>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724</t>
  </si>
  <si>
    <t>Strojní vybavení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</si>
  <si>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</si>
  <si>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</si>
  <si>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</si>
  <si>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</si>
  <si>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</si>
  <si>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</si>
  <si>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</si>
  <si>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</si>
  <si>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</si>
  <si>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</si>
  <si>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</si>
  <si>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</si>
  <si>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</si>
  <si>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</si>
  <si>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</si>
  <si>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</si>
  <si>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</si>
  <si>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</si>
  <si>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</si>
  <si>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</si>
  <si>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</si>
  <si>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</si>
  <si>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</si>
  <si>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</si>
  <si>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</si>
  <si>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</si>
  <si>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</si>
  <si>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</si>
  <si>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</si>
  <si>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</si>
  <si>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</si>
  <si>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121100001RAA</t>
  </si>
  <si>
    <t>Sejmutí ornice naložení a uložení  odvoz do 1 000 m</t>
  </si>
  <si>
    <t>m3</t>
  </si>
  <si>
    <t>AP-HSV</t>
  </si>
  <si>
    <t>RTS 23/ I</t>
  </si>
  <si>
    <t>Indiv</t>
  </si>
  <si>
    <t>Běžná</t>
  </si>
  <si>
    <t>POL2_0</t>
  </si>
  <si>
    <t>popř. lesní půdy s naložením, vodorovným přemístěním a složením na hromady nebo se zpětným přemístěním a rozprostřením.</t>
  </si>
  <si>
    <t>SPI</t>
  </si>
  <si>
    <t>7*8*0,15</t>
  </si>
  <si>
    <t>VV</t>
  </si>
  <si>
    <t>131100010RAB</t>
  </si>
  <si>
    <t>Hloubení jam nezapažených v hornině 1 ÷ 4, odvoz do 5 000 m, uložení na skládku</t>
  </si>
  <si>
    <t>7*8*0,25</t>
  </si>
  <si>
    <t>113151111R00</t>
  </si>
  <si>
    <t>Rozebrání zpevněných ploch rozebrání ploch ze silničních panelů</t>
  </si>
  <si>
    <t>m2</t>
  </si>
  <si>
    <t>800-2</t>
  </si>
  <si>
    <t>POL1_0</t>
  </si>
  <si>
    <t>s přemístěním na skládku na vzdálenost do 20 m nebo s naložením na dopravní prostředek,</t>
  </si>
  <si>
    <t>7*8</t>
  </si>
  <si>
    <t>174201101R00</t>
  </si>
  <si>
    <t>Zásyp sypaninou bez zhutnění jam, šachet, rýh nebo kolem objektů v těchto vykopávkách</t>
  </si>
  <si>
    <t>800-1</t>
  </si>
  <si>
    <t>z jakékoliv horniny s uložením výkopku po vrstvách,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</si>
  <si>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</si>
  <si>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</si>
  <si>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</si>
  <si>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113111125R00</t>
  </si>
  <si>
    <t>Odstranění podkladů nebo krytů z kameniva zpevněného cementem, v ploše jednotlivě do 50 m2, tloušťka vrstvy 250 mm</t>
  </si>
  <si>
    <t>822-1</t>
  </si>
  <si>
    <t>584921121RT4</t>
  </si>
  <si>
    <t>Zřízení zpev. ploch ze silničních panelů do lože zřízení zpevněné plochy ze silničních panelů osazených do lože z kameniva tl. 50 mm</t>
  </si>
  <si>
    <t>564271111R00</t>
  </si>
  <si>
    <t>Podklad nebo podsyp ze štěrkopísku tloušťka po zhutnění 250 mm</t>
  </si>
  <si>
    <t>s rozprostřením, vlhčením a zhutněním</t>
  </si>
  <si>
    <t>R1</t>
  </si>
  <si>
    <t>soubor</t>
  </si>
  <si>
    <t>Vlastní</t>
  </si>
  <si>
    <t>R2</t>
  </si>
  <si>
    <t>Napojení provizorní kotelny na rozvod ÚT a elektro, vzdálenost cca 30 m</t>
  </si>
  <si>
    <t>R3</t>
  </si>
  <si>
    <t>Olejová nádrž k provizorní kotelně, osazení, zprovoznění, pronájem (150 dní), demontáž</t>
  </si>
  <si>
    <t>R4</t>
  </si>
  <si>
    <t>Doprava kontejnerové kotelny a olejové nádrže</t>
  </si>
  <si>
    <t>SUM</t>
  </si>
  <si>
    <t>END</t>
  </si>
  <si>
    <t xml:space="preserve">Revitalizace CZT Liberec - GreenNet II
G2 - VS Bída - město </t>
  </si>
  <si>
    <t>Kotelny LTO KNL</t>
  </si>
  <si>
    <t>Teplárna Liberec, a.s.</t>
  </si>
  <si>
    <t>Dr. Milady Horákové 641/34a</t>
  </si>
  <si>
    <t xml:space="preserve">460 01  </t>
  </si>
  <si>
    <t>Liberec</t>
  </si>
  <si>
    <t>SITEZ s.r.o.</t>
  </si>
  <si>
    <t>G2</t>
  </si>
  <si>
    <t>Revitalizace CZT Liberec - GreenNet II
VS Bída - město</t>
  </si>
  <si>
    <t>G2.5</t>
  </si>
  <si>
    <t>G2.5 ZOV</t>
  </si>
  <si>
    <t>ZOV</t>
  </si>
  <si>
    <t>Kontejnerová kotelna, osazení, zprovoznění, pronájem (150 dní),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</si>
</sst>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4" fillId="0" borderId="0" xfId="0" applyFont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r61X+UW7QgI7dof/2bWc3+OukCCMT9inmBHtSpCGgX782/akbE4BZ3dQXD9DYXwRM8KvpH/UiH9XAZ1kc813mw==" saltValue="lt5GJZUuMSZmcimIjTX9z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6" t="s">
        <v>22</v>
      </c>
      <c r="C2" s="77"/>
      <c r="D2" s="224" t="s">
        <v>138</v>
      </c>
      <c r="E2" s="224"/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78" t="s">
        <v>46</v>
      </c>
      <c r="C3" s="77"/>
      <c r="D3" s="226" t="s">
        <v>148</v>
      </c>
      <c r="E3" s="227"/>
      <c r="F3" s="227"/>
      <c r="G3" s="227"/>
      <c r="H3" s="227"/>
      <c r="I3" s="227"/>
      <c r="J3" s="228"/>
    </row>
    <row r="4" spans="1:15" ht="23.25" customHeight="1" x14ac:dyDescent="0.2">
      <c r="A4" s="75">
        <v>315</v>
      </c>
      <c r="B4" s="79" t="s">
        <v>47</v>
      </c>
      <c r="C4" s="80"/>
      <c r="D4" s="229" t="s">
        <v>139</v>
      </c>
      <c r="E4" s="229"/>
      <c r="F4" s="229"/>
      <c r="G4" s="229"/>
      <c r="H4" s="229"/>
      <c r="I4" s="229"/>
      <c r="J4" s="230"/>
    </row>
    <row r="5" spans="1:15" ht="24" customHeight="1" x14ac:dyDescent="0.2">
      <c r="A5" s="2"/>
      <c r="B5" s="31" t="s">
        <v>42</v>
      </c>
      <c r="D5" s="231" t="s">
        <v>140</v>
      </c>
      <c r="E5" s="232"/>
      <c r="F5" s="232"/>
      <c r="G5" s="232"/>
      <c r="H5" s="18" t="s">
        <v>40</v>
      </c>
      <c r="I5" s="191">
        <v>62241672</v>
      </c>
      <c r="J5" s="8"/>
    </row>
    <row r="6" spans="1:15" ht="15.75" customHeight="1" x14ac:dyDescent="0.2">
      <c r="A6" s="2"/>
      <c r="B6" s="28"/>
      <c r="C6" s="55"/>
      <c r="D6" s="233" t="s">
        <v>141</v>
      </c>
      <c r="E6" s="234"/>
      <c r="F6" s="234"/>
      <c r="G6" s="23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90" t="s">
        <v>142</v>
      </c>
      <c r="E7" s="235" t="s">
        <v>143</v>
      </c>
      <c r="F7" s="236"/>
      <c r="G7" s="23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5"/>
      <c r="E11" s="205"/>
      <c r="F11" s="205"/>
      <c r="G11" s="205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10"/>
      <c r="E12" s="210"/>
      <c r="F12" s="210"/>
      <c r="G12" s="210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2" t="s">
        <v>144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4"/>
      <c r="F15" s="204"/>
      <c r="G15" s="206"/>
      <c r="H15" s="206"/>
      <c r="I15" s="206" t="s">
        <v>29</v>
      </c>
      <c r="J15" s="207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01"/>
      <c r="F16" s="202"/>
      <c r="G16" s="201"/>
      <c r="H16" s="202"/>
      <c r="I16" s="201">
        <f>SUMIF(F48:F50,A16,I48:I50)+SUMIF(F48:F50,"PSU",I48:I50)</f>
        <v>0</v>
      </c>
      <c r="J16" s="203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01"/>
      <c r="F17" s="202"/>
      <c r="G17" s="201"/>
      <c r="H17" s="202"/>
      <c r="I17" s="201">
        <f>SUMIF(F48:F50,A17,I48:I50)</f>
        <v>0</v>
      </c>
      <c r="J17" s="203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01"/>
      <c r="F18" s="202"/>
      <c r="G18" s="201"/>
      <c r="H18" s="202"/>
      <c r="I18" s="201">
        <f>SUMIF(F48:F50,A18,I48:I50)</f>
        <v>0</v>
      </c>
      <c r="J18" s="203"/>
    </row>
    <row r="19" spans="1:10" ht="23.25" customHeight="1" x14ac:dyDescent="0.2">
      <c r="A19" s="139" t="s">
        <v>59</v>
      </c>
      <c r="B19" s="38" t="s">
        <v>27</v>
      </c>
      <c r="C19" s="61"/>
      <c r="D19" s="62"/>
      <c r="E19" s="201"/>
      <c r="F19" s="202"/>
      <c r="G19" s="201"/>
      <c r="H19" s="202"/>
      <c r="I19" s="201">
        <f>SUMIF(F48:F50,A19,I48:I50)</f>
        <v>0</v>
      </c>
      <c r="J19" s="203"/>
    </row>
    <row r="20" spans="1:10" ht="23.25" customHeight="1" x14ac:dyDescent="0.2">
      <c r="A20" s="139" t="s">
        <v>60</v>
      </c>
      <c r="B20" s="38" t="s">
        <v>28</v>
      </c>
      <c r="C20" s="61"/>
      <c r="D20" s="62"/>
      <c r="E20" s="201"/>
      <c r="F20" s="202"/>
      <c r="G20" s="201"/>
      <c r="H20" s="202"/>
      <c r="I20" s="201">
        <f>SUMIF(F48:F50,A20,I48:I50)</f>
        <v>0</v>
      </c>
      <c r="J20" s="203"/>
    </row>
    <row r="21" spans="1:10" ht="23.25" customHeight="1" x14ac:dyDescent="0.2">
      <c r="A21" s="2"/>
      <c r="B21" s="48" t="s">
        <v>29</v>
      </c>
      <c r="C21" s="63"/>
      <c r="D21" s="64"/>
      <c r="E21" s="208"/>
      <c r="F21" s="209"/>
      <c r="G21" s="208"/>
      <c r="H21" s="209"/>
      <c r="I21" s="208">
        <f>SUM(I16:J20)</f>
        <v>0</v>
      </c>
      <c r="J21" s="22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42">
        <f>I23*E23/100</f>
        <v>0</v>
      </c>
      <c r="H24" s="243"/>
      <c r="I24" s="24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8">
        <f>I25*E25/100</f>
        <v>0</v>
      </c>
      <c r="H26" s="199"/>
      <c r="I26" s="19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00">
        <f>CenaCelkemBezDPH-(ZakladDPHSni+ZakladDPHZakl)</f>
        <v>0</v>
      </c>
      <c r="H27" s="200"/>
      <c r="I27" s="20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6">
        <f>A27</f>
        <v>0</v>
      </c>
      <c r="H28" s="216"/>
      <c r="I28" s="216"/>
      <c r="J28" s="116" t="str">
        <f t="shared" si="0"/>
        <v>CZK</v>
      </c>
    </row>
    <row r="29" spans="1:10" ht="17.2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3">
        <f>ZakladDPHSni+DPHSni+ZakladDPHZakl+DPHZakl+Zaokrouhleni</f>
        <v>0</v>
      </c>
      <c r="H29" s="213"/>
      <c r="I29" s="213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41" t="s">
        <v>2</v>
      </c>
      <c r="E35" s="24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48</v>
      </c>
      <c r="C39" s="237"/>
      <c r="D39" s="237"/>
      <c r="E39" s="237"/>
      <c r="F39" s="96">
        <f>'G2.5 - ZOV KNL'!AE37</f>
        <v>0</v>
      </c>
      <c r="G39" s="97">
        <f>'G2.5 - ZOV KNL'!AF37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8" t="s">
        <v>49</v>
      </c>
      <c r="D40" s="238"/>
      <c r="E40" s="238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44</v>
      </c>
      <c r="C41" s="238" t="s">
        <v>45</v>
      </c>
      <c r="D41" s="238"/>
      <c r="E41" s="238"/>
      <c r="F41" s="102">
        <f>'G2.5 - ZOV KNL'!AE37</f>
        <v>0</v>
      </c>
      <c r="G41" s="103">
        <f>'G2.5 - ZOV KNL'!AF37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7" t="s">
        <v>43</v>
      </c>
      <c r="D42" s="237"/>
      <c r="E42" s="237"/>
      <c r="F42" s="107">
        <f>'G2.5 - ZOV KNL'!AE37</f>
        <v>0</v>
      </c>
      <c r="G42" s="98">
        <f>'G2.5 - ZOV KNL'!AF37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9" t="s">
        <v>50</v>
      </c>
      <c r="C43" s="240"/>
      <c r="D43" s="240"/>
      <c r="E43" s="240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52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53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222" t="s">
        <v>54</v>
      </c>
      <c r="D48" s="223"/>
      <c r="E48" s="223"/>
      <c r="F48" s="135" t="s">
        <v>24</v>
      </c>
      <c r="G48" s="136"/>
      <c r="H48" s="136"/>
      <c r="I48" s="136">
        <f>'G2.5 - ZOV KNL'!G8</f>
        <v>0</v>
      </c>
      <c r="J48" s="132" t="str">
        <f>IF(I51=0,"",I48/I51*100)</f>
        <v/>
      </c>
    </row>
    <row r="49" spans="1:10" ht="36.75" customHeight="1" x14ac:dyDescent="0.2">
      <c r="A49" s="123"/>
      <c r="B49" s="128" t="s">
        <v>55</v>
      </c>
      <c r="C49" s="222" t="s">
        <v>56</v>
      </c>
      <c r="D49" s="223"/>
      <c r="E49" s="223"/>
      <c r="F49" s="135" t="s">
        <v>24</v>
      </c>
      <c r="G49" s="136"/>
      <c r="H49" s="136"/>
      <c r="I49" s="136">
        <f>'G2.5 - ZOV KNL'!G25</f>
        <v>0</v>
      </c>
      <c r="J49" s="132" t="str">
        <f>IF(I51=0,"",I49/I51*100)</f>
        <v/>
      </c>
    </row>
    <row r="50" spans="1:10" ht="36.75" customHeight="1" x14ac:dyDescent="0.2">
      <c r="A50" s="123"/>
      <c r="B50" s="128" t="s">
        <v>57</v>
      </c>
      <c r="C50" s="222" t="s">
        <v>58</v>
      </c>
      <c r="D50" s="223"/>
      <c r="E50" s="223"/>
      <c r="F50" s="135" t="s">
        <v>25</v>
      </c>
      <c r="G50" s="136"/>
      <c r="H50" s="136"/>
      <c r="I50" s="136">
        <f>'G2.5 - ZOV KNL'!G31</f>
        <v>0</v>
      </c>
      <c r="J50" s="132" t="str">
        <f>IF(I51=0,"",I50/I51*100)</f>
        <v/>
      </c>
    </row>
    <row r="51" spans="1:10" ht="25.5" customHeight="1" x14ac:dyDescent="0.2">
      <c r="A51" s="124"/>
      <c r="B51" s="129" t="s">
        <v>1</v>
      </c>
      <c r="C51" s="130"/>
      <c r="D51" s="131"/>
      <c r="E51" s="131"/>
      <c r="F51" s="137"/>
      <c r="G51" s="138"/>
      <c r="H51" s="138"/>
      <c r="I51" s="138">
        <f>SUM(I48:I50)</f>
        <v>0</v>
      </c>
      <c r="J51" s="133">
        <f>SUM(J48:J50)</f>
        <v>0</v>
      </c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  <row r="54" spans="1:10" x14ac:dyDescent="0.2">
      <c r="F54" s="83"/>
      <c r="G54" s="83"/>
      <c r="H54" s="83"/>
      <c r="I54" s="83"/>
      <c r="J54" s="134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8:E48"/>
    <mergeCell ref="C49:E49"/>
    <mergeCell ref="C50:E50"/>
    <mergeCell ref="D2:J2"/>
    <mergeCell ref="D3:J3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D34:E34"/>
    <mergeCell ref="G34:I3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E16:F16"/>
    <mergeCell ref="E13:G13"/>
    <mergeCell ref="G29:I29"/>
    <mergeCell ref="G25:I25"/>
    <mergeCell ref="I19:J19"/>
    <mergeCell ref="G28:I28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LGz0++9op4GnzCCw4OLt3b/oMODCvOecKnSmm8+ZnoigItJQOcYHLLETNGu+aIa9FvCrpUaK+uuBnzq9p9O0VQ==" saltValue="L4AOZmuncGPoCxPKdcXia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28" sqref="F28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61</v>
      </c>
      <c r="B1" s="257"/>
      <c r="C1" s="257"/>
      <c r="D1" s="257"/>
      <c r="E1" s="257"/>
      <c r="F1" s="257"/>
      <c r="G1" s="257"/>
      <c r="AG1" t="s">
        <v>62</v>
      </c>
    </row>
    <row r="2" spans="1:60" ht="24.95" customHeight="1" x14ac:dyDescent="0.2">
      <c r="A2" s="140" t="s">
        <v>7</v>
      </c>
      <c r="B2" s="49" t="s">
        <v>145</v>
      </c>
      <c r="C2" s="250" t="s">
        <v>146</v>
      </c>
      <c r="D2" s="251"/>
      <c r="E2" s="251"/>
      <c r="F2" s="251"/>
      <c r="G2" s="252"/>
      <c r="AG2" t="s">
        <v>63</v>
      </c>
    </row>
    <row r="3" spans="1:60" ht="24.95" customHeight="1" x14ac:dyDescent="0.2">
      <c r="A3" s="140" t="s">
        <v>8</v>
      </c>
      <c r="B3" s="49" t="s">
        <v>147</v>
      </c>
      <c r="C3" s="253" t="s">
        <v>149</v>
      </c>
      <c r="D3" s="251"/>
      <c r="E3" s="251"/>
      <c r="F3" s="251"/>
      <c r="G3" s="252"/>
      <c r="AC3" s="121" t="s">
        <v>63</v>
      </c>
      <c r="AG3" t="s">
        <v>64</v>
      </c>
    </row>
    <row r="4" spans="1:60" ht="24.95" customHeight="1" x14ac:dyDescent="0.2">
      <c r="A4" s="141" t="s">
        <v>9</v>
      </c>
      <c r="B4" s="193"/>
      <c r="C4" s="254" t="s">
        <v>139</v>
      </c>
      <c r="D4" s="255"/>
      <c r="E4" s="255"/>
      <c r="F4" s="255"/>
      <c r="G4" s="256"/>
      <c r="AG4" t="s">
        <v>65</v>
      </c>
    </row>
    <row r="5" spans="1:60" x14ac:dyDescent="0.2">
      <c r="D5" s="10"/>
    </row>
    <row r="6" spans="1:60" ht="38.25" x14ac:dyDescent="0.2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29</v>
      </c>
      <c r="H6" s="146" t="s">
        <v>30</v>
      </c>
      <c r="I6" s="146" t="s">
        <v>72</v>
      </c>
      <c r="J6" s="146" t="s">
        <v>31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88</v>
      </c>
      <c r="B8" s="162" t="s">
        <v>43</v>
      </c>
      <c r="C8" s="183" t="s">
        <v>54</v>
      </c>
      <c r="D8" s="163"/>
      <c r="E8" s="164"/>
      <c r="F8" s="165"/>
      <c r="G8" s="165">
        <f>SUMIF(AG9:AG24,"&lt;&gt;NOR",G9:G24)</f>
        <v>0</v>
      </c>
      <c r="H8" s="165"/>
      <c r="I8" s="165">
        <f>SUM(I9:I24)</f>
        <v>0</v>
      </c>
      <c r="J8" s="165"/>
      <c r="K8" s="165">
        <f>SUM(K9:K24)</f>
        <v>0</v>
      </c>
      <c r="L8" s="165"/>
      <c r="M8" s="165">
        <f>SUM(M9:M24)</f>
        <v>0</v>
      </c>
      <c r="N8" s="164"/>
      <c r="O8" s="164">
        <f>SUM(O9:O24)</f>
        <v>0</v>
      </c>
      <c r="P8" s="164"/>
      <c r="Q8" s="164">
        <f>SUM(Q9:Q24)</f>
        <v>55.64</v>
      </c>
      <c r="R8" s="165"/>
      <c r="S8" s="165"/>
      <c r="T8" s="166"/>
      <c r="U8" s="160"/>
      <c r="V8" s="160">
        <f>SUM(V9:V24)</f>
        <v>67.14</v>
      </c>
      <c r="W8" s="160"/>
      <c r="X8" s="160"/>
      <c r="Y8" s="160"/>
      <c r="AG8" t="s">
        <v>89</v>
      </c>
    </row>
    <row r="9" spans="1:60" outlineLevel="1" x14ac:dyDescent="0.2">
      <c r="A9" s="168">
        <v>1</v>
      </c>
      <c r="B9" s="169" t="s">
        <v>90</v>
      </c>
      <c r="C9" s="184" t="s">
        <v>91</v>
      </c>
      <c r="D9" s="170" t="s">
        <v>92</v>
      </c>
      <c r="E9" s="171">
        <v>8.4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 t="s">
        <v>93</v>
      </c>
      <c r="S9" s="173" t="s">
        <v>94</v>
      </c>
      <c r="T9" s="174" t="s">
        <v>95</v>
      </c>
      <c r="U9" s="157">
        <v>0.17</v>
      </c>
      <c r="V9" s="157">
        <f>ROUND(E9*U9,2)</f>
        <v>1.43</v>
      </c>
      <c r="W9" s="157"/>
      <c r="X9" s="157"/>
      <c r="Y9" s="157" t="s">
        <v>96</v>
      </c>
      <c r="Z9" s="147"/>
      <c r="AA9" s="147"/>
      <c r="AB9" s="147"/>
      <c r="AC9" s="147"/>
      <c r="AD9" s="147"/>
      <c r="AE9" s="147"/>
      <c r="AF9" s="147"/>
      <c r="AG9" s="147" t="s">
        <v>97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48" t="s">
        <v>98</v>
      </c>
      <c r="D10" s="249"/>
      <c r="E10" s="249"/>
      <c r="F10" s="249"/>
      <c r="G10" s="249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99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5" t="str">
        <f>C10</f>
        <v>popř. lesní půdy s naložením, vodorovným přemístěním a složením na hromady nebo se zpětným přemístěním a rozprostřením.</v>
      </c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5" t="s">
        <v>100</v>
      </c>
      <c r="D11" s="158"/>
      <c r="E11" s="159">
        <v>8.4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101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8">
        <v>2</v>
      </c>
      <c r="B12" s="169" t="s">
        <v>102</v>
      </c>
      <c r="C12" s="184" t="s">
        <v>103</v>
      </c>
      <c r="D12" s="170" t="s">
        <v>92</v>
      </c>
      <c r="E12" s="171">
        <v>14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 t="s">
        <v>93</v>
      </c>
      <c r="S12" s="173" t="s">
        <v>94</v>
      </c>
      <c r="T12" s="174" t="s">
        <v>95</v>
      </c>
      <c r="U12" s="157">
        <v>0.32334000000000002</v>
      </c>
      <c r="V12" s="157">
        <f>ROUND(E12*U12,2)</f>
        <v>4.53</v>
      </c>
      <c r="W12" s="157"/>
      <c r="X12" s="157"/>
      <c r="Y12" s="157" t="s">
        <v>96</v>
      </c>
      <c r="Z12" s="147"/>
      <c r="AA12" s="147"/>
      <c r="AB12" s="147"/>
      <c r="AC12" s="147"/>
      <c r="AD12" s="147"/>
      <c r="AE12" s="147"/>
      <c r="AF12" s="147"/>
      <c r="AG12" s="147" t="s">
        <v>97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">
      <c r="A13" s="154"/>
      <c r="B13" s="155"/>
      <c r="C13" s="185" t="s">
        <v>104</v>
      </c>
      <c r="D13" s="158"/>
      <c r="E13" s="159">
        <v>14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101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8">
        <v>3</v>
      </c>
      <c r="B14" s="169" t="s">
        <v>105</v>
      </c>
      <c r="C14" s="184" t="s">
        <v>106</v>
      </c>
      <c r="D14" s="170" t="s">
        <v>107</v>
      </c>
      <c r="E14" s="171">
        <v>56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0.35499999999999998</v>
      </c>
      <c r="Q14" s="171">
        <f>ROUND(E14*P14,2)</f>
        <v>19.88</v>
      </c>
      <c r="R14" s="173" t="s">
        <v>108</v>
      </c>
      <c r="S14" s="173" t="s">
        <v>94</v>
      </c>
      <c r="T14" s="174" t="s">
        <v>95</v>
      </c>
      <c r="U14" s="157">
        <v>6.2E-2</v>
      </c>
      <c r="V14" s="157">
        <f>ROUND(E14*U14,2)</f>
        <v>3.47</v>
      </c>
      <c r="W14" s="157"/>
      <c r="X14" s="157"/>
      <c r="Y14" s="157" t="s">
        <v>96</v>
      </c>
      <c r="Z14" s="147"/>
      <c r="AA14" s="147"/>
      <c r="AB14" s="147"/>
      <c r="AC14" s="147"/>
      <c r="AD14" s="147"/>
      <c r="AE14" s="147"/>
      <c r="AF14" s="147"/>
      <c r="AG14" s="147" t="s">
        <v>109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248" t="s">
        <v>110</v>
      </c>
      <c r="D15" s="249"/>
      <c r="E15" s="249"/>
      <c r="F15" s="249"/>
      <c r="G15" s="249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99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5" t="s">
        <v>111</v>
      </c>
      <c r="D16" s="158"/>
      <c r="E16" s="159">
        <v>56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101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68">
        <v>4</v>
      </c>
      <c r="B17" s="169" t="s">
        <v>112</v>
      </c>
      <c r="C17" s="184" t="s">
        <v>113</v>
      </c>
      <c r="D17" s="170" t="s">
        <v>92</v>
      </c>
      <c r="E17" s="171">
        <v>14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3" t="s">
        <v>114</v>
      </c>
      <c r="S17" s="173" t="s">
        <v>94</v>
      </c>
      <c r="T17" s="174" t="s">
        <v>94</v>
      </c>
      <c r="U17" s="157">
        <v>0.13200000000000001</v>
      </c>
      <c r="V17" s="157">
        <f>ROUND(E17*U17,2)</f>
        <v>1.85</v>
      </c>
      <c r="W17" s="157"/>
      <c r="X17" s="157"/>
      <c r="Y17" s="157" t="s">
        <v>96</v>
      </c>
      <c r="Z17" s="147"/>
      <c r="AA17" s="147"/>
      <c r="AB17" s="147"/>
      <c r="AC17" s="147"/>
      <c r="AD17" s="147"/>
      <c r="AE17" s="147"/>
      <c r="AF17" s="147"/>
      <c r="AG17" s="147" t="s">
        <v>109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248" t="s">
        <v>115</v>
      </c>
      <c r="D18" s="249"/>
      <c r="E18" s="249"/>
      <c r="F18" s="249"/>
      <c r="G18" s="249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99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85" t="s">
        <v>104</v>
      </c>
      <c r="D19" s="158"/>
      <c r="E19" s="159">
        <v>14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101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68">
        <v>5</v>
      </c>
      <c r="B20" s="169" t="s">
        <v>116</v>
      </c>
      <c r="C20" s="184" t="s">
        <v>117</v>
      </c>
      <c r="D20" s="170" t="s">
        <v>107</v>
      </c>
      <c r="E20" s="171">
        <v>56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1">
        <v>3.0000000000000001E-5</v>
      </c>
      <c r="O20" s="171">
        <f>ROUND(E20*N20,2)</f>
        <v>0</v>
      </c>
      <c r="P20" s="171">
        <v>0</v>
      </c>
      <c r="Q20" s="171">
        <f>ROUND(E20*P20,2)</f>
        <v>0</v>
      </c>
      <c r="R20" s="173" t="s">
        <v>93</v>
      </c>
      <c r="S20" s="173" t="s">
        <v>94</v>
      </c>
      <c r="T20" s="174" t="s">
        <v>94</v>
      </c>
      <c r="U20" s="157">
        <v>0.25752000000000003</v>
      </c>
      <c r="V20" s="157">
        <f>ROUND(E20*U20,2)</f>
        <v>14.42</v>
      </c>
      <c r="W20" s="157"/>
      <c r="X20" s="157"/>
      <c r="Y20" s="157" t="s">
        <v>96</v>
      </c>
      <c r="Z20" s="147"/>
      <c r="AA20" s="147"/>
      <c r="AB20" s="147"/>
      <c r="AC20" s="147"/>
      <c r="AD20" s="147"/>
      <c r="AE20" s="147"/>
      <c r="AF20" s="147"/>
      <c r="AG20" s="147" t="s">
        <v>97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2" x14ac:dyDescent="0.2">
      <c r="A21" s="154"/>
      <c r="B21" s="155"/>
      <c r="C21" s="248" t="s">
        <v>118</v>
      </c>
      <c r="D21" s="249"/>
      <c r="E21" s="249"/>
      <c r="F21" s="249"/>
      <c r="G21" s="249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99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75" t="str">
        <f>C21</f>
        <v>vč. urovnání ornice, naložení na skládce, vodorovným přemístěním ornice na místo rozprostření, založení trávníku osetím a dodávky travního semene.</v>
      </c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5" t="s">
        <v>111</v>
      </c>
      <c r="D22" s="158"/>
      <c r="E22" s="159">
        <v>56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101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68">
        <v>6</v>
      </c>
      <c r="B23" s="169" t="s">
        <v>119</v>
      </c>
      <c r="C23" s="184" t="s">
        <v>120</v>
      </c>
      <c r="D23" s="170" t="s">
        <v>107</v>
      </c>
      <c r="E23" s="171">
        <v>56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0.63856999999999997</v>
      </c>
      <c r="Q23" s="171">
        <f>ROUND(E23*P23,2)</f>
        <v>35.76</v>
      </c>
      <c r="R23" s="173" t="s">
        <v>121</v>
      </c>
      <c r="S23" s="173" t="s">
        <v>94</v>
      </c>
      <c r="T23" s="174" t="s">
        <v>95</v>
      </c>
      <c r="U23" s="157">
        <v>0.74</v>
      </c>
      <c r="V23" s="157">
        <f>ROUND(E23*U23,2)</f>
        <v>41.44</v>
      </c>
      <c r="W23" s="157"/>
      <c r="X23" s="157"/>
      <c r="Y23" s="157" t="s">
        <v>96</v>
      </c>
      <c r="Z23" s="147"/>
      <c r="AA23" s="147"/>
      <c r="AB23" s="147"/>
      <c r="AC23" s="147"/>
      <c r="AD23" s="147"/>
      <c r="AE23" s="147"/>
      <c r="AF23" s="147"/>
      <c r="AG23" s="147" t="s">
        <v>109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85" t="s">
        <v>111</v>
      </c>
      <c r="D24" s="158"/>
      <c r="E24" s="159">
        <v>56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101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x14ac:dyDescent="0.2">
      <c r="A25" s="161" t="s">
        <v>88</v>
      </c>
      <c r="B25" s="162" t="s">
        <v>55</v>
      </c>
      <c r="C25" s="183" t="s">
        <v>56</v>
      </c>
      <c r="D25" s="163"/>
      <c r="E25" s="164"/>
      <c r="F25" s="165"/>
      <c r="G25" s="165">
        <f>SUMIF(AG26:AG30,"&lt;&gt;NOR",G26:G30)</f>
        <v>0</v>
      </c>
      <c r="H25" s="165"/>
      <c r="I25" s="165">
        <f>SUM(I26:I30)</f>
        <v>0</v>
      </c>
      <c r="J25" s="165"/>
      <c r="K25" s="165">
        <f>SUM(K26:K30)</f>
        <v>0</v>
      </c>
      <c r="L25" s="165"/>
      <c r="M25" s="165">
        <f>SUM(M26:M30)</f>
        <v>0</v>
      </c>
      <c r="N25" s="164"/>
      <c r="O25" s="164">
        <f>SUM(O26:O30)</f>
        <v>54.18</v>
      </c>
      <c r="P25" s="164"/>
      <c r="Q25" s="164">
        <f>SUM(Q26:Q30)</f>
        <v>0</v>
      </c>
      <c r="R25" s="165"/>
      <c r="S25" s="165"/>
      <c r="T25" s="166"/>
      <c r="U25" s="160"/>
      <c r="V25" s="160">
        <f>SUM(V26:V30)</f>
        <v>7.9</v>
      </c>
      <c r="W25" s="160"/>
      <c r="X25" s="160"/>
      <c r="Y25" s="160"/>
      <c r="AG25" t="s">
        <v>89</v>
      </c>
    </row>
    <row r="26" spans="1:60" ht="22.5" outlineLevel="1" x14ac:dyDescent="0.2">
      <c r="A26" s="168">
        <v>7</v>
      </c>
      <c r="B26" s="169" t="s">
        <v>122</v>
      </c>
      <c r="C26" s="184" t="s">
        <v>123</v>
      </c>
      <c r="D26" s="170" t="s">
        <v>107</v>
      </c>
      <c r="E26" s="171">
        <v>56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1">
        <v>0.46150000000000002</v>
      </c>
      <c r="O26" s="171">
        <f>ROUND(E26*N26,2)</f>
        <v>25.84</v>
      </c>
      <c r="P26" s="171">
        <v>0</v>
      </c>
      <c r="Q26" s="171">
        <f>ROUND(E26*P26,2)</f>
        <v>0</v>
      </c>
      <c r="R26" s="173" t="s">
        <v>108</v>
      </c>
      <c r="S26" s="173" t="s">
        <v>94</v>
      </c>
      <c r="T26" s="174" t="s">
        <v>94</v>
      </c>
      <c r="U26" s="157">
        <v>0.121</v>
      </c>
      <c r="V26" s="157">
        <f>ROUND(E26*U26,2)</f>
        <v>6.78</v>
      </c>
      <c r="W26" s="157"/>
      <c r="X26" s="157"/>
      <c r="Y26" s="157" t="s">
        <v>96</v>
      </c>
      <c r="Z26" s="147"/>
      <c r="AA26" s="147"/>
      <c r="AB26" s="147"/>
      <c r="AC26" s="147"/>
      <c r="AD26" s="147"/>
      <c r="AE26" s="147"/>
      <c r="AF26" s="147"/>
      <c r="AG26" s="147" t="s">
        <v>109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5" t="s">
        <v>111</v>
      </c>
      <c r="D27" s="158"/>
      <c r="E27" s="159">
        <v>56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101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8</v>
      </c>
      <c r="B28" s="169" t="s">
        <v>124</v>
      </c>
      <c r="C28" s="184" t="s">
        <v>125</v>
      </c>
      <c r="D28" s="170" t="s">
        <v>107</v>
      </c>
      <c r="E28" s="171">
        <v>56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1">
        <v>0.50600999999999996</v>
      </c>
      <c r="O28" s="171">
        <f>ROUND(E28*N28,2)</f>
        <v>28.34</v>
      </c>
      <c r="P28" s="171">
        <v>0</v>
      </c>
      <c r="Q28" s="171">
        <f>ROUND(E28*P28,2)</f>
        <v>0</v>
      </c>
      <c r="R28" s="173" t="s">
        <v>121</v>
      </c>
      <c r="S28" s="173" t="s">
        <v>94</v>
      </c>
      <c r="T28" s="174" t="s">
        <v>95</v>
      </c>
      <c r="U28" s="157">
        <v>0.02</v>
      </c>
      <c r="V28" s="157">
        <f>ROUND(E28*U28,2)</f>
        <v>1.1200000000000001</v>
      </c>
      <c r="W28" s="157"/>
      <c r="X28" s="157"/>
      <c r="Y28" s="157" t="s">
        <v>96</v>
      </c>
      <c r="Z28" s="147"/>
      <c r="AA28" s="147"/>
      <c r="AB28" s="147"/>
      <c r="AC28" s="147"/>
      <c r="AD28" s="147"/>
      <c r="AE28" s="147"/>
      <c r="AF28" s="147"/>
      <c r="AG28" s="147" t="s">
        <v>109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248" t="s">
        <v>126</v>
      </c>
      <c r="D29" s="249"/>
      <c r="E29" s="249"/>
      <c r="F29" s="249"/>
      <c r="G29" s="249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99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185" t="s">
        <v>111</v>
      </c>
      <c r="D30" s="158"/>
      <c r="E30" s="159">
        <v>56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101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61" t="s">
        <v>88</v>
      </c>
      <c r="B31" s="162" t="s">
        <v>57</v>
      </c>
      <c r="C31" s="183" t="s">
        <v>58</v>
      </c>
      <c r="D31" s="163"/>
      <c r="E31" s="164"/>
      <c r="F31" s="165"/>
      <c r="G31" s="165">
        <f>SUMIF(AG32:AG35,"&lt;&gt;NOR",G32:G35)</f>
        <v>0</v>
      </c>
      <c r="H31" s="165"/>
      <c r="I31" s="165">
        <f>SUM(I32:I35)</f>
        <v>0</v>
      </c>
      <c r="J31" s="165"/>
      <c r="K31" s="165">
        <f>SUM(K32:K35)</f>
        <v>0</v>
      </c>
      <c r="L31" s="165"/>
      <c r="M31" s="165">
        <f>SUM(M32:M35)</f>
        <v>0</v>
      </c>
      <c r="N31" s="164"/>
      <c r="O31" s="164">
        <f>SUM(O32:O35)</f>
        <v>0</v>
      </c>
      <c r="P31" s="164"/>
      <c r="Q31" s="164">
        <f>SUM(Q32:Q35)</f>
        <v>0</v>
      </c>
      <c r="R31" s="165"/>
      <c r="S31" s="165"/>
      <c r="T31" s="166"/>
      <c r="U31" s="160"/>
      <c r="V31" s="160">
        <f>SUM(V32:V35)</f>
        <v>0</v>
      </c>
      <c r="W31" s="160"/>
      <c r="X31" s="160"/>
      <c r="Y31" s="160"/>
      <c r="AG31" t="s">
        <v>89</v>
      </c>
    </row>
    <row r="32" spans="1:60" outlineLevel="1" x14ac:dyDescent="0.2">
      <c r="A32" s="176">
        <v>9</v>
      </c>
      <c r="B32" s="177" t="s">
        <v>127</v>
      </c>
      <c r="C32" s="186" t="s">
        <v>150</v>
      </c>
      <c r="D32" s="178" t="s">
        <v>128</v>
      </c>
      <c r="E32" s="179">
        <v>2</v>
      </c>
      <c r="F32" s="180"/>
      <c r="G32" s="181">
        <f>ROUND(E32*F32,2)</f>
        <v>0</v>
      </c>
      <c r="H32" s="180"/>
      <c r="I32" s="181">
        <f>ROUND(E32*H32,2)</f>
        <v>0</v>
      </c>
      <c r="J32" s="180"/>
      <c r="K32" s="181">
        <f>ROUND(E32*J32,2)</f>
        <v>0</v>
      </c>
      <c r="L32" s="181">
        <v>21</v>
      </c>
      <c r="M32" s="181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81"/>
      <c r="S32" s="181" t="s">
        <v>129</v>
      </c>
      <c r="T32" s="182" t="s">
        <v>95</v>
      </c>
      <c r="U32" s="157">
        <v>0</v>
      </c>
      <c r="V32" s="157">
        <f>ROUND(E32*U32,2)</f>
        <v>0</v>
      </c>
      <c r="W32" s="157"/>
      <c r="X32" s="157"/>
      <c r="Y32" s="157" t="s">
        <v>96</v>
      </c>
      <c r="Z32" s="147"/>
      <c r="AA32" s="147"/>
      <c r="AB32" s="147"/>
      <c r="AC32" s="147"/>
      <c r="AD32" s="147"/>
      <c r="AE32" s="147"/>
      <c r="AF32" s="147"/>
      <c r="AG32" s="147" t="s">
        <v>109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6">
        <v>10</v>
      </c>
      <c r="B33" s="177" t="s">
        <v>130</v>
      </c>
      <c r="C33" s="186" t="s">
        <v>131</v>
      </c>
      <c r="D33" s="178" t="s">
        <v>128</v>
      </c>
      <c r="E33" s="179">
        <v>2</v>
      </c>
      <c r="F33" s="180"/>
      <c r="G33" s="181">
        <f>ROUND(E33*F33,2)</f>
        <v>0</v>
      </c>
      <c r="H33" s="180"/>
      <c r="I33" s="181">
        <f>ROUND(E33*H33,2)</f>
        <v>0</v>
      </c>
      <c r="J33" s="180"/>
      <c r="K33" s="181">
        <f>ROUND(E33*J33,2)</f>
        <v>0</v>
      </c>
      <c r="L33" s="181">
        <v>21</v>
      </c>
      <c r="M33" s="181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81"/>
      <c r="S33" s="181" t="s">
        <v>129</v>
      </c>
      <c r="T33" s="182" t="s">
        <v>95</v>
      </c>
      <c r="U33" s="157">
        <v>0</v>
      </c>
      <c r="V33" s="157">
        <f>ROUND(E33*U33,2)</f>
        <v>0</v>
      </c>
      <c r="W33" s="157"/>
      <c r="X33" s="157"/>
      <c r="Y33" s="157" t="s">
        <v>96</v>
      </c>
      <c r="Z33" s="147"/>
      <c r="AA33" s="147"/>
      <c r="AB33" s="147"/>
      <c r="AC33" s="147"/>
      <c r="AD33" s="147"/>
      <c r="AE33" s="147"/>
      <c r="AF33" s="147"/>
      <c r="AG33" s="147" t="s">
        <v>109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6">
        <v>11</v>
      </c>
      <c r="B34" s="177" t="s">
        <v>132</v>
      </c>
      <c r="C34" s="186" t="s">
        <v>133</v>
      </c>
      <c r="D34" s="178" t="s">
        <v>128</v>
      </c>
      <c r="E34" s="179">
        <v>2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81"/>
      <c r="S34" s="181" t="s">
        <v>129</v>
      </c>
      <c r="T34" s="182" t="s">
        <v>95</v>
      </c>
      <c r="U34" s="157">
        <v>0</v>
      </c>
      <c r="V34" s="157">
        <f>ROUND(E34*U34,2)</f>
        <v>0</v>
      </c>
      <c r="W34" s="157"/>
      <c r="X34" s="157"/>
      <c r="Y34" s="157" t="s">
        <v>96</v>
      </c>
      <c r="Z34" s="147"/>
      <c r="AA34" s="147"/>
      <c r="AB34" s="147"/>
      <c r="AC34" s="147"/>
      <c r="AD34" s="147"/>
      <c r="AE34" s="147"/>
      <c r="AF34" s="147"/>
      <c r="AG34" s="147" t="s">
        <v>109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68">
        <v>12</v>
      </c>
      <c r="B35" s="169" t="s">
        <v>134</v>
      </c>
      <c r="C35" s="184" t="s">
        <v>135</v>
      </c>
      <c r="D35" s="170" t="s">
        <v>128</v>
      </c>
      <c r="E35" s="171">
        <v>2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129</v>
      </c>
      <c r="T35" s="174" t="s">
        <v>95</v>
      </c>
      <c r="U35" s="157">
        <v>0</v>
      </c>
      <c r="V35" s="157">
        <f>ROUND(E35*U35,2)</f>
        <v>0</v>
      </c>
      <c r="W35" s="157"/>
      <c r="X35" s="157"/>
      <c r="Y35" s="157" t="s">
        <v>96</v>
      </c>
      <c r="Z35" s="147"/>
      <c r="AA35" s="147"/>
      <c r="AB35" s="147"/>
      <c r="AC35" s="147"/>
      <c r="AD35" s="147"/>
      <c r="AE35" s="147"/>
      <c r="AF35" s="147"/>
      <c r="AG35" s="147" t="s">
        <v>109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x14ac:dyDescent="0.2">
      <c r="A36" s="3"/>
      <c r="B36" s="4"/>
      <c r="C36" s="18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74</v>
      </c>
    </row>
    <row r="37" spans="1:60" x14ac:dyDescent="0.2">
      <c r="A37" s="150"/>
      <c r="B37" s="151" t="s">
        <v>29</v>
      </c>
      <c r="C37" s="188"/>
      <c r="D37" s="152"/>
      <c r="E37" s="153"/>
      <c r="F37" s="153"/>
      <c r="G37" s="167">
        <f>G8+G25+G31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136</v>
      </c>
    </row>
    <row r="38" spans="1:60" x14ac:dyDescent="0.2">
      <c r="C38" s="189"/>
      <c r="D38" s="10"/>
      <c r="AG38" t="s">
        <v>137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9">
    <mergeCell ref="C29:G29"/>
    <mergeCell ref="C2:G2"/>
    <mergeCell ref="C3:G3"/>
    <mergeCell ref="C4:G4"/>
    <mergeCell ref="A1:G1"/>
    <mergeCell ref="C10:G10"/>
    <mergeCell ref="C15:G15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G2.5 - ZOV KNL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'G2.5 - ZOV KNL'!Názvy_tisku</vt:lpstr>
      <vt:lpstr>oadresa</vt:lpstr>
      <vt:lpstr>Stavba!Objednatel</vt:lpstr>
      <vt:lpstr>Stavba!Objekt</vt:lpstr>
      <vt:lpstr>'G2.5 - ZOV KNL'!Oblast_tisku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2023-07-21T08:52:45Z</dcterms:modified>
</cp:coreProperties>
</file>