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2171B073-1C08-46DF-9FB9-081F364BF871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5 - Provizorium - parovod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'G2.5 - Provizorium - parovod'!$1:$7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'G2.5 - Provizorium - parovod'!$A$1:$Y$60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48" i="1" s="1"/>
  <c r="I16" i="1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V8" i="12" s="1"/>
  <c r="G14" i="12"/>
  <c r="M14" i="12" s="1"/>
  <c r="I14" i="12"/>
  <c r="K14" i="12"/>
  <c r="O14" i="12"/>
  <c r="Q14" i="12"/>
  <c r="V14" i="12"/>
  <c r="G15" i="12"/>
  <c r="M15" i="12" s="1"/>
  <c r="I15" i="12"/>
  <c r="K15" i="12"/>
  <c r="K13" i="12" s="1"/>
  <c r="O15" i="12"/>
  <c r="Q15" i="12"/>
  <c r="V15" i="12"/>
  <c r="G16" i="12"/>
  <c r="M16" i="12" s="1"/>
  <c r="I16" i="12"/>
  <c r="K16" i="12"/>
  <c r="O16" i="12"/>
  <c r="Q16" i="12"/>
  <c r="V16" i="12"/>
  <c r="G18" i="12"/>
  <c r="G17" i="12" s="1"/>
  <c r="I50" i="1" s="1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AE59" i="12"/>
  <c r="F41" i="1" s="1"/>
  <c r="I20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13" i="12" l="1"/>
  <c r="I49" i="12"/>
  <c r="O8" i="12"/>
  <c r="I13" i="12"/>
  <c r="K24" i="12"/>
  <c r="O13" i="12"/>
  <c r="I24" i="12"/>
  <c r="V24" i="12"/>
  <c r="Q49" i="12"/>
  <c r="Q24" i="12"/>
  <c r="K8" i="12"/>
  <c r="O49" i="12"/>
  <c r="O24" i="12"/>
  <c r="K17" i="12"/>
  <c r="I8" i="12"/>
  <c r="Q8" i="12"/>
  <c r="V49" i="12"/>
  <c r="V17" i="12"/>
  <c r="I17" i="12"/>
  <c r="K49" i="12"/>
  <c r="Q17" i="12"/>
  <c r="O17" i="12"/>
  <c r="V13" i="12"/>
  <c r="M9" i="12"/>
  <c r="M8" i="12" s="1"/>
  <c r="F39" i="1"/>
  <c r="F42" i="1"/>
  <c r="M13" i="12"/>
  <c r="M24" i="12"/>
  <c r="M49" i="12"/>
  <c r="M17" i="12"/>
  <c r="G49" i="12"/>
  <c r="I52" i="1" s="1"/>
  <c r="I19" i="1" s="1"/>
  <c r="G13" i="12"/>
  <c r="I49" i="1" s="1"/>
  <c r="I17" i="1" s="1"/>
  <c r="G24" i="12"/>
  <c r="I51" i="1" s="1"/>
  <c r="I18" i="1" s="1"/>
  <c r="AF59" i="12"/>
  <c r="I21" i="1" l="1"/>
  <c r="G59" i="12"/>
  <c r="I53" i="1"/>
  <c r="J49" i="1" s="1"/>
  <c r="G42" i="1"/>
  <c r="I42" i="1" s="1"/>
  <c r="G39" i="1"/>
  <c r="G43" i="1" s="1"/>
  <c r="G25" i="1" s="1"/>
  <c r="G41" i="1"/>
  <c r="I41" i="1" s="1"/>
  <c r="J50" i="1"/>
  <c r="I39" i="1"/>
  <c r="I43" i="1" s="1"/>
  <c r="F43" i="1"/>
  <c r="G23" i="1" s="1"/>
  <c r="A27" i="1" s="1"/>
  <c r="G28" i="1" s="1"/>
  <c r="J51" i="1" l="1"/>
  <c r="J48" i="1"/>
  <c r="J52" i="1"/>
  <c r="A28" i="1"/>
  <c r="G27" i="1"/>
  <c r="G29" i="1" s="1"/>
  <c r="J39" i="1"/>
  <c r="J43" i="1" s="1"/>
  <c r="J41" i="1"/>
  <c r="J42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<sst xmlns="http://schemas.openxmlformats.org/spreadsheetml/2006/main" count="430" uniqueCount="198">
  <si>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</si>
  <si>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</si>
  <si>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</si>
  <si>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</si>
  <si>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</si>
  <si>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</si>
  <si>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</si>
  <si>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</si>
  <si>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</si>
  <si>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</si>
  <si>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</si>
  <si>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</si>
  <si>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</si>
  <si>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</si>
  <si>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</si>
  <si>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</si>
  <si>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</si>
  <si>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</si>
  <si>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</si>
  <si>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</si>
  <si>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</si>
  <si>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</si>
  <si>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</si>
  <si>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</si>
  <si>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</si>
  <si>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</si>
  <si>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</si>
  <si>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</si>
  <si>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</si>
  <si>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</si>
  <si>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</si>
  <si>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</si>
  <si>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</si>
  <si>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</si>
  <si>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</si>
  <si>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</si>
  <si>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</si>
  <si>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</si>
  <si>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</si>
  <si>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</si>
  <si>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</si>
  <si>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</si>
  <si>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</si>
  <si>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</si>
  <si>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G2_5</t>
  </si>
  <si>
    <t>Provizorium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</si>
  <si>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</si>
  <si>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</si>
  <si>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</si>
  <si>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</si>
  <si>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</si>
  <si>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</si>
  <si>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</si>
  <si>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733</t>
  </si>
  <si>
    <t>Rozvod potrubí</t>
  </si>
  <si>
    <t>734</t>
  </si>
  <si>
    <t>Armatury</t>
  </si>
  <si>
    <t>M23</t>
  </si>
  <si>
    <t>Montáže potrubí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</si>
  <si>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</si>
  <si>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</si>
  <si>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</si>
  <si>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</si>
  <si>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</si>
  <si>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</si>
  <si>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</si>
  <si>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</si>
  <si>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</si>
  <si>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</si>
  <si>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</si>
  <si>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</si>
  <si>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</si>
  <si>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</si>
  <si>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</si>
  <si>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</si>
  <si>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</si>
  <si>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</si>
  <si>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</si>
  <si>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</si>
  <si>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</si>
  <si>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</si>
  <si>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</si>
  <si>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</si>
  <si>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</si>
  <si>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</si>
  <si>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</si>
  <si>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</si>
  <si>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</si>
  <si>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</si>
  <si>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</si>
  <si>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184807111R00</t>
  </si>
  <si>
    <t>Ochrana stromu bedněním zřízení bednění</t>
  </si>
  <si>
    <t>m2</t>
  </si>
  <si>
    <t>823-1</t>
  </si>
  <si>
    <t>RTS 23/ I</t>
  </si>
  <si>
    <t>Běžná</t>
  </si>
  <si>
    <t>POL1_0</t>
  </si>
  <si>
    <t>před poškozením stavebním provozem,</t>
  </si>
  <si>
    <t>SPI</t>
  </si>
  <si>
    <t>184807112R00</t>
  </si>
  <si>
    <t>Ochrana stromu bedněním odstranění bednění</t>
  </si>
  <si>
    <t>31960110R</t>
  </si>
  <si>
    <t>dno klenuté dle DIN 28011; Js (DN) 200 mm; jmen. tlak Jt 40; materiál ocel 11 416.1; vnější průměr 219,0 mm; tl. stěny 7,0 mm; celková výška 85,0 mm</t>
  </si>
  <si>
    <t>kus</t>
  </si>
  <si>
    <t>SPCM</t>
  </si>
  <si>
    <t>POL3_0</t>
  </si>
  <si>
    <t>733123123R00</t>
  </si>
  <si>
    <t>Potrubí z trubek hladkých příplatek k ceně za zhotovení přípojky z trubek hladkých   76, tloušťka stěny 3,2 mm</t>
  </si>
  <si>
    <t>800-731</t>
  </si>
  <si>
    <t>Indiv</t>
  </si>
  <si>
    <t>998733101R00</t>
  </si>
  <si>
    <t>Přesun hmot pro rozvody potrubí v objektech výšky do 6 m</t>
  </si>
  <si>
    <t>t</t>
  </si>
  <si>
    <t>KKP65-25</t>
  </si>
  <si>
    <t>Kulový kohout parní  DN65, PN25 , přivařovací, do 200°C</t>
  </si>
  <si>
    <t>ks</t>
  </si>
  <si>
    <t>Vlastní</t>
  </si>
  <si>
    <t>KKP25-40</t>
  </si>
  <si>
    <t>Kulový kohout parní  DN25, PN40, přivařovací, do 200°C</t>
  </si>
  <si>
    <t>230024047R00</t>
  </si>
  <si>
    <t>Montáž trub.dílů přivař.do 50 kg tř.11-13, 76 x 3,2</t>
  </si>
  <si>
    <t>230023020R00</t>
  </si>
  <si>
    <t>Montáž trub.dílů přivař.do 10 kg tř.11-13, 31,8 x 2,6</t>
  </si>
  <si>
    <t>998734101R00</t>
  </si>
  <si>
    <t>Přesun hmot pro armatury v objektech výšky do 6 m</t>
  </si>
  <si>
    <t>58396001.AR</t>
  </si>
  <si>
    <t>písek</t>
  </si>
  <si>
    <t>xxx</t>
  </si>
  <si>
    <t>Třída izolace I.</t>
  </si>
  <si>
    <t>xx</t>
  </si>
  <si>
    <t>14710014R</t>
  </si>
  <si>
    <t>trubka předizolovaná svařovaná; ocel 11353, plášť.trubka PE; DN = 32,0 mm; vnější průměr nosné trubky 42,4 mm; tloušťka stěny vnitřní trubky 2,9 mm; vnější průměr plášť. trub. 110,0 mm; teplota média - 200 až do + 140 °C; materiál izolace PUR</t>
  </si>
  <si>
    <t>m</t>
  </si>
  <si>
    <t>14710020R</t>
  </si>
  <si>
    <t>trubka předizolovaná svařovaná; ocel 11353, plášť.trubka PE; DN = 65,0 mm; vnější průměr nosné trubky 76,1 mm; tloušťka stěny vnitřní trubky 2,9 mm; vnější průměr plášť. trub. 140,0 mm; teplota média - 200 až do + 140 °C; materiál izolace PUR</t>
  </si>
  <si>
    <t>230013361R00</t>
  </si>
  <si>
    <t>Mont.předizol. potr.DN 65 mm,D 140 mm,spoj po 12 m</t>
  </si>
  <si>
    <t>230013031R00</t>
  </si>
  <si>
    <t>Mont.předizol. potr.DN 32 mm,D 110 mm,spoj po 6 m</t>
  </si>
  <si>
    <t>OH65-140-90</t>
  </si>
  <si>
    <t>Přediz. ocelový oblouk Standard;, DN65/140 90° R=3D al. N L=1x1m</t>
  </si>
  <si>
    <t>Přediz. ocelový oblouk Standard;</t>
  </si>
  <si>
    <t>POP</t>
  </si>
  <si>
    <t>s PEHD pláštěm; dle EN 448; s detekcí;</t>
  </si>
  <si>
    <t>Tmax=150°C; tlaková řada PN25;</t>
  </si>
  <si>
    <t>OH32-110-90</t>
  </si>
  <si>
    <t>Přediz. ocelový oblouk Standard;, DN32/110 90° R=3D al. N L=1x1m</t>
  </si>
  <si>
    <t>230023030R00</t>
  </si>
  <si>
    <t>Montáž trub.dílů přivař.do 10 kg tř.11-13, 44,5 x 2,9</t>
  </si>
  <si>
    <t>R</t>
  </si>
  <si>
    <t>Doprava výrobků k zákazníkovi</t>
  </si>
  <si>
    <t>auto</t>
  </si>
  <si>
    <t>Energocentrála - provoz</t>
  </si>
  <si>
    <t>hod</t>
  </si>
  <si>
    <t>POL12_1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</si>
  <si>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</si>
  <si>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</si>
  <si>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</si>
  <si>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</si>
  <si>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</si>
  <si>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230170011R00</t>
  </si>
  <si>
    <t>Zkouška těsnosti potrubí, DN do 40</t>
  </si>
  <si>
    <t>230170012R00</t>
  </si>
  <si>
    <t>Zkouška těsnosti potrubí, DN 50 - 80</t>
  </si>
  <si>
    <t>Vizuální kontrola</t>
  </si>
  <si>
    <t>Kontrola svarů MT dle ČSN EN  ISO 17 638 st., (10%)</t>
  </si>
  <si>
    <t>kpl</t>
  </si>
  <si>
    <t>Kontrola svarů UT-PA,  dle ČSN ISO 17 640 st. , (10%)</t>
  </si>
  <si>
    <t>005211030R</t>
  </si>
  <si>
    <t xml:space="preserve">Dočasná dopravní opatření </t>
  </si>
  <si>
    <t>Soubor</t>
  </si>
  <si>
    <t>POL99_</t>
  </si>
  <si>
    <t>Dopravní značení, Těžké přejezdy, Lávky pro pěší,</t>
  </si>
  <si>
    <t>Oplocení stavby</t>
  </si>
  <si>
    <t>005111021R</t>
  </si>
  <si>
    <t>Vytyčení inženýrských sítí</t>
  </si>
  <si>
    <t>004111020R</t>
  </si>
  <si>
    <t>005111020R</t>
  </si>
  <si>
    <t>Vytyčení stavby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</si>
  <si>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</si>
  <si>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</si>
  <si>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</si>
  <si>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</si>
  <si>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SUM</t>
  </si>
  <si>
    <t>END</t>
  </si>
  <si>
    <t xml:space="preserve">Revitalizace CZT Liberec - GreenNet II
G2 - VS Bída - město </t>
  </si>
  <si>
    <t>G2.5 Provizorium</t>
  </si>
  <si>
    <t>Parovod</t>
  </si>
  <si>
    <t>Teplárna Liberec, a.s.</t>
  </si>
  <si>
    <t>Dr. Milady Horákové 641/34a</t>
  </si>
  <si>
    <t xml:space="preserve">460 01  </t>
  </si>
  <si>
    <t>Liberec</t>
  </si>
  <si>
    <t>SITEZ s.r.o.</t>
  </si>
  <si>
    <t>G2</t>
  </si>
  <si>
    <t>Revitalizace CZT Liberec - GreenNet II
VS Bída - město</t>
  </si>
  <si>
    <t>G2.5</t>
  </si>
  <si>
    <t>Vypracování realizační projektové dokumentace (dle podmínek dotační výzvy - Modernizace distribuce tepla v systémech dálkového vytápění - I.výzva)</t>
  </si>
  <si>
    <t>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</si>
</sst>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Uhbq7Y/B7yENDPAZV0EnV2IFhukAFtqGfdhH+5ST5SCkpDv5O7cOXoDwqT5umCbTF9QKY4pktWsWVYXdDTm+pA==" saltValue="ffxNVtZsnkAvjNrqrFJvX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E46" sqref="E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3" t="s">
        <v>41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6" t="s">
        <v>22</v>
      </c>
      <c r="C2" s="77"/>
      <c r="D2" s="229" t="s">
        <v>185</v>
      </c>
      <c r="E2" s="229"/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78"/>
      <c r="C3" s="77"/>
      <c r="D3" s="233" t="s">
        <v>186</v>
      </c>
      <c r="E3" s="233"/>
      <c r="F3" s="233"/>
      <c r="G3" s="233"/>
      <c r="H3" s="233"/>
      <c r="I3" s="233"/>
      <c r="J3" s="234"/>
    </row>
    <row r="4" spans="1:15" ht="23.25" customHeight="1" x14ac:dyDescent="0.2">
      <c r="A4" s="75">
        <v>316</v>
      </c>
      <c r="B4" s="79"/>
      <c r="C4" s="80"/>
      <c r="D4" s="231" t="s">
        <v>187</v>
      </c>
      <c r="E4" s="231"/>
      <c r="F4" s="231"/>
      <c r="G4" s="231"/>
      <c r="H4" s="231"/>
      <c r="I4" s="231"/>
      <c r="J4" s="232"/>
    </row>
    <row r="5" spans="1:15" ht="24" customHeight="1" x14ac:dyDescent="0.2">
      <c r="A5" s="2"/>
      <c r="B5" s="31" t="s">
        <v>42</v>
      </c>
      <c r="D5" s="235" t="s">
        <v>188</v>
      </c>
      <c r="E5" s="236"/>
      <c r="F5" s="236"/>
      <c r="G5" s="236"/>
      <c r="H5" s="18" t="s">
        <v>40</v>
      </c>
      <c r="I5" s="187">
        <v>62241672</v>
      </c>
      <c r="J5" s="8"/>
    </row>
    <row r="6" spans="1:15" ht="15.75" customHeight="1" x14ac:dyDescent="0.2">
      <c r="A6" s="2"/>
      <c r="B6" s="28"/>
      <c r="C6" s="55"/>
      <c r="D6" s="237" t="s">
        <v>189</v>
      </c>
      <c r="E6" s="238"/>
      <c r="F6" s="238"/>
      <c r="G6" s="23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6" t="s">
        <v>190</v>
      </c>
      <c r="E7" s="191" t="s">
        <v>191</v>
      </c>
      <c r="F7" s="192"/>
      <c r="G7" s="19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3"/>
      <c r="E11" s="203"/>
      <c r="F11" s="203"/>
      <c r="G11" s="203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8" t="s">
        <v>192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9"/>
      <c r="F16" s="200"/>
      <c r="G16" s="199"/>
      <c r="H16" s="200"/>
      <c r="I16" s="199">
        <f>SUMIF(F48:F52,A16,I48:I52)+SUMIF(F48:F52,"PSU",I48:I52)</f>
        <v>0</v>
      </c>
      <c r="J16" s="201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9"/>
      <c r="F17" s="200"/>
      <c r="G17" s="199"/>
      <c r="H17" s="200"/>
      <c r="I17" s="199">
        <f>SUMIF(F48:F52,A17,I48:I52)</f>
        <v>0</v>
      </c>
      <c r="J17" s="201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9"/>
      <c r="F18" s="200"/>
      <c r="G18" s="199"/>
      <c r="H18" s="200"/>
      <c r="I18" s="199">
        <f>SUMIF(F48:F52,A18,I48:I52)</f>
        <v>0</v>
      </c>
      <c r="J18" s="201"/>
    </row>
    <row r="19" spans="1:10" ht="23.25" customHeight="1" x14ac:dyDescent="0.2">
      <c r="A19" s="139" t="s">
        <v>59</v>
      </c>
      <c r="B19" s="38" t="s">
        <v>27</v>
      </c>
      <c r="C19" s="61"/>
      <c r="D19" s="62"/>
      <c r="E19" s="199"/>
      <c r="F19" s="200"/>
      <c r="G19" s="199"/>
      <c r="H19" s="200"/>
      <c r="I19" s="199">
        <f>SUMIF(F48:F52,A19,I48:I52)</f>
        <v>0</v>
      </c>
      <c r="J19" s="201"/>
    </row>
    <row r="20" spans="1:10" ht="23.25" customHeight="1" x14ac:dyDescent="0.2">
      <c r="A20" s="139" t="s">
        <v>60</v>
      </c>
      <c r="B20" s="38" t="s">
        <v>28</v>
      </c>
      <c r="C20" s="61"/>
      <c r="D20" s="62"/>
      <c r="E20" s="199"/>
      <c r="F20" s="200"/>
      <c r="G20" s="199"/>
      <c r="H20" s="200"/>
      <c r="I20" s="199">
        <f>SUMIF(F48:F52,A20,I48:I52)</f>
        <v>0</v>
      </c>
      <c r="J20" s="201"/>
    </row>
    <row r="21" spans="1:10" ht="23.25" customHeight="1" x14ac:dyDescent="0.2">
      <c r="A21" s="2"/>
      <c r="B21" s="48" t="s">
        <v>29</v>
      </c>
      <c r="C21" s="63"/>
      <c r="D21" s="64"/>
      <c r="E21" s="206"/>
      <c r="F21" s="207"/>
      <c r="G21" s="206"/>
      <c r="H21" s="207"/>
      <c r="I21" s="206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2">
        <f>I23*E23/100</f>
        <v>0</v>
      </c>
      <c r="H24" s="213"/>
      <c r="I24" s="21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6">
        <f>I25*E25/100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8">
        <f>CenaCelkemBezDPH-(ZakladDPHSni+ZakladDPHZakl)</f>
        <v>0</v>
      </c>
      <c r="H27" s="198"/>
      <c r="I27" s="19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8">
        <f>A27</f>
        <v>0</v>
      </c>
      <c r="H28" s="218"/>
      <c r="I28" s="218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7">
        <f>ZakladDPHSni+DPHSni+ZakladDPHZakl+DPHZakl+Zaokrouhleni</f>
        <v>0</v>
      </c>
      <c r="H29" s="217"/>
      <c r="I29" s="217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46</v>
      </c>
      <c r="C39" s="223"/>
      <c r="D39" s="223"/>
      <c r="E39" s="223"/>
      <c r="F39" s="96">
        <f>'G2.5 - Provizorium - parovod'!AE59</f>
        <v>0</v>
      </c>
      <c r="G39" s="97">
        <f>'G2.5 - Provizorium - parovod'!AF59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24" t="s">
        <v>47</v>
      </c>
      <c r="D40" s="224"/>
      <c r="E40" s="224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24" t="s">
        <v>45</v>
      </c>
      <c r="D41" s="224"/>
      <c r="E41" s="224"/>
      <c r="F41" s="102">
        <f>'G2.5 - Provizorium - parovod'!AE59</f>
        <v>0</v>
      </c>
      <c r="G41" s="103">
        <f>'G2.5 - Provizorium - parovod'!AF59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23" t="s">
        <v>43</v>
      </c>
      <c r="D42" s="223"/>
      <c r="E42" s="223"/>
      <c r="F42" s="107">
        <f>'G2.5 - Provizorium - parovod'!AE59</f>
        <v>0</v>
      </c>
      <c r="G42" s="98">
        <f>'G2.5 - Provizorium - parovod'!AF59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5" t="s">
        <v>48</v>
      </c>
      <c r="C43" s="226"/>
      <c r="D43" s="226"/>
      <c r="E43" s="226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50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51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227" t="s">
        <v>52</v>
      </c>
      <c r="D48" s="228"/>
      <c r="E48" s="228"/>
      <c r="F48" s="135" t="s">
        <v>24</v>
      </c>
      <c r="G48" s="136"/>
      <c r="H48" s="136"/>
      <c r="I48" s="136">
        <f>'G2.5 - Provizorium - parovod'!G8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53</v>
      </c>
      <c r="C49" s="227" t="s">
        <v>54</v>
      </c>
      <c r="D49" s="228"/>
      <c r="E49" s="228"/>
      <c r="F49" s="135" t="s">
        <v>25</v>
      </c>
      <c r="G49" s="136"/>
      <c r="H49" s="136"/>
      <c r="I49" s="136">
        <f>'G2.5 - Provizorium - parovod'!G13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55</v>
      </c>
      <c r="C50" s="227" t="s">
        <v>56</v>
      </c>
      <c r="D50" s="228"/>
      <c r="E50" s="228"/>
      <c r="F50" s="135" t="s">
        <v>25</v>
      </c>
      <c r="G50" s="136"/>
      <c r="H50" s="136"/>
      <c r="I50" s="136">
        <f>'G2.5 - Provizorium - parovod'!G17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57</v>
      </c>
      <c r="C51" s="227" t="s">
        <v>58</v>
      </c>
      <c r="D51" s="228"/>
      <c r="E51" s="228"/>
      <c r="F51" s="135" t="s">
        <v>26</v>
      </c>
      <c r="G51" s="136"/>
      <c r="H51" s="136"/>
      <c r="I51" s="136">
        <f>'G2.5 - Provizorium - parovod'!G24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59</v>
      </c>
      <c r="C52" s="227" t="s">
        <v>27</v>
      </c>
      <c r="D52" s="228"/>
      <c r="E52" s="228"/>
      <c r="F52" s="135" t="s">
        <v>59</v>
      </c>
      <c r="G52" s="136"/>
      <c r="H52" s="136"/>
      <c r="I52" s="136">
        <f>'G2.5 - Provizorium - parovod'!G49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/>
      <c r="H53" s="138"/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cfiylXjfurJgXsZKFzl+j6fpyiwpgFEatpb2o0UOLAfwhCNsa59Kca34kh2srqgn4uQGLZGmDhQD/WNMNo4JWQ==" saltValue="zSestdzOhWT8MISsFyg94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4:J4"/>
    <mergeCell ref="D3:J3"/>
    <mergeCell ref="D5:G5"/>
    <mergeCell ref="D6:G6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algorithmName="SHA-512" hashValue="LJqV9cmPSHZ6JwCQzJiLeTX2kI64OMY6bKtQe1sXZNDdCoOwl40AnWl+7jBZsk9ZbbU0K1P7Mb7qVcOwoSikCA==" saltValue="C32PnLy4oKKkN4KmsG1QJ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34" sqref="F34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61</v>
      </c>
      <c r="B1" s="243"/>
      <c r="C1" s="243"/>
      <c r="D1" s="243"/>
      <c r="E1" s="243"/>
      <c r="F1" s="243"/>
      <c r="G1" s="243"/>
      <c r="AG1" t="s">
        <v>62</v>
      </c>
    </row>
    <row r="2" spans="1:60" ht="24.95" customHeight="1" x14ac:dyDescent="0.2">
      <c r="A2" s="140" t="s">
        <v>7</v>
      </c>
      <c r="B2" s="49" t="s">
        <v>193</v>
      </c>
      <c r="C2" s="250" t="s">
        <v>194</v>
      </c>
      <c r="D2" s="251"/>
      <c r="E2" s="251"/>
      <c r="F2" s="251"/>
      <c r="G2" s="252"/>
      <c r="AG2" t="s">
        <v>63</v>
      </c>
    </row>
    <row r="3" spans="1:60" ht="24.95" customHeight="1" x14ac:dyDescent="0.2">
      <c r="A3" s="140" t="s">
        <v>8</v>
      </c>
      <c r="B3" s="49" t="s">
        <v>195</v>
      </c>
      <c r="C3" s="253" t="s">
        <v>197</v>
      </c>
      <c r="D3" s="251"/>
      <c r="E3" s="251"/>
      <c r="F3" s="251"/>
      <c r="G3" s="252"/>
      <c r="AC3" s="121" t="s">
        <v>63</v>
      </c>
      <c r="AG3" t="s">
        <v>64</v>
      </c>
    </row>
    <row r="4" spans="1:60" ht="24.95" customHeight="1" x14ac:dyDescent="0.2">
      <c r="A4" s="141" t="s">
        <v>9</v>
      </c>
      <c r="B4" s="189"/>
      <c r="C4" s="254" t="s">
        <v>187</v>
      </c>
      <c r="D4" s="255"/>
      <c r="E4" s="255"/>
      <c r="F4" s="255"/>
      <c r="G4" s="256"/>
      <c r="AG4" t="s">
        <v>65</v>
      </c>
    </row>
    <row r="5" spans="1:60" x14ac:dyDescent="0.2">
      <c r="D5" s="10"/>
    </row>
    <row r="6" spans="1:60" ht="38.25" x14ac:dyDescent="0.2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29</v>
      </c>
      <c r="H6" s="146" t="s">
        <v>30</v>
      </c>
      <c r="I6" s="146" t="s">
        <v>72</v>
      </c>
      <c r="J6" s="146" t="s">
        <v>31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88</v>
      </c>
      <c r="B8" s="160" t="s">
        <v>43</v>
      </c>
      <c r="C8" s="180" t="s">
        <v>52</v>
      </c>
      <c r="D8" s="161"/>
      <c r="E8" s="162"/>
      <c r="F8" s="163"/>
      <c r="G8" s="163">
        <f>SUMIF(AG9:AG12,"&lt;&gt;NOR",G9:G12)</f>
        <v>0</v>
      </c>
      <c r="H8" s="163"/>
      <c r="I8" s="163">
        <f>SUM(I9:I12)</f>
        <v>0</v>
      </c>
      <c r="J8" s="163"/>
      <c r="K8" s="163">
        <f>SUM(K9:K12)</f>
        <v>0</v>
      </c>
      <c r="L8" s="163"/>
      <c r="M8" s="163">
        <f>SUM(M9:M12)</f>
        <v>0</v>
      </c>
      <c r="N8" s="162"/>
      <c r="O8" s="162">
        <f>SUM(O9:O12)</f>
        <v>0.19</v>
      </c>
      <c r="P8" s="162"/>
      <c r="Q8" s="162">
        <f>SUM(Q9:Q12)</f>
        <v>0</v>
      </c>
      <c r="R8" s="163"/>
      <c r="S8" s="163"/>
      <c r="T8" s="164"/>
      <c r="U8" s="158"/>
      <c r="V8" s="158">
        <f>SUM(V9:V12)</f>
        <v>24.700000000000003</v>
      </c>
      <c r="W8" s="158"/>
      <c r="X8" s="158"/>
      <c r="Y8" s="158"/>
      <c r="AG8" t="s">
        <v>89</v>
      </c>
    </row>
    <row r="9" spans="1:60" outlineLevel="1" x14ac:dyDescent="0.2">
      <c r="A9" s="166">
        <v>1</v>
      </c>
      <c r="B9" s="167" t="s">
        <v>90</v>
      </c>
      <c r="C9" s="181" t="s">
        <v>91</v>
      </c>
      <c r="D9" s="168" t="s">
        <v>92</v>
      </c>
      <c r="E9" s="169">
        <v>20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9.4000000000000004E-3</v>
      </c>
      <c r="O9" s="169">
        <f>ROUND(E9*N9,2)</f>
        <v>0.19</v>
      </c>
      <c r="P9" s="169">
        <v>0</v>
      </c>
      <c r="Q9" s="169">
        <f>ROUND(E9*P9,2)</f>
        <v>0</v>
      </c>
      <c r="R9" s="171" t="s">
        <v>93</v>
      </c>
      <c r="S9" s="171" t="s">
        <v>94</v>
      </c>
      <c r="T9" s="172" t="s">
        <v>94</v>
      </c>
      <c r="U9" s="157">
        <v>0.86399999999999999</v>
      </c>
      <c r="V9" s="157">
        <f>ROUND(E9*U9,2)</f>
        <v>17.28</v>
      </c>
      <c r="W9" s="157"/>
      <c r="X9" s="157"/>
      <c r="Y9" s="157" t="s">
        <v>95</v>
      </c>
      <c r="Z9" s="147"/>
      <c r="AA9" s="147"/>
      <c r="AB9" s="147"/>
      <c r="AC9" s="147"/>
      <c r="AD9" s="147"/>
      <c r="AE9" s="147"/>
      <c r="AF9" s="147"/>
      <c r="AG9" s="147" t="s">
        <v>96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4" t="s">
        <v>97</v>
      </c>
      <c r="D10" s="245"/>
      <c r="E10" s="245"/>
      <c r="F10" s="245"/>
      <c r="G10" s="245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98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99</v>
      </c>
      <c r="C11" s="181" t="s">
        <v>100</v>
      </c>
      <c r="D11" s="168" t="s">
        <v>92</v>
      </c>
      <c r="E11" s="169">
        <v>20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9">
        <v>0</v>
      </c>
      <c r="O11" s="169">
        <f>ROUND(E11*N11,2)</f>
        <v>0</v>
      </c>
      <c r="P11" s="169">
        <v>0</v>
      </c>
      <c r="Q11" s="169">
        <f>ROUND(E11*P11,2)</f>
        <v>0</v>
      </c>
      <c r="R11" s="171" t="s">
        <v>93</v>
      </c>
      <c r="S11" s="171" t="s">
        <v>94</v>
      </c>
      <c r="T11" s="172" t="s">
        <v>94</v>
      </c>
      <c r="U11" s="157">
        <v>0.371</v>
      </c>
      <c r="V11" s="157">
        <f>ROUND(E11*U11,2)</f>
        <v>7.42</v>
      </c>
      <c r="W11" s="157"/>
      <c r="X11" s="157"/>
      <c r="Y11" s="157" t="s">
        <v>95</v>
      </c>
      <c r="Z11" s="147"/>
      <c r="AA11" s="147"/>
      <c r="AB11" s="147"/>
      <c r="AC11" s="147"/>
      <c r="AD11" s="147"/>
      <c r="AE11" s="147"/>
      <c r="AF11" s="147"/>
      <c r="AG11" s="147" t="s">
        <v>96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244" t="s">
        <v>97</v>
      </c>
      <c r="D12" s="245"/>
      <c r="E12" s="245"/>
      <c r="F12" s="245"/>
      <c r="G12" s="245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98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59" t="s">
        <v>88</v>
      </c>
      <c r="B13" s="160" t="s">
        <v>53</v>
      </c>
      <c r="C13" s="180" t="s">
        <v>54</v>
      </c>
      <c r="D13" s="161"/>
      <c r="E13" s="162"/>
      <c r="F13" s="163"/>
      <c r="G13" s="163">
        <f>SUMIF(AG14:AG16,"&lt;&gt;NOR",G14:G16)</f>
        <v>0</v>
      </c>
      <c r="H13" s="163"/>
      <c r="I13" s="163">
        <f>SUM(I14:I16)</f>
        <v>0</v>
      </c>
      <c r="J13" s="163"/>
      <c r="K13" s="163">
        <f>SUM(K14:K16)</f>
        <v>0</v>
      </c>
      <c r="L13" s="163"/>
      <c r="M13" s="163">
        <f>SUM(M14:M16)</f>
        <v>0</v>
      </c>
      <c r="N13" s="162"/>
      <c r="O13" s="162">
        <f>SUM(O14:O16)</f>
        <v>0</v>
      </c>
      <c r="P13" s="162"/>
      <c r="Q13" s="162">
        <f>SUM(Q14:Q16)</f>
        <v>0</v>
      </c>
      <c r="R13" s="163"/>
      <c r="S13" s="163"/>
      <c r="T13" s="164"/>
      <c r="U13" s="158"/>
      <c r="V13" s="158">
        <f>SUM(V14:V16)</f>
        <v>1.3800000000000001</v>
      </c>
      <c r="W13" s="158"/>
      <c r="X13" s="158"/>
      <c r="Y13" s="158"/>
      <c r="AG13" t="s">
        <v>89</v>
      </c>
    </row>
    <row r="14" spans="1:60" ht="22.5" outlineLevel="1" x14ac:dyDescent="0.2">
      <c r="A14" s="173">
        <v>3</v>
      </c>
      <c r="B14" s="174" t="s">
        <v>101</v>
      </c>
      <c r="C14" s="182" t="s">
        <v>102</v>
      </c>
      <c r="D14" s="175" t="s">
        <v>103</v>
      </c>
      <c r="E14" s="176">
        <v>1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6">
        <v>4.0000000000000001E-3</v>
      </c>
      <c r="O14" s="176">
        <f>ROUND(E14*N14,2)</f>
        <v>0</v>
      </c>
      <c r="P14" s="176">
        <v>0</v>
      </c>
      <c r="Q14" s="176">
        <f>ROUND(E14*P14,2)</f>
        <v>0</v>
      </c>
      <c r="R14" s="178" t="s">
        <v>104</v>
      </c>
      <c r="S14" s="178" t="s">
        <v>94</v>
      </c>
      <c r="T14" s="179" t="s">
        <v>94</v>
      </c>
      <c r="U14" s="157">
        <v>0</v>
      </c>
      <c r="V14" s="157">
        <f>ROUND(E14*U14,2)</f>
        <v>0</v>
      </c>
      <c r="W14" s="157"/>
      <c r="X14" s="157"/>
      <c r="Y14" s="157" t="s">
        <v>95</v>
      </c>
      <c r="Z14" s="147"/>
      <c r="AA14" s="147"/>
      <c r="AB14" s="147"/>
      <c r="AC14" s="147"/>
      <c r="AD14" s="147"/>
      <c r="AE14" s="147"/>
      <c r="AF14" s="147"/>
      <c r="AG14" s="147" t="s">
        <v>105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3">
        <v>4</v>
      </c>
      <c r="B15" s="174" t="s">
        <v>106</v>
      </c>
      <c r="C15" s="182" t="s">
        <v>107</v>
      </c>
      <c r="D15" s="175" t="s">
        <v>103</v>
      </c>
      <c r="E15" s="176">
        <v>1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6">
        <v>0</v>
      </c>
      <c r="O15" s="176">
        <f>ROUND(E15*N15,2)</f>
        <v>0</v>
      </c>
      <c r="P15" s="176">
        <v>0</v>
      </c>
      <c r="Q15" s="176">
        <f>ROUND(E15*P15,2)</f>
        <v>0</v>
      </c>
      <c r="R15" s="178" t="s">
        <v>108</v>
      </c>
      <c r="S15" s="178" t="s">
        <v>94</v>
      </c>
      <c r="T15" s="179" t="s">
        <v>109</v>
      </c>
      <c r="U15" s="157">
        <v>1.373</v>
      </c>
      <c r="V15" s="157">
        <f>ROUND(E15*U15,2)</f>
        <v>1.37</v>
      </c>
      <c r="W15" s="157"/>
      <c r="X15" s="157"/>
      <c r="Y15" s="157" t="s">
        <v>95</v>
      </c>
      <c r="Z15" s="147"/>
      <c r="AA15" s="147"/>
      <c r="AB15" s="147"/>
      <c r="AC15" s="147"/>
      <c r="AD15" s="147"/>
      <c r="AE15" s="147"/>
      <c r="AF15" s="147"/>
      <c r="AG15" s="147" t="s">
        <v>96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3">
        <v>5</v>
      </c>
      <c r="B16" s="174" t="s">
        <v>110</v>
      </c>
      <c r="C16" s="182" t="s">
        <v>111</v>
      </c>
      <c r="D16" s="175" t="s">
        <v>112</v>
      </c>
      <c r="E16" s="176">
        <v>4.0000000000000001E-3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8" t="s">
        <v>108</v>
      </c>
      <c r="S16" s="178" t="s">
        <v>94</v>
      </c>
      <c r="T16" s="179" t="s">
        <v>109</v>
      </c>
      <c r="U16" s="157">
        <v>3.5630000000000002</v>
      </c>
      <c r="V16" s="157">
        <f>ROUND(E16*U16,2)</f>
        <v>0.01</v>
      </c>
      <c r="W16" s="157"/>
      <c r="X16" s="157"/>
      <c r="Y16" s="157" t="s">
        <v>95</v>
      </c>
      <c r="Z16" s="147"/>
      <c r="AA16" s="147"/>
      <c r="AB16" s="147"/>
      <c r="AC16" s="147"/>
      <c r="AD16" s="147"/>
      <c r="AE16" s="147"/>
      <c r="AF16" s="147"/>
      <c r="AG16" s="147" t="s">
        <v>96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9" t="s">
        <v>88</v>
      </c>
      <c r="B17" s="160" t="s">
        <v>55</v>
      </c>
      <c r="C17" s="180" t="s">
        <v>56</v>
      </c>
      <c r="D17" s="161"/>
      <c r="E17" s="162"/>
      <c r="F17" s="163"/>
      <c r="G17" s="163">
        <f>SUMIF(AG18:AG23,"&lt;&gt;NOR",G18:G23)</f>
        <v>0</v>
      </c>
      <c r="H17" s="163"/>
      <c r="I17" s="163">
        <f>SUM(I18:I23)</f>
        <v>0</v>
      </c>
      <c r="J17" s="163"/>
      <c r="K17" s="163">
        <f>SUM(K18:K23)</f>
        <v>0</v>
      </c>
      <c r="L17" s="163"/>
      <c r="M17" s="163">
        <f>SUM(M18:M23)</f>
        <v>0</v>
      </c>
      <c r="N17" s="162"/>
      <c r="O17" s="162">
        <f>SUM(O18:O23)</f>
        <v>3</v>
      </c>
      <c r="P17" s="162"/>
      <c r="Q17" s="162">
        <f>SUM(Q18:Q23)</f>
        <v>0</v>
      </c>
      <c r="R17" s="163"/>
      <c r="S17" s="163"/>
      <c r="T17" s="164"/>
      <c r="U17" s="158"/>
      <c r="V17" s="158">
        <f>SUM(V18:V23)</f>
        <v>2.62</v>
      </c>
      <c r="W17" s="158"/>
      <c r="X17" s="158"/>
      <c r="Y17" s="158"/>
      <c r="AG17" t="s">
        <v>89</v>
      </c>
    </row>
    <row r="18" spans="1:60" outlineLevel="1" x14ac:dyDescent="0.2">
      <c r="A18" s="173">
        <v>6</v>
      </c>
      <c r="B18" s="174" t="s">
        <v>113</v>
      </c>
      <c r="C18" s="182" t="s">
        <v>114</v>
      </c>
      <c r="D18" s="175" t="s">
        <v>115</v>
      </c>
      <c r="E18" s="176">
        <v>1</v>
      </c>
      <c r="F18" s="177"/>
      <c r="G18" s="178">
        <f t="shared" ref="G18:G23" si="0">ROUND(E18*F18,2)</f>
        <v>0</v>
      </c>
      <c r="H18" s="177"/>
      <c r="I18" s="178">
        <f t="shared" ref="I18:I23" si="1">ROUND(E18*H18,2)</f>
        <v>0</v>
      </c>
      <c r="J18" s="177"/>
      <c r="K18" s="178">
        <f t="shared" ref="K18:K23" si="2">ROUND(E18*J18,2)</f>
        <v>0</v>
      </c>
      <c r="L18" s="178">
        <v>21</v>
      </c>
      <c r="M18" s="178">
        <f t="shared" ref="M18:M23" si="3">G18*(1+L18/100)</f>
        <v>0</v>
      </c>
      <c r="N18" s="176">
        <v>0</v>
      </c>
      <c r="O18" s="176">
        <f t="shared" ref="O18:O23" si="4">ROUND(E18*N18,2)</f>
        <v>0</v>
      </c>
      <c r="P18" s="176">
        <v>0</v>
      </c>
      <c r="Q18" s="176">
        <f t="shared" ref="Q18:Q23" si="5">ROUND(E18*P18,2)</f>
        <v>0</v>
      </c>
      <c r="R18" s="178"/>
      <c r="S18" s="178" t="s">
        <v>116</v>
      </c>
      <c r="T18" s="179" t="s">
        <v>109</v>
      </c>
      <c r="U18" s="157">
        <v>0</v>
      </c>
      <c r="V18" s="157">
        <f t="shared" ref="V18:V23" si="6">ROUND(E18*U18,2)</f>
        <v>0</v>
      </c>
      <c r="W18" s="157"/>
      <c r="X18" s="157"/>
      <c r="Y18" s="157" t="s">
        <v>95</v>
      </c>
      <c r="Z18" s="147"/>
      <c r="AA18" s="147"/>
      <c r="AB18" s="147"/>
      <c r="AC18" s="147"/>
      <c r="AD18" s="147"/>
      <c r="AE18" s="147"/>
      <c r="AF18" s="147"/>
      <c r="AG18" s="147" t="s">
        <v>105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7</v>
      </c>
      <c r="B19" s="174" t="s">
        <v>117</v>
      </c>
      <c r="C19" s="182" t="s">
        <v>118</v>
      </c>
      <c r="D19" s="175" t="s">
        <v>115</v>
      </c>
      <c r="E19" s="176">
        <v>1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8"/>
      <c r="S19" s="178" t="s">
        <v>116</v>
      </c>
      <c r="T19" s="179" t="s">
        <v>109</v>
      </c>
      <c r="U19" s="157">
        <v>0</v>
      </c>
      <c r="V19" s="157">
        <f t="shared" si="6"/>
        <v>0</v>
      </c>
      <c r="W19" s="157"/>
      <c r="X19" s="157"/>
      <c r="Y19" s="157" t="s">
        <v>95</v>
      </c>
      <c r="Z19" s="147"/>
      <c r="AA19" s="147"/>
      <c r="AB19" s="147"/>
      <c r="AC19" s="147"/>
      <c r="AD19" s="147"/>
      <c r="AE19" s="147"/>
      <c r="AF19" s="147"/>
      <c r="AG19" s="147" t="s">
        <v>105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3">
        <v>8</v>
      </c>
      <c r="B20" s="174" t="s">
        <v>119</v>
      </c>
      <c r="C20" s="182" t="s">
        <v>120</v>
      </c>
      <c r="D20" s="175" t="s">
        <v>103</v>
      </c>
      <c r="E20" s="176">
        <v>1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6">
        <v>2.4000000000000001E-4</v>
      </c>
      <c r="O20" s="176">
        <f t="shared" si="4"/>
        <v>0</v>
      </c>
      <c r="P20" s="176">
        <v>0</v>
      </c>
      <c r="Q20" s="176">
        <f t="shared" si="5"/>
        <v>0</v>
      </c>
      <c r="R20" s="178"/>
      <c r="S20" s="178" t="s">
        <v>94</v>
      </c>
      <c r="T20" s="179" t="s">
        <v>94</v>
      </c>
      <c r="U20" s="157">
        <v>1.667</v>
      </c>
      <c r="V20" s="157">
        <f t="shared" si="6"/>
        <v>1.67</v>
      </c>
      <c r="W20" s="157"/>
      <c r="X20" s="157"/>
      <c r="Y20" s="157" t="s">
        <v>95</v>
      </c>
      <c r="Z20" s="147"/>
      <c r="AA20" s="147"/>
      <c r="AB20" s="147"/>
      <c r="AC20" s="147"/>
      <c r="AD20" s="147"/>
      <c r="AE20" s="147"/>
      <c r="AF20" s="147"/>
      <c r="AG20" s="147" t="s">
        <v>96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3">
        <v>9</v>
      </c>
      <c r="B21" s="174" t="s">
        <v>121</v>
      </c>
      <c r="C21" s="182" t="s">
        <v>122</v>
      </c>
      <c r="D21" s="175" t="s">
        <v>103</v>
      </c>
      <c r="E21" s="176">
        <v>1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6">
        <v>9.0000000000000006E-5</v>
      </c>
      <c r="O21" s="176">
        <f t="shared" si="4"/>
        <v>0</v>
      </c>
      <c r="P21" s="176">
        <v>0</v>
      </c>
      <c r="Q21" s="176">
        <f t="shared" si="5"/>
        <v>0</v>
      </c>
      <c r="R21" s="178"/>
      <c r="S21" s="178" t="s">
        <v>94</v>
      </c>
      <c r="T21" s="179" t="s">
        <v>94</v>
      </c>
      <c r="U21" s="157">
        <v>0.874</v>
      </c>
      <c r="V21" s="157">
        <f t="shared" si="6"/>
        <v>0.87</v>
      </c>
      <c r="W21" s="157"/>
      <c r="X21" s="157"/>
      <c r="Y21" s="157" t="s">
        <v>95</v>
      </c>
      <c r="Z21" s="147"/>
      <c r="AA21" s="147"/>
      <c r="AB21" s="147"/>
      <c r="AC21" s="147"/>
      <c r="AD21" s="147"/>
      <c r="AE21" s="147"/>
      <c r="AF21" s="147"/>
      <c r="AG21" s="147" t="s">
        <v>96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3">
        <v>10</v>
      </c>
      <c r="B22" s="174" t="s">
        <v>123</v>
      </c>
      <c r="C22" s="182" t="s">
        <v>124</v>
      </c>
      <c r="D22" s="175" t="s">
        <v>112</v>
      </c>
      <c r="E22" s="176">
        <v>0.03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8" t="s">
        <v>108</v>
      </c>
      <c r="S22" s="178" t="s">
        <v>94</v>
      </c>
      <c r="T22" s="179" t="s">
        <v>109</v>
      </c>
      <c r="U22" s="157">
        <v>2.5750000000000002</v>
      </c>
      <c r="V22" s="157">
        <f t="shared" si="6"/>
        <v>0.08</v>
      </c>
      <c r="W22" s="157"/>
      <c r="X22" s="157"/>
      <c r="Y22" s="157" t="s">
        <v>95</v>
      </c>
      <c r="Z22" s="147"/>
      <c r="AA22" s="147"/>
      <c r="AB22" s="147"/>
      <c r="AC22" s="147"/>
      <c r="AD22" s="147"/>
      <c r="AE22" s="147"/>
      <c r="AF22" s="147"/>
      <c r="AG22" s="147" t="s">
        <v>96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3">
        <v>11</v>
      </c>
      <c r="B23" s="174" t="s">
        <v>125</v>
      </c>
      <c r="C23" s="182" t="s">
        <v>126</v>
      </c>
      <c r="D23" s="175" t="s">
        <v>103</v>
      </c>
      <c r="E23" s="176">
        <v>60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6">
        <v>0.05</v>
      </c>
      <c r="O23" s="176">
        <f t="shared" si="4"/>
        <v>3</v>
      </c>
      <c r="P23" s="176">
        <v>0</v>
      </c>
      <c r="Q23" s="176">
        <f t="shared" si="5"/>
        <v>0</v>
      </c>
      <c r="R23" s="178" t="s">
        <v>104</v>
      </c>
      <c r="S23" s="178" t="s">
        <v>94</v>
      </c>
      <c r="T23" s="179" t="s">
        <v>94</v>
      </c>
      <c r="U23" s="157">
        <v>0</v>
      </c>
      <c r="V23" s="157">
        <f t="shared" si="6"/>
        <v>0</v>
      </c>
      <c r="W23" s="157"/>
      <c r="X23" s="157"/>
      <c r="Y23" s="157" t="s">
        <v>95</v>
      </c>
      <c r="Z23" s="147"/>
      <c r="AA23" s="147"/>
      <c r="AB23" s="147"/>
      <c r="AC23" s="147"/>
      <c r="AD23" s="147"/>
      <c r="AE23" s="147"/>
      <c r="AF23" s="147"/>
      <c r="AG23" s="147" t="s">
        <v>105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59" t="s">
        <v>88</v>
      </c>
      <c r="B24" s="160" t="s">
        <v>57</v>
      </c>
      <c r="C24" s="180" t="s">
        <v>58</v>
      </c>
      <c r="D24" s="161"/>
      <c r="E24" s="162"/>
      <c r="F24" s="163"/>
      <c r="G24" s="163">
        <f>SUMIF(AG25:AG48,"&lt;&gt;NOR",G25:G48)</f>
        <v>0</v>
      </c>
      <c r="H24" s="163"/>
      <c r="I24" s="163">
        <f>SUM(I25:I48)</f>
        <v>0</v>
      </c>
      <c r="J24" s="163"/>
      <c r="K24" s="163">
        <f>SUM(K25:K48)</f>
        <v>0</v>
      </c>
      <c r="L24" s="163"/>
      <c r="M24" s="163">
        <f>SUM(M25:M48)</f>
        <v>0</v>
      </c>
      <c r="N24" s="162"/>
      <c r="O24" s="162">
        <f>SUM(O25:O48)</f>
        <v>1.7000000000000002</v>
      </c>
      <c r="P24" s="162"/>
      <c r="Q24" s="162">
        <f>SUM(Q25:Q48)</f>
        <v>0</v>
      </c>
      <c r="R24" s="163"/>
      <c r="S24" s="163"/>
      <c r="T24" s="164"/>
      <c r="U24" s="158"/>
      <c r="V24" s="158">
        <f>SUM(V25:V48)</f>
        <v>101.04000000000002</v>
      </c>
      <c r="W24" s="158"/>
      <c r="X24" s="158"/>
      <c r="Y24" s="158"/>
      <c r="AG24" t="s">
        <v>89</v>
      </c>
    </row>
    <row r="25" spans="1:60" outlineLevel="1" x14ac:dyDescent="0.2">
      <c r="A25" s="173">
        <v>12</v>
      </c>
      <c r="B25" s="174" t="s">
        <v>127</v>
      </c>
      <c r="C25" s="182" t="s">
        <v>128</v>
      </c>
      <c r="D25" s="175" t="s">
        <v>129</v>
      </c>
      <c r="E25" s="176">
        <v>0</v>
      </c>
      <c r="F25" s="177"/>
      <c r="G25" s="178">
        <f t="shared" ref="G25:G30" si="7">ROUND(E25*F25,2)</f>
        <v>0</v>
      </c>
      <c r="H25" s="177"/>
      <c r="I25" s="178">
        <f t="shared" ref="I25:I30" si="8">ROUND(E25*H25,2)</f>
        <v>0</v>
      </c>
      <c r="J25" s="177"/>
      <c r="K25" s="178">
        <f t="shared" ref="K25:K30" si="9">ROUND(E25*J25,2)</f>
        <v>0</v>
      </c>
      <c r="L25" s="178">
        <v>21</v>
      </c>
      <c r="M25" s="178">
        <f t="shared" ref="M25:M30" si="10">G25*(1+L25/100)</f>
        <v>0</v>
      </c>
      <c r="N25" s="176">
        <v>0</v>
      </c>
      <c r="O25" s="176">
        <f t="shared" ref="O25:O30" si="11">ROUND(E25*N25,2)</f>
        <v>0</v>
      </c>
      <c r="P25" s="176">
        <v>0</v>
      </c>
      <c r="Q25" s="176">
        <f t="shared" ref="Q25:Q30" si="12">ROUND(E25*P25,2)</f>
        <v>0</v>
      </c>
      <c r="R25" s="178"/>
      <c r="S25" s="178" t="s">
        <v>116</v>
      </c>
      <c r="T25" s="179" t="s">
        <v>109</v>
      </c>
      <c r="U25" s="157">
        <v>0</v>
      </c>
      <c r="V25" s="157">
        <f t="shared" ref="V25:V30" si="13">ROUND(E25*U25,2)</f>
        <v>0</v>
      </c>
      <c r="W25" s="157"/>
      <c r="X25" s="157"/>
      <c r="Y25" s="157" t="s">
        <v>95</v>
      </c>
      <c r="Z25" s="147"/>
      <c r="AA25" s="147"/>
      <c r="AB25" s="147"/>
      <c r="AC25" s="147"/>
      <c r="AD25" s="147"/>
      <c r="AE25" s="147"/>
      <c r="AF25" s="147"/>
      <c r="AG25" s="147" t="s">
        <v>96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33.75" outlineLevel="1" x14ac:dyDescent="0.2">
      <c r="A26" s="173">
        <v>13</v>
      </c>
      <c r="B26" s="174" t="s">
        <v>130</v>
      </c>
      <c r="C26" s="182" t="s">
        <v>131</v>
      </c>
      <c r="D26" s="175" t="s">
        <v>132</v>
      </c>
      <c r="E26" s="176">
        <v>75</v>
      </c>
      <c r="F26" s="177"/>
      <c r="G26" s="178">
        <f t="shared" si="7"/>
        <v>0</v>
      </c>
      <c r="H26" s="177"/>
      <c r="I26" s="178">
        <f t="shared" si="8"/>
        <v>0</v>
      </c>
      <c r="J26" s="177"/>
      <c r="K26" s="178">
        <f t="shared" si="9"/>
        <v>0</v>
      </c>
      <c r="L26" s="178">
        <v>21</v>
      </c>
      <c r="M26" s="178">
        <f t="shared" si="10"/>
        <v>0</v>
      </c>
      <c r="N26" s="176">
        <v>4.1799999999999997E-3</v>
      </c>
      <c r="O26" s="176">
        <f t="shared" si="11"/>
        <v>0.31</v>
      </c>
      <c r="P26" s="176">
        <v>0</v>
      </c>
      <c r="Q26" s="176">
        <f t="shared" si="12"/>
        <v>0</v>
      </c>
      <c r="R26" s="178" t="s">
        <v>104</v>
      </c>
      <c r="S26" s="178" t="s">
        <v>94</v>
      </c>
      <c r="T26" s="179" t="s">
        <v>94</v>
      </c>
      <c r="U26" s="157">
        <v>0</v>
      </c>
      <c r="V26" s="157">
        <f t="shared" si="13"/>
        <v>0</v>
      </c>
      <c r="W26" s="157"/>
      <c r="X26" s="157"/>
      <c r="Y26" s="157" t="s">
        <v>95</v>
      </c>
      <c r="Z26" s="147"/>
      <c r="AA26" s="147"/>
      <c r="AB26" s="147"/>
      <c r="AC26" s="147"/>
      <c r="AD26" s="147"/>
      <c r="AE26" s="147"/>
      <c r="AF26" s="147"/>
      <c r="AG26" s="147" t="s">
        <v>105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33.75" outlineLevel="1" x14ac:dyDescent="0.2">
      <c r="A27" s="173">
        <v>14</v>
      </c>
      <c r="B27" s="174" t="s">
        <v>133</v>
      </c>
      <c r="C27" s="182" t="s">
        <v>134</v>
      </c>
      <c r="D27" s="175" t="s">
        <v>132</v>
      </c>
      <c r="E27" s="176">
        <v>175</v>
      </c>
      <c r="F27" s="177"/>
      <c r="G27" s="178">
        <f t="shared" si="7"/>
        <v>0</v>
      </c>
      <c r="H27" s="177"/>
      <c r="I27" s="178">
        <f t="shared" si="8"/>
        <v>0</v>
      </c>
      <c r="J27" s="177"/>
      <c r="K27" s="178">
        <f t="shared" si="9"/>
        <v>0</v>
      </c>
      <c r="L27" s="178">
        <v>21</v>
      </c>
      <c r="M27" s="178">
        <f t="shared" si="10"/>
        <v>0</v>
      </c>
      <c r="N27" s="176">
        <v>7.7000000000000002E-3</v>
      </c>
      <c r="O27" s="176">
        <f t="shared" si="11"/>
        <v>1.35</v>
      </c>
      <c r="P27" s="176">
        <v>0</v>
      </c>
      <c r="Q27" s="176">
        <f t="shared" si="12"/>
        <v>0</v>
      </c>
      <c r="R27" s="178" t="s">
        <v>104</v>
      </c>
      <c r="S27" s="178" t="s">
        <v>94</v>
      </c>
      <c r="T27" s="179" t="s">
        <v>94</v>
      </c>
      <c r="U27" s="157">
        <v>0</v>
      </c>
      <c r="V27" s="157">
        <f t="shared" si="13"/>
        <v>0</v>
      </c>
      <c r="W27" s="157"/>
      <c r="X27" s="157"/>
      <c r="Y27" s="157" t="s">
        <v>95</v>
      </c>
      <c r="Z27" s="147"/>
      <c r="AA27" s="147"/>
      <c r="AB27" s="147"/>
      <c r="AC27" s="147"/>
      <c r="AD27" s="147"/>
      <c r="AE27" s="147"/>
      <c r="AF27" s="147"/>
      <c r="AG27" s="147" t="s">
        <v>105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15</v>
      </c>
      <c r="B28" s="174" t="s">
        <v>135</v>
      </c>
      <c r="C28" s="182" t="s">
        <v>136</v>
      </c>
      <c r="D28" s="175" t="s">
        <v>132</v>
      </c>
      <c r="E28" s="176">
        <v>175</v>
      </c>
      <c r="F28" s="177"/>
      <c r="G28" s="178">
        <f t="shared" si="7"/>
        <v>0</v>
      </c>
      <c r="H28" s="177"/>
      <c r="I28" s="178">
        <f t="shared" si="8"/>
        <v>0</v>
      </c>
      <c r="J28" s="177"/>
      <c r="K28" s="178">
        <f t="shared" si="9"/>
        <v>0</v>
      </c>
      <c r="L28" s="178">
        <v>21</v>
      </c>
      <c r="M28" s="178">
        <f t="shared" si="10"/>
        <v>0</v>
      </c>
      <c r="N28" s="176">
        <v>1.6000000000000001E-4</v>
      </c>
      <c r="O28" s="176">
        <f t="shared" si="11"/>
        <v>0.03</v>
      </c>
      <c r="P28" s="176">
        <v>0</v>
      </c>
      <c r="Q28" s="176">
        <f t="shared" si="12"/>
        <v>0</v>
      </c>
      <c r="R28" s="178"/>
      <c r="S28" s="178" t="s">
        <v>94</v>
      </c>
      <c r="T28" s="179" t="s">
        <v>109</v>
      </c>
      <c r="U28" s="157">
        <v>0.26183000000000001</v>
      </c>
      <c r="V28" s="157">
        <f t="shared" si="13"/>
        <v>45.82</v>
      </c>
      <c r="W28" s="157"/>
      <c r="X28" s="157"/>
      <c r="Y28" s="157" t="s">
        <v>95</v>
      </c>
      <c r="Z28" s="147"/>
      <c r="AA28" s="147"/>
      <c r="AB28" s="147"/>
      <c r="AC28" s="147"/>
      <c r="AD28" s="147"/>
      <c r="AE28" s="147"/>
      <c r="AF28" s="147"/>
      <c r="AG28" s="147" t="s">
        <v>96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16</v>
      </c>
      <c r="B29" s="174" t="s">
        <v>137</v>
      </c>
      <c r="C29" s="182" t="s">
        <v>138</v>
      </c>
      <c r="D29" s="175" t="s">
        <v>132</v>
      </c>
      <c r="E29" s="176">
        <v>75</v>
      </c>
      <c r="F29" s="177"/>
      <c r="G29" s="178">
        <f t="shared" si="7"/>
        <v>0</v>
      </c>
      <c r="H29" s="177"/>
      <c r="I29" s="178">
        <f t="shared" si="8"/>
        <v>0</v>
      </c>
      <c r="J29" s="177"/>
      <c r="K29" s="178">
        <f t="shared" si="9"/>
        <v>0</v>
      </c>
      <c r="L29" s="178">
        <v>21</v>
      </c>
      <c r="M29" s="178">
        <f t="shared" si="10"/>
        <v>0</v>
      </c>
      <c r="N29" s="176">
        <v>1.1E-4</v>
      </c>
      <c r="O29" s="176">
        <f t="shared" si="11"/>
        <v>0.01</v>
      </c>
      <c r="P29" s="176">
        <v>0</v>
      </c>
      <c r="Q29" s="176">
        <f t="shared" si="12"/>
        <v>0</v>
      </c>
      <c r="R29" s="178"/>
      <c r="S29" s="178" t="s">
        <v>94</v>
      </c>
      <c r="T29" s="179" t="s">
        <v>109</v>
      </c>
      <c r="U29" s="157">
        <v>0.248</v>
      </c>
      <c r="V29" s="157">
        <f t="shared" si="13"/>
        <v>18.600000000000001</v>
      </c>
      <c r="W29" s="157"/>
      <c r="X29" s="157"/>
      <c r="Y29" s="157" t="s">
        <v>95</v>
      </c>
      <c r="Z29" s="147"/>
      <c r="AA29" s="147"/>
      <c r="AB29" s="147"/>
      <c r="AC29" s="147"/>
      <c r="AD29" s="147"/>
      <c r="AE29" s="147"/>
      <c r="AF29" s="147"/>
      <c r="AG29" s="147" t="s">
        <v>96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6">
        <v>17</v>
      </c>
      <c r="B30" s="167" t="s">
        <v>139</v>
      </c>
      <c r="C30" s="181" t="s">
        <v>140</v>
      </c>
      <c r="D30" s="168" t="s">
        <v>115</v>
      </c>
      <c r="E30" s="169">
        <v>4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9">
        <v>0</v>
      </c>
      <c r="O30" s="169">
        <f t="shared" si="11"/>
        <v>0</v>
      </c>
      <c r="P30" s="169">
        <v>0</v>
      </c>
      <c r="Q30" s="169">
        <f t="shared" si="12"/>
        <v>0</v>
      </c>
      <c r="R30" s="171"/>
      <c r="S30" s="171" t="s">
        <v>116</v>
      </c>
      <c r="T30" s="172" t="s">
        <v>109</v>
      </c>
      <c r="U30" s="157">
        <v>0</v>
      </c>
      <c r="V30" s="157">
        <f t="shared" si="13"/>
        <v>0</v>
      </c>
      <c r="W30" s="157"/>
      <c r="X30" s="157"/>
      <c r="Y30" s="157" t="s">
        <v>95</v>
      </c>
      <c r="Z30" s="147"/>
      <c r="AA30" s="147"/>
      <c r="AB30" s="147"/>
      <c r="AC30" s="147"/>
      <c r="AD30" s="147"/>
      <c r="AE30" s="147"/>
      <c r="AF30" s="147"/>
      <c r="AG30" s="147" t="s">
        <v>105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246" t="s">
        <v>141</v>
      </c>
      <c r="D31" s="247"/>
      <c r="E31" s="247"/>
      <c r="F31" s="247"/>
      <c r="G31" s="24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142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248" t="s">
        <v>143</v>
      </c>
      <c r="D32" s="249"/>
      <c r="E32" s="249"/>
      <c r="F32" s="249"/>
      <c r="G32" s="249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142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248" t="s">
        <v>144</v>
      </c>
      <c r="D33" s="249"/>
      <c r="E33" s="249"/>
      <c r="F33" s="249"/>
      <c r="G33" s="249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142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6">
        <v>18</v>
      </c>
      <c r="B34" s="167" t="s">
        <v>145</v>
      </c>
      <c r="C34" s="181" t="s">
        <v>146</v>
      </c>
      <c r="D34" s="168" t="s">
        <v>115</v>
      </c>
      <c r="E34" s="169">
        <v>3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71"/>
      <c r="S34" s="171" t="s">
        <v>116</v>
      </c>
      <c r="T34" s="172" t="s">
        <v>109</v>
      </c>
      <c r="U34" s="157">
        <v>0</v>
      </c>
      <c r="V34" s="157">
        <f>ROUND(E34*U34,2)</f>
        <v>0</v>
      </c>
      <c r="W34" s="157"/>
      <c r="X34" s="157"/>
      <c r="Y34" s="157" t="s">
        <v>95</v>
      </c>
      <c r="Z34" s="147"/>
      <c r="AA34" s="147"/>
      <c r="AB34" s="147"/>
      <c r="AC34" s="147"/>
      <c r="AD34" s="147"/>
      <c r="AE34" s="147"/>
      <c r="AF34" s="147"/>
      <c r="AG34" s="147" t="s">
        <v>105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246" t="s">
        <v>141</v>
      </c>
      <c r="D35" s="247"/>
      <c r="E35" s="247"/>
      <c r="F35" s="247"/>
      <c r="G35" s="24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142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248" t="s">
        <v>143</v>
      </c>
      <c r="D36" s="249"/>
      <c r="E36" s="249"/>
      <c r="F36" s="249"/>
      <c r="G36" s="249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142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248" t="s">
        <v>144</v>
      </c>
      <c r="D37" s="249"/>
      <c r="E37" s="249"/>
      <c r="F37" s="249"/>
      <c r="G37" s="249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142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3">
        <v>19</v>
      </c>
      <c r="B38" s="174" t="s">
        <v>119</v>
      </c>
      <c r="C38" s="182" t="s">
        <v>120</v>
      </c>
      <c r="D38" s="175" t="s">
        <v>103</v>
      </c>
      <c r="E38" s="176">
        <v>4</v>
      </c>
      <c r="F38" s="177"/>
      <c r="G38" s="178">
        <f t="shared" ref="G38:G48" si="14">ROUND(E38*F38,2)</f>
        <v>0</v>
      </c>
      <c r="H38" s="177"/>
      <c r="I38" s="178">
        <f t="shared" ref="I38:I48" si="15">ROUND(E38*H38,2)</f>
        <v>0</v>
      </c>
      <c r="J38" s="177"/>
      <c r="K38" s="178">
        <f t="shared" ref="K38:K48" si="16">ROUND(E38*J38,2)</f>
        <v>0</v>
      </c>
      <c r="L38" s="178">
        <v>21</v>
      </c>
      <c r="M38" s="178">
        <f t="shared" ref="M38:M48" si="17">G38*(1+L38/100)</f>
        <v>0</v>
      </c>
      <c r="N38" s="176">
        <v>2.4000000000000001E-4</v>
      </c>
      <c r="O38" s="176">
        <f t="shared" ref="O38:O48" si="18">ROUND(E38*N38,2)</f>
        <v>0</v>
      </c>
      <c r="P38" s="176">
        <v>0</v>
      </c>
      <c r="Q38" s="176">
        <f t="shared" ref="Q38:Q48" si="19">ROUND(E38*P38,2)</f>
        <v>0</v>
      </c>
      <c r="R38" s="178"/>
      <c r="S38" s="178" t="s">
        <v>94</v>
      </c>
      <c r="T38" s="179" t="s">
        <v>94</v>
      </c>
      <c r="U38" s="157">
        <v>1.667</v>
      </c>
      <c r="V38" s="157">
        <f t="shared" ref="V38:V48" si="20">ROUND(E38*U38,2)</f>
        <v>6.67</v>
      </c>
      <c r="W38" s="157"/>
      <c r="X38" s="157"/>
      <c r="Y38" s="157" t="s">
        <v>95</v>
      </c>
      <c r="Z38" s="147"/>
      <c r="AA38" s="147"/>
      <c r="AB38" s="147"/>
      <c r="AC38" s="147"/>
      <c r="AD38" s="147"/>
      <c r="AE38" s="147"/>
      <c r="AF38" s="147"/>
      <c r="AG38" s="147" t="s">
        <v>96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3">
        <v>20</v>
      </c>
      <c r="B39" s="174" t="s">
        <v>147</v>
      </c>
      <c r="C39" s="182" t="s">
        <v>148</v>
      </c>
      <c r="D39" s="175" t="s">
        <v>103</v>
      </c>
      <c r="E39" s="176">
        <v>3</v>
      </c>
      <c r="F39" s="177"/>
      <c r="G39" s="178">
        <f t="shared" si="14"/>
        <v>0</v>
      </c>
      <c r="H39" s="177"/>
      <c r="I39" s="178">
        <f t="shared" si="15"/>
        <v>0</v>
      </c>
      <c r="J39" s="177"/>
      <c r="K39" s="178">
        <f t="shared" si="16"/>
        <v>0</v>
      </c>
      <c r="L39" s="178">
        <v>21</v>
      </c>
      <c r="M39" s="178">
        <f t="shared" si="17"/>
        <v>0</v>
      </c>
      <c r="N39" s="176">
        <v>1.4999999999999999E-4</v>
      </c>
      <c r="O39" s="176">
        <f t="shared" si="18"/>
        <v>0</v>
      </c>
      <c r="P39" s="176">
        <v>0</v>
      </c>
      <c r="Q39" s="176">
        <f t="shared" si="19"/>
        <v>0</v>
      </c>
      <c r="R39" s="178"/>
      <c r="S39" s="178" t="s">
        <v>94</v>
      </c>
      <c r="T39" s="179" t="s">
        <v>94</v>
      </c>
      <c r="U39" s="157">
        <v>0.95699999999999996</v>
      </c>
      <c r="V39" s="157">
        <f t="shared" si="20"/>
        <v>2.87</v>
      </c>
      <c r="W39" s="157"/>
      <c r="X39" s="157"/>
      <c r="Y39" s="157" t="s">
        <v>95</v>
      </c>
      <c r="Z39" s="147"/>
      <c r="AA39" s="147"/>
      <c r="AB39" s="147"/>
      <c r="AC39" s="147"/>
      <c r="AD39" s="147"/>
      <c r="AE39" s="147"/>
      <c r="AF39" s="147"/>
      <c r="AG39" s="147" t="s">
        <v>96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3">
        <v>21</v>
      </c>
      <c r="B40" s="174" t="s">
        <v>149</v>
      </c>
      <c r="C40" s="182" t="s">
        <v>150</v>
      </c>
      <c r="D40" s="175" t="s">
        <v>151</v>
      </c>
      <c r="E40" s="176">
        <v>2</v>
      </c>
      <c r="F40" s="177"/>
      <c r="G40" s="178">
        <f t="shared" si="14"/>
        <v>0</v>
      </c>
      <c r="H40" s="177"/>
      <c r="I40" s="178">
        <f t="shared" si="15"/>
        <v>0</v>
      </c>
      <c r="J40" s="177"/>
      <c r="K40" s="178">
        <f t="shared" si="16"/>
        <v>0</v>
      </c>
      <c r="L40" s="178">
        <v>21</v>
      </c>
      <c r="M40" s="178">
        <f t="shared" si="17"/>
        <v>0</v>
      </c>
      <c r="N40" s="176">
        <v>0</v>
      </c>
      <c r="O40" s="176">
        <f t="shared" si="18"/>
        <v>0</v>
      </c>
      <c r="P40" s="176">
        <v>0</v>
      </c>
      <c r="Q40" s="176">
        <f t="shared" si="19"/>
        <v>0</v>
      </c>
      <c r="R40" s="178"/>
      <c r="S40" s="178" t="s">
        <v>116</v>
      </c>
      <c r="T40" s="179" t="s">
        <v>109</v>
      </c>
      <c r="U40" s="157">
        <v>0</v>
      </c>
      <c r="V40" s="157">
        <f t="shared" si="20"/>
        <v>0</v>
      </c>
      <c r="W40" s="157"/>
      <c r="X40" s="157"/>
      <c r="Y40" s="157" t="s">
        <v>95</v>
      </c>
      <c r="Z40" s="147"/>
      <c r="AA40" s="147"/>
      <c r="AB40" s="147"/>
      <c r="AC40" s="147"/>
      <c r="AD40" s="147"/>
      <c r="AE40" s="147"/>
      <c r="AF40" s="147"/>
      <c r="AG40" s="147" t="s">
        <v>96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3">
        <v>22</v>
      </c>
      <c r="B41" s="174" t="s">
        <v>149</v>
      </c>
      <c r="C41" s="182" t="s">
        <v>152</v>
      </c>
      <c r="D41" s="175" t="s">
        <v>153</v>
      </c>
      <c r="E41" s="176">
        <v>50</v>
      </c>
      <c r="F41" s="177"/>
      <c r="G41" s="178">
        <f t="shared" si="14"/>
        <v>0</v>
      </c>
      <c r="H41" s="177"/>
      <c r="I41" s="178">
        <f t="shared" si="15"/>
        <v>0</v>
      </c>
      <c r="J41" s="177"/>
      <c r="K41" s="178">
        <f t="shared" si="16"/>
        <v>0</v>
      </c>
      <c r="L41" s="178">
        <v>21</v>
      </c>
      <c r="M41" s="178">
        <f t="shared" si="17"/>
        <v>0</v>
      </c>
      <c r="N41" s="176">
        <v>0</v>
      </c>
      <c r="O41" s="176">
        <f t="shared" si="18"/>
        <v>0</v>
      </c>
      <c r="P41" s="176">
        <v>0</v>
      </c>
      <c r="Q41" s="176">
        <f t="shared" si="19"/>
        <v>0</v>
      </c>
      <c r="R41" s="178"/>
      <c r="S41" s="178" t="s">
        <v>116</v>
      </c>
      <c r="T41" s="179" t="s">
        <v>109</v>
      </c>
      <c r="U41" s="157">
        <v>0</v>
      </c>
      <c r="V41" s="157">
        <f t="shared" si="20"/>
        <v>0</v>
      </c>
      <c r="W41" s="157"/>
      <c r="X41" s="157"/>
      <c r="Y41" s="157" t="s">
        <v>95</v>
      </c>
      <c r="Z41" s="147"/>
      <c r="AA41" s="147"/>
      <c r="AB41" s="147"/>
      <c r="AC41" s="147"/>
      <c r="AD41" s="147"/>
      <c r="AE41" s="147"/>
      <c r="AF41" s="147"/>
      <c r="AG41" s="147" t="s">
        <v>154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3">
        <v>23</v>
      </c>
      <c r="B42" s="174" t="s">
        <v>155</v>
      </c>
      <c r="C42" s="182" t="s">
        <v>156</v>
      </c>
      <c r="D42" s="175" t="s">
        <v>157</v>
      </c>
      <c r="E42" s="176">
        <v>1</v>
      </c>
      <c r="F42" s="177"/>
      <c r="G42" s="178">
        <f t="shared" si="14"/>
        <v>0</v>
      </c>
      <c r="H42" s="177"/>
      <c r="I42" s="178">
        <f t="shared" si="15"/>
        <v>0</v>
      </c>
      <c r="J42" s="177"/>
      <c r="K42" s="178">
        <f t="shared" si="16"/>
        <v>0</v>
      </c>
      <c r="L42" s="178">
        <v>21</v>
      </c>
      <c r="M42" s="178">
        <f t="shared" si="17"/>
        <v>0</v>
      </c>
      <c r="N42" s="176">
        <v>0</v>
      </c>
      <c r="O42" s="176">
        <f t="shared" si="18"/>
        <v>0</v>
      </c>
      <c r="P42" s="176">
        <v>0</v>
      </c>
      <c r="Q42" s="176">
        <f t="shared" si="19"/>
        <v>0</v>
      </c>
      <c r="R42" s="178"/>
      <c r="S42" s="178" t="s">
        <v>94</v>
      </c>
      <c r="T42" s="179" t="s">
        <v>109</v>
      </c>
      <c r="U42" s="157">
        <v>5.99</v>
      </c>
      <c r="V42" s="157">
        <f t="shared" si="20"/>
        <v>5.99</v>
      </c>
      <c r="W42" s="157"/>
      <c r="X42" s="157"/>
      <c r="Y42" s="157" t="s">
        <v>95</v>
      </c>
      <c r="Z42" s="147"/>
      <c r="AA42" s="147"/>
      <c r="AB42" s="147"/>
      <c r="AC42" s="147"/>
      <c r="AD42" s="147"/>
      <c r="AE42" s="147"/>
      <c r="AF42" s="147"/>
      <c r="AG42" s="147" t="s">
        <v>96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3">
        <v>24</v>
      </c>
      <c r="B43" s="174" t="s">
        <v>158</v>
      </c>
      <c r="C43" s="182" t="s">
        <v>159</v>
      </c>
      <c r="D43" s="175" t="s">
        <v>157</v>
      </c>
      <c r="E43" s="176">
        <v>1</v>
      </c>
      <c r="F43" s="177"/>
      <c r="G43" s="178">
        <f t="shared" si="14"/>
        <v>0</v>
      </c>
      <c r="H43" s="177"/>
      <c r="I43" s="178">
        <f t="shared" si="15"/>
        <v>0</v>
      </c>
      <c r="J43" s="177"/>
      <c r="K43" s="178">
        <f t="shared" si="16"/>
        <v>0</v>
      </c>
      <c r="L43" s="178">
        <v>21</v>
      </c>
      <c r="M43" s="178">
        <f t="shared" si="17"/>
        <v>0</v>
      </c>
      <c r="N43" s="176">
        <v>0</v>
      </c>
      <c r="O43" s="176">
        <f t="shared" si="18"/>
        <v>0</v>
      </c>
      <c r="P43" s="176">
        <v>0</v>
      </c>
      <c r="Q43" s="176">
        <f t="shared" si="19"/>
        <v>0</v>
      </c>
      <c r="R43" s="178"/>
      <c r="S43" s="178" t="s">
        <v>94</v>
      </c>
      <c r="T43" s="179" t="s">
        <v>109</v>
      </c>
      <c r="U43" s="157">
        <v>6.71</v>
      </c>
      <c r="V43" s="157">
        <f t="shared" si="20"/>
        <v>6.71</v>
      </c>
      <c r="W43" s="157"/>
      <c r="X43" s="157"/>
      <c r="Y43" s="157" t="s">
        <v>95</v>
      </c>
      <c r="Z43" s="147"/>
      <c r="AA43" s="147"/>
      <c r="AB43" s="147"/>
      <c r="AC43" s="147"/>
      <c r="AD43" s="147"/>
      <c r="AE43" s="147"/>
      <c r="AF43" s="147"/>
      <c r="AG43" s="147" t="s">
        <v>96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3">
        <v>25</v>
      </c>
      <c r="B44" s="174" t="s">
        <v>160</v>
      </c>
      <c r="C44" s="182" t="s">
        <v>161</v>
      </c>
      <c r="D44" s="175" t="s">
        <v>132</v>
      </c>
      <c r="E44" s="176">
        <v>75</v>
      </c>
      <c r="F44" s="177"/>
      <c r="G44" s="178">
        <f t="shared" si="14"/>
        <v>0</v>
      </c>
      <c r="H44" s="177"/>
      <c r="I44" s="178">
        <f t="shared" si="15"/>
        <v>0</v>
      </c>
      <c r="J44" s="177"/>
      <c r="K44" s="178">
        <f t="shared" si="16"/>
        <v>0</v>
      </c>
      <c r="L44" s="178">
        <v>21</v>
      </c>
      <c r="M44" s="178">
        <f t="shared" si="17"/>
        <v>0</v>
      </c>
      <c r="N44" s="176">
        <v>0</v>
      </c>
      <c r="O44" s="176">
        <f t="shared" si="18"/>
        <v>0</v>
      </c>
      <c r="P44" s="176">
        <v>0</v>
      </c>
      <c r="Q44" s="176">
        <f t="shared" si="19"/>
        <v>0</v>
      </c>
      <c r="R44" s="178"/>
      <c r="S44" s="178" t="s">
        <v>94</v>
      </c>
      <c r="T44" s="179" t="s">
        <v>109</v>
      </c>
      <c r="U44" s="157">
        <v>1.9E-2</v>
      </c>
      <c r="V44" s="157">
        <f t="shared" si="20"/>
        <v>1.43</v>
      </c>
      <c r="W44" s="157"/>
      <c r="X44" s="157"/>
      <c r="Y44" s="157" t="s">
        <v>95</v>
      </c>
      <c r="Z44" s="147"/>
      <c r="AA44" s="147"/>
      <c r="AB44" s="147"/>
      <c r="AC44" s="147"/>
      <c r="AD44" s="147"/>
      <c r="AE44" s="147"/>
      <c r="AF44" s="147"/>
      <c r="AG44" s="147" t="s">
        <v>96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3">
        <v>26</v>
      </c>
      <c r="B45" s="174" t="s">
        <v>162</v>
      </c>
      <c r="C45" s="182" t="s">
        <v>163</v>
      </c>
      <c r="D45" s="175" t="s">
        <v>132</v>
      </c>
      <c r="E45" s="176">
        <v>175</v>
      </c>
      <c r="F45" s="177"/>
      <c r="G45" s="178">
        <f t="shared" si="14"/>
        <v>0</v>
      </c>
      <c r="H45" s="177"/>
      <c r="I45" s="178">
        <f t="shared" si="15"/>
        <v>0</v>
      </c>
      <c r="J45" s="177"/>
      <c r="K45" s="178">
        <f t="shared" si="16"/>
        <v>0</v>
      </c>
      <c r="L45" s="178">
        <v>21</v>
      </c>
      <c r="M45" s="178">
        <f t="shared" si="17"/>
        <v>0</v>
      </c>
      <c r="N45" s="176">
        <v>0</v>
      </c>
      <c r="O45" s="176">
        <f t="shared" si="18"/>
        <v>0</v>
      </c>
      <c r="P45" s="176">
        <v>0</v>
      </c>
      <c r="Q45" s="176">
        <f t="shared" si="19"/>
        <v>0</v>
      </c>
      <c r="R45" s="178"/>
      <c r="S45" s="178" t="s">
        <v>94</v>
      </c>
      <c r="T45" s="179" t="s">
        <v>109</v>
      </c>
      <c r="U45" s="157">
        <v>4.1000000000000002E-2</v>
      </c>
      <c r="V45" s="157">
        <f t="shared" si="20"/>
        <v>7.18</v>
      </c>
      <c r="W45" s="157"/>
      <c r="X45" s="157"/>
      <c r="Y45" s="157" t="s">
        <v>95</v>
      </c>
      <c r="Z45" s="147"/>
      <c r="AA45" s="147"/>
      <c r="AB45" s="147"/>
      <c r="AC45" s="147"/>
      <c r="AD45" s="147"/>
      <c r="AE45" s="147"/>
      <c r="AF45" s="147"/>
      <c r="AG45" s="147" t="s">
        <v>96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3">
        <v>27</v>
      </c>
      <c r="B46" s="174" t="s">
        <v>149</v>
      </c>
      <c r="C46" s="182" t="s">
        <v>164</v>
      </c>
      <c r="D46" s="175" t="s">
        <v>153</v>
      </c>
      <c r="E46" s="176">
        <v>1</v>
      </c>
      <c r="F46" s="177"/>
      <c r="G46" s="178">
        <f t="shared" si="14"/>
        <v>0</v>
      </c>
      <c r="H46" s="177"/>
      <c r="I46" s="178">
        <f t="shared" si="15"/>
        <v>0</v>
      </c>
      <c r="J46" s="177"/>
      <c r="K46" s="178">
        <f t="shared" si="16"/>
        <v>0</v>
      </c>
      <c r="L46" s="178">
        <v>21</v>
      </c>
      <c r="M46" s="178">
        <f t="shared" si="17"/>
        <v>0</v>
      </c>
      <c r="N46" s="176">
        <v>2.5999999999999998E-4</v>
      </c>
      <c r="O46" s="176">
        <f t="shared" si="18"/>
        <v>0</v>
      </c>
      <c r="P46" s="176">
        <v>0</v>
      </c>
      <c r="Q46" s="176">
        <f t="shared" si="19"/>
        <v>0</v>
      </c>
      <c r="R46" s="178"/>
      <c r="S46" s="178" t="s">
        <v>116</v>
      </c>
      <c r="T46" s="179" t="s">
        <v>109</v>
      </c>
      <c r="U46" s="157">
        <v>1.1539999999999999</v>
      </c>
      <c r="V46" s="157">
        <f t="shared" si="20"/>
        <v>1.1499999999999999</v>
      </c>
      <c r="W46" s="157"/>
      <c r="X46" s="157"/>
      <c r="Y46" s="157" t="s">
        <v>95</v>
      </c>
      <c r="Z46" s="147"/>
      <c r="AA46" s="147"/>
      <c r="AB46" s="147"/>
      <c r="AC46" s="147"/>
      <c r="AD46" s="147"/>
      <c r="AE46" s="147"/>
      <c r="AF46" s="147"/>
      <c r="AG46" s="147" t="s">
        <v>154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3">
        <v>28</v>
      </c>
      <c r="B47" s="174" t="s">
        <v>149</v>
      </c>
      <c r="C47" s="182" t="s">
        <v>165</v>
      </c>
      <c r="D47" s="175" t="s">
        <v>166</v>
      </c>
      <c r="E47" s="176">
        <v>2</v>
      </c>
      <c r="F47" s="177"/>
      <c r="G47" s="178">
        <f t="shared" si="14"/>
        <v>0</v>
      </c>
      <c r="H47" s="177"/>
      <c r="I47" s="178">
        <f t="shared" si="15"/>
        <v>0</v>
      </c>
      <c r="J47" s="177"/>
      <c r="K47" s="178">
        <f t="shared" si="16"/>
        <v>0</v>
      </c>
      <c r="L47" s="178">
        <v>21</v>
      </c>
      <c r="M47" s="178">
        <f t="shared" si="17"/>
        <v>0</v>
      </c>
      <c r="N47" s="176">
        <v>2.5999999999999998E-4</v>
      </c>
      <c r="O47" s="176">
        <f t="shared" si="18"/>
        <v>0</v>
      </c>
      <c r="P47" s="176">
        <v>0</v>
      </c>
      <c r="Q47" s="176">
        <f t="shared" si="19"/>
        <v>0</v>
      </c>
      <c r="R47" s="178"/>
      <c r="S47" s="178" t="s">
        <v>116</v>
      </c>
      <c r="T47" s="179" t="s">
        <v>109</v>
      </c>
      <c r="U47" s="157">
        <v>1.1539999999999999</v>
      </c>
      <c r="V47" s="157">
        <f t="shared" si="20"/>
        <v>2.31</v>
      </c>
      <c r="W47" s="157"/>
      <c r="X47" s="157"/>
      <c r="Y47" s="157" t="s">
        <v>95</v>
      </c>
      <c r="Z47" s="147"/>
      <c r="AA47" s="147"/>
      <c r="AB47" s="147"/>
      <c r="AC47" s="147"/>
      <c r="AD47" s="147"/>
      <c r="AE47" s="147"/>
      <c r="AF47" s="147"/>
      <c r="AG47" s="147" t="s">
        <v>154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3">
        <v>29</v>
      </c>
      <c r="B48" s="174" t="s">
        <v>149</v>
      </c>
      <c r="C48" s="182" t="s">
        <v>167</v>
      </c>
      <c r="D48" s="175" t="s">
        <v>166</v>
      </c>
      <c r="E48" s="176">
        <v>2</v>
      </c>
      <c r="F48" s="177"/>
      <c r="G48" s="178">
        <f t="shared" si="14"/>
        <v>0</v>
      </c>
      <c r="H48" s="177"/>
      <c r="I48" s="178">
        <f t="shared" si="15"/>
        <v>0</v>
      </c>
      <c r="J48" s="177"/>
      <c r="K48" s="178">
        <f t="shared" si="16"/>
        <v>0</v>
      </c>
      <c r="L48" s="178">
        <v>21</v>
      </c>
      <c r="M48" s="178">
        <f t="shared" si="17"/>
        <v>0</v>
      </c>
      <c r="N48" s="176">
        <v>2.5999999999999998E-4</v>
      </c>
      <c r="O48" s="176">
        <f t="shared" si="18"/>
        <v>0</v>
      </c>
      <c r="P48" s="176">
        <v>0</v>
      </c>
      <c r="Q48" s="176">
        <f t="shared" si="19"/>
        <v>0</v>
      </c>
      <c r="R48" s="178"/>
      <c r="S48" s="178" t="s">
        <v>116</v>
      </c>
      <c r="T48" s="179" t="s">
        <v>109</v>
      </c>
      <c r="U48" s="157">
        <v>1.1539999999999999</v>
      </c>
      <c r="V48" s="157">
        <f t="shared" si="20"/>
        <v>2.31</v>
      </c>
      <c r="W48" s="157"/>
      <c r="X48" s="157"/>
      <c r="Y48" s="157" t="s">
        <v>95</v>
      </c>
      <c r="Z48" s="147"/>
      <c r="AA48" s="147"/>
      <c r="AB48" s="147"/>
      <c r="AC48" s="147"/>
      <c r="AD48" s="147"/>
      <c r="AE48" s="147"/>
      <c r="AF48" s="147"/>
      <c r="AG48" s="147" t="s">
        <v>154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59" t="s">
        <v>88</v>
      </c>
      <c r="B49" s="160" t="s">
        <v>59</v>
      </c>
      <c r="C49" s="180" t="s">
        <v>27</v>
      </c>
      <c r="D49" s="161"/>
      <c r="E49" s="162"/>
      <c r="F49" s="163"/>
      <c r="G49" s="163">
        <f>SUMIF(AG50:AG57,"&lt;&gt;NOR",G50:G57)</f>
        <v>0</v>
      </c>
      <c r="H49" s="163"/>
      <c r="I49" s="163">
        <f>SUM(I50:I57)</f>
        <v>0</v>
      </c>
      <c r="J49" s="163"/>
      <c r="K49" s="163">
        <f>SUM(K50:K57)</f>
        <v>0</v>
      </c>
      <c r="L49" s="163"/>
      <c r="M49" s="163">
        <f>SUM(M50:M57)</f>
        <v>0</v>
      </c>
      <c r="N49" s="162"/>
      <c r="O49" s="162">
        <f>SUM(O50:O57)</f>
        <v>0</v>
      </c>
      <c r="P49" s="162"/>
      <c r="Q49" s="162">
        <f>SUM(Q50:Q57)</f>
        <v>0</v>
      </c>
      <c r="R49" s="163"/>
      <c r="S49" s="163"/>
      <c r="T49" s="164"/>
      <c r="U49" s="158"/>
      <c r="V49" s="158">
        <f>SUM(V50:V57)</f>
        <v>0</v>
      </c>
      <c r="W49" s="158"/>
      <c r="X49" s="158"/>
      <c r="Y49" s="158"/>
      <c r="AG49" t="s">
        <v>89</v>
      </c>
    </row>
    <row r="50" spans="1:60" outlineLevel="1" x14ac:dyDescent="0.2">
      <c r="A50" s="166">
        <v>30</v>
      </c>
      <c r="B50" s="167" t="s">
        <v>168</v>
      </c>
      <c r="C50" s="181" t="s">
        <v>169</v>
      </c>
      <c r="D50" s="168" t="s">
        <v>170</v>
      </c>
      <c r="E50" s="169">
        <v>1</v>
      </c>
      <c r="F50" s="170"/>
      <c r="G50" s="171">
        <f>ROUND(E50*F50,2)</f>
        <v>0</v>
      </c>
      <c r="H50" s="170"/>
      <c r="I50" s="171">
        <f>ROUND(E50*H50,2)</f>
        <v>0</v>
      </c>
      <c r="J50" s="170"/>
      <c r="K50" s="171">
        <f>ROUND(E50*J50,2)</f>
        <v>0</v>
      </c>
      <c r="L50" s="171">
        <v>21</v>
      </c>
      <c r="M50" s="171">
        <f>G50*(1+L50/100)</f>
        <v>0</v>
      </c>
      <c r="N50" s="169">
        <v>0</v>
      </c>
      <c r="O50" s="169">
        <f>ROUND(E50*N50,2)</f>
        <v>0</v>
      </c>
      <c r="P50" s="169">
        <v>0</v>
      </c>
      <c r="Q50" s="169">
        <f>ROUND(E50*P50,2)</f>
        <v>0</v>
      </c>
      <c r="R50" s="171"/>
      <c r="S50" s="171" t="s">
        <v>94</v>
      </c>
      <c r="T50" s="172" t="s">
        <v>109</v>
      </c>
      <c r="U50" s="157">
        <v>0</v>
      </c>
      <c r="V50" s="157">
        <f>ROUND(E50*U50,2)</f>
        <v>0</v>
      </c>
      <c r="W50" s="157"/>
      <c r="X50" s="157"/>
      <c r="Y50" s="157" t="s">
        <v>95</v>
      </c>
      <c r="Z50" s="147"/>
      <c r="AA50" s="147"/>
      <c r="AB50" s="147"/>
      <c r="AC50" s="147"/>
      <c r="AD50" s="147"/>
      <c r="AE50" s="147"/>
      <c r="AF50" s="147"/>
      <c r="AG50" s="147" t="s">
        <v>171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246" t="s">
        <v>172</v>
      </c>
      <c r="D51" s="247"/>
      <c r="E51" s="247"/>
      <c r="F51" s="247"/>
      <c r="G51" s="24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142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248" t="s">
        <v>173</v>
      </c>
      <c r="D52" s="249"/>
      <c r="E52" s="249"/>
      <c r="F52" s="249"/>
      <c r="G52" s="249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142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3">
        <v>31</v>
      </c>
      <c r="B53" s="174" t="s">
        <v>174</v>
      </c>
      <c r="C53" s="182" t="s">
        <v>175</v>
      </c>
      <c r="D53" s="175" t="s">
        <v>170</v>
      </c>
      <c r="E53" s="176">
        <v>1</v>
      </c>
      <c r="F53" s="177"/>
      <c r="G53" s="178">
        <f>ROUND(E53*F53,2)</f>
        <v>0</v>
      </c>
      <c r="H53" s="177"/>
      <c r="I53" s="178">
        <f>ROUND(E53*H53,2)</f>
        <v>0</v>
      </c>
      <c r="J53" s="177"/>
      <c r="K53" s="178">
        <f>ROUND(E53*J53,2)</f>
        <v>0</v>
      </c>
      <c r="L53" s="178">
        <v>21</v>
      </c>
      <c r="M53" s="178">
        <f>G53*(1+L53/100)</f>
        <v>0</v>
      </c>
      <c r="N53" s="176">
        <v>0</v>
      </c>
      <c r="O53" s="176">
        <f>ROUND(E53*N53,2)</f>
        <v>0</v>
      </c>
      <c r="P53" s="176">
        <v>0</v>
      </c>
      <c r="Q53" s="176">
        <f>ROUND(E53*P53,2)</f>
        <v>0</v>
      </c>
      <c r="R53" s="178"/>
      <c r="S53" s="178" t="s">
        <v>94</v>
      </c>
      <c r="T53" s="179" t="s">
        <v>109</v>
      </c>
      <c r="U53" s="157">
        <v>0</v>
      </c>
      <c r="V53" s="157">
        <f>ROUND(E53*U53,2)</f>
        <v>0</v>
      </c>
      <c r="W53" s="157"/>
      <c r="X53" s="157"/>
      <c r="Y53" s="157" t="s">
        <v>95</v>
      </c>
      <c r="Z53" s="147"/>
      <c r="AA53" s="147"/>
      <c r="AB53" s="147"/>
      <c r="AC53" s="147"/>
      <c r="AD53" s="147"/>
      <c r="AE53" s="147"/>
      <c r="AF53" s="147"/>
      <c r="AG53" s="147" t="s">
        <v>171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 x14ac:dyDescent="0.2">
      <c r="A54" s="173">
        <v>32</v>
      </c>
      <c r="B54" s="174" t="s">
        <v>176</v>
      </c>
      <c r="C54" s="182" t="s">
        <v>196</v>
      </c>
      <c r="D54" s="175" t="s">
        <v>170</v>
      </c>
      <c r="E54" s="176">
        <v>1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8"/>
      <c r="S54" s="178" t="s">
        <v>94</v>
      </c>
      <c r="T54" s="179" t="s">
        <v>109</v>
      </c>
      <c r="U54" s="157">
        <v>0</v>
      </c>
      <c r="V54" s="157">
        <f>ROUND(E54*U54,2)</f>
        <v>0</v>
      </c>
      <c r="W54" s="157"/>
      <c r="X54" s="157"/>
      <c r="Y54" s="157" t="s">
        <v>95</v>
      </c>
      <c r="Z54" s="147"/>
      <c r="AA54" s="147"/>
      <c r="AB54" s="147"/>
      <c r="AC54" s="147"/>
      <c r="AD54" s="147"/>
      <c r="AE54" s="147"/>
      <c r="AF54" s="147"/>
      <c r="AG54" s="147" t="s">
        <v>171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3">
        <v>33</v>
      </c>
      <c r="B55" s="174" t="s">
        <v>177</v>
      </c>
      <c r="C55" s="182" t="s">
        <v>178</v>
      </c>
      <c r="D55" s="175" t="s">
        <v>170</v>
      </c>
      <c r="E55" s="176">
        <v>1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6">
        <v>0</v>
      </c>
      <c r="O55" s="176">
        <f>ROUND(E55*N55,2)</f>
        <v>0</v>
      </c>
      <c r="P55" s="176">
        <v>0</v>
      </c>
      <c r="Q55" s="176">
        <f>ROUND(E55*P55,2)</f>
        <v>0</v>
      </c>
      <c r="R55" s="178"/>
      <c r="S55" s="178" t="s">
        <v>94</v>
      </c>
      <c r="T55" s="179" t="s">
        <v>109</v>
      </c>
      <c r="U55" s="157">
        <v>0</v>
      </c>
      <c r="V55" s="157">
        <f>ROUND(E55*U55,2)</f>
        <v>0</v>
      </c>
      <c r="W55" s="157"/>
      <c r="X55" s="157"/>
      <c r="Y55" s="157" t="s">
        <v>95</v>
      </c>
      <c r="Z55" s="147"/>
      <c r="AA55" s="147"/>
      <c r="AB55" s="147"/>
      <c r="AC55" s="147"/>
      <c r="AD55" s="147"/>
      <c r="AE55" s="147"/>
      <c r="AF55" s="147"/>
      <c r="AG55" s="147" t="s">
        <v>171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3">
        <v>34</v>
      </c>
      <c r="B56" s="174" t="s">
        <v>179</v>
      </c>
      <c r="C56" s="182" t="s">
        <v>180</v>
      </c>
      <c r="D56" s="175" t="s">
        <v>170</v>
      </c>
      <c r="E56" s="176">
        <v>1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21</v>
      </c>
      <c r="M56" s="178">
        <f>G56*(1+L56/100)</f>
        <v>0</v>
      </c>
      <c r="N56" s="176">
        <v>0</v>
      </c>
      <c r="O56" s="176">
        <f>ROUND(E56*N56,2)</f>
        <v>0</v>
      </c>
      <c r="P56" s="176">
        <v>0</v>
      </c>
      <c r="Q56" s="176">
        <f>ROUND(E56*P56,2)</f>
        <v>0</v>
      </c>
      <c r="R56" s="178"/>
      <c r="S56" s="178" t="s">
        <v>94</v>
      </c>
      <c r="T56" s="179" t="s">
        <v>109</v>
      </c>
      <c r="U56" s="157">
        <v>0</v>
      </c>
      <c r="V56" s="157">
        <f>ROUND(E56*U56,2)</f>
        <v>0</v>
      </c>
      <c r="W56" s="157"/>
      <c r="X56" s="157"/>
      <c r="Y56" s="157" t="s">
        <v>95</v>
      </c>
      <c r="Z56" s="147"/>
      <c r="AA56" s="147"/>
      <c r="AB56" s="147"/>
      <c r="AC56" s="147"/>
      <c r="AD56" s="147"/>
      <c r="AE56" s="147"/>
      <c r="AF56" s="147"/>
      <c r="AG56" s="147" t="s">
        <v>171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66">
        <v>35</v>
      </c>
      <c r="B57" s="167" t="s">
        <v>181</v>
      </c>
      <c r="C57" s="181" t="s">
        <v>182</v>
      </c>
      <c r="D57" s="168" t="s">
        <v>170</v>
      </c>
      <c r="E57" s="169">
        <v>1</v>
      </c>
      <c r="F57" s="170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71"/>
      <c r="S57" s="171" t="s">
        <v>94</v>
      </c>
      <c r="T57" s="172" t="s">
        <v>109</v>
      </c>
      <c r="U57" s="157">
        <v>0</v>
      </c>
      <c r="V57" s="157">
        <f>ROUND(E57*U57,2)</f>
        <v>0</v>
      </c>
      <c r="W57" s="157"/>
      <c r="X57" s="157"/>
      <c r="Y57" s="157" t="s">
        <v>95</v>
      </c>
      <c r="Z57" s="147"/>
      <c r="AA57" s="147"/>
      <c r="AB57" s="147"/>
      <c r="AC57" s="147"/>
      <c r="AD57" s="147"/>
      <c r="AE57" s="147"/>
      <c r="AF57" s="147"/>
      <c r="AG57" s="147" t="s">
        <v>171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">
      <c r="A58" s="3"/>
      <c r="B58" s="4"/>
      <c r="C58" s="183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v>15</v>
      </c>
      <c r="AF58">
        <v>21</v>
      </c>
      <c r="AG58" t="s">
        <v>74</v>
      </c>
    </row>
    <row r="59" spans="1:60" x14ac:dyDescent="0.2">
      <c r="A59" s="150"/>
      <c r="B59" s="151" t="s">
        <v>29</v>
      </c>
      <c r="C59" s="184"/>
      <c r="D59" s="152"/>
      <c r="E59" s="153"/>
      <c r="F59" s="153"/>
      <c r="G59" s="165">
        <f>G8+G13+G17+G24+G49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f>SUMIF(L7:L57,AE58,G7:G57)</f>
        <v>0</v>
      </c>
      <c r="AF59">
        <f>SUMIF(L7:L57,AF58,G7:G57)</f>
        <v>0</v>
      </c>
      <c r="AG59" t="s">
        <v>183</v>
      </c>
    </row>
    <row r="60" spans="1:60" x14ac:dyDescent="0.2">
      <c r="C60" s="185"/>
      <c r="D60" s="10"/>
      <c r="AG60" t="s">
        <v>184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14">
    <mergeCell ref="A1:G1"/>
    <mergeCell ref="C10:G10"/>
    <mergeCell ref="C12:G12"/>
    <mergeCell ref="C51:G51"/>
    <mergeCell ref="C52:G52"/>
    <mergeCell ref="C2:G2"/>
    <mergeCell ref="C3:G3"/>
    <mergeCell ref="C4:G4"/>
    <mergeCell ref="C31:G31"/>
    <mergeCell ref="C32:G32"/>
    <mergeCell ref="C33:G33"/>
    <mergeCell ref="C35:G35"/>
    <mergeCell ref="C36:G36"/>
    <mergeCell ref="C37:G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G2.5 - Provizorium - parovod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'G2.5 - Provizorium - parovod'!Názvy_tisku</vt:lpstr>
      <vt:lpstr>oadresa</vt:lpstr>
      <vt:lpstr>Stavba!Objednatel</vt:lpstr>
      <vt:lpstr>Stavba!Objekt</vt:lpstr>
      <vt:lpstr>'G2.5 - Provizorium - parovod'!Oblast_tisku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2023-07-21T08:52:54Z</dcterms:modified>
</cp:coreProperties>
</file>