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=TOM=\Liberec\2022.06 - GreenNet II\=DPS=\GII-Vykazy vymer r3\"/>
    </mc:Choice>
  </mc:AlternateContent>
  <xr:revisionPtr revIDLastSave="0" documentId="13_ncr:1_{7E51C637-4BDE-41DF-B6FA-2DDD4DC9577E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G4.3.2 - Energocentrum - MaR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'G4.3.2 - Energocentrum - MaR'!$1:$7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'G4.3.2 - Energocentrum - MaR'!$A$1:$X$146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9" i="12" l="1"/>
  <c r="G9" i="12" s="1"/>
  <c r="M9" i="12" s="1"/>
  <c r="I9" i="12"/>
  <c r="K9" i="12"/>
  <c r="O9" i="12"/>
  <c r="Q9" i="12"/>
  <c r="U9" i="12"/>
  <c r="F10" i="12"/>
  <c r="G10" i="12" s="1"/>
  <c r="I10" i="12"/>
  <c r="K10" i="12"/>
  <c r="O10" i="12"/>
  <c r="Q10" i="12"/>
  <c r="U10" i="12"/>
  <c r="F11" i="12"/>
  <c r="G11" i="12" s="1"/>
  <c r="M11" i="12" s="1"/>
  <c r="I11" i="12"/>
  <c r="K11" i="12"/>
  <c r="O11" i="12"/>
  <c r="Q11" i="12"/>
  <c r="U11" i="12"/>
  <c r="F12" i="12"/>
  <c r="G12" i="12" s="1"/>
  <c r="M12" i="12" s="1"/>
  <c r="I12" i="12"/>
  <c r="K12" i="12"/>
  <c r="O12" i="12"/>
  <c r="Q12" i="12"/>
  <c r="U12" i="12"/>
  <c r="F13" i="12"/>
  <c r="G13" i="12" s="1"/>
  <c r="M13" i="12" s="1"/>
  <c r="I13" i="12"/>
  <c r="K13" i="12"/>
  <c r="O13" i="12"/>
  <c r="Q13" i="12"/>
  <c r="U13" i="12"/>
  <c r="F14" i="12"/>
  <c r="G14" i="12" s="1"/>
  <c r="M14" i="12" s="1"/>
  <c r="I14" i="12"/>
  <c r="K14" i="12"/>
  <c r="O14" i="12"/>
  <c r="Q14" i="12"/>
  <c r="U14" i="12"/>
  <c r="F15" i="12"/>
  <c r="G15" i="12"/>
  <c r="M15" i="12" s="1"/>
  <c r="I15" i="12"/>
  <c r="K15" i="12"/>
  <c r="O15" i="12"/>
  <c r="Q15" i="12"/>
  <c r="U15" i="12"/>
  <c r="F16" i="12"/>
  <c r="G16" i="12" s="1"/>
  <c r="M16" i="12" s="1"/>
  <c r="I16" i="12"/>
  <c r="K16" i="12"/>
  <c r="O16" i="12"/>
  <c r="Q16" i="12"/>
  <c r="U16" i="12"/>
  <c r="F17" i="12"/>
  <c r="G17" i="12" s="1"/>
  <c r="M17" i="12" s="1"/>
  <c r="I17" i="12"/>
  <c r="K17" i="12"/>
  <c r="O17" i="12"/>
  <c r="Q17" i="12"/>
  <c r="U17" i="12"/>
  <c r="F18" i="12"/>
  <c r="G18" i="12"/>
  <c r="M18" i="12" s="1"/>
  <c r="I18" i="12"/>
  <c r="K18" i="12"/>
  <c r="O18" i="12"/>
  <c r="Q18" i="12"/>
  <c r="U18" i="12"/>
  <c r="F19" i="12"/>
  <c r="G19" i="12" s="1"/>
  <c r="M19" i="12" s="1"/>
  <c r="I19" i="12"/>
  <c r="K19" i="12"/>
  <c r="O19" i="12"/>
  <c r="Q19" i="12"/>
  <c r="U19" i="12"/>
  <c r="F20" i="12"/>
  <c r="G20" i="12" s="1"/>
  <c r="M20" i="12" s="1"/>
  <c r="I20" i="12"/>
  <c r="K20" i="12"/>
  <c r="O20" i="12"/>
  <c r="Q20" i="12"/>
  <c r="U20" i="12"/>
  <c r="F21" i="12"/>
  <c r="G21" i="12"/>
  <c r="I21" i="12"/>
  <c r="K21" i="12"/>
  <c r="M21" i="12"/>
  <c r="O21" i="12"/>
  <c r="Q21" i="12"/>
  <c r="U21" i="12"/>
  <c r="F22" i="12"/>
  <c r="G22" i="12" s="1"/>
  <c r="M22" i="12" s="1"/>
  <c r="I22" i="12"/>
  <c r="K22" i="12"/>
  <c r="O22" i="12"/>
  <c r="Q22" i="12"/>
  <c r="U22" i="12"/>
  <c r="F23" i="12"/>
  <c r="G23" i="12" s="1"/>
  <c r="M23" i="12" s="1"/>
  <c r="I23" i="12"/>
  <c r="K23" i="12"/>
  <c r="O23" i="12"/>
  <c r="Q23" i="12"/>
  <c r="U23" i="12"/>
  <c r="F24" i="12"/>
  <c r="G24" i="12"/>
  <c r="M24" i="12" s="1"/>
  <c r="I24" i="12"/>
  <c r="K24" i="12"/>
  <c r="O24" i="12"/>
  <c r="Q24" i="12"/>
  <c r="U24" i="12"/>
  <c r="F25" i="12"/>
  <c r="G25" i="12" s="1"/>
  <c r="M25" i="12" s="1"/>
  <c r="I25" i="12"/>
  <c r="K25" i="12"/>
  <c r="O25" i="12"/>
  <c r="Q25" i="12"/>
  <c r="U25" i="12"/>
  <c r="F26" i="12"/>
  <c r="G26" i="12" s="1"/>
  <c r="M26" i="12" s="1"/>
  <c r="I26" i="12"/>
  <c r="K26" i="12"/>
  <c r="O26" i="12"/>
  <c r="Q26" i="12"/>
  <c r="U26" i="12"/>
  <c r="F27" i="12"/>
  <c r="G27" i="12" s="1"/>
  <c r="M27" i="12" s="1"/>
  <c r="I27" i="12"/>
  <c r="K27" i="12"/>
  <c r="O27" i="12"/>
  <c r="Q27" i="12"/>
  <c r="U27" i="12"/>
  <c r="F28" i="12"/>
  <c r="G28" i="12" s="1"/>
  <c r="M28" i="12" s="1"/>
  <c r="I28" i="12"/>
  <c r="K28" i="12"/>
  <c r="O28" i="12"/>
  <c r="Q28" i="12"/>
  <c r="U28" i="12"/>
  <c r="F29" i="12"/>
  <c r="G29" i="12" s="1"/>
  <c r="M29" i="12" s="1"/>
  <c r="I29" i="12"/>
  <c r="K29" i="12"/>
  <c r="O29" i="12"/>
  <c r="Q29" i="12"/>
  <c r="U29" i="12"/>
  <c r="F30" i="12"/>
  <c r="G30" i="12" s="1"/>
  <c r="M30" i="12" s="1"/>
  <c r="I30" i="12"/>
  <c r="K30" i="12"/>
  <c r="O30" i="12"/>
  <c r="Q30" i="12"/>
  <c r="U30" i="12"/>
  <c r="F31" i="12"/>
  <c r="G31" i="12" s="1"/>
  <c r="M31" i="12" s="1"/>
  <c r="I31" i="12"/>
  <c r="K31" i="12"/>
  <c r="O31" i="12"/>
  <c r="Q31" i="12"/>
  <c r="U31" i="12"/>
  <c r="F32" i="12"/>
  <c r="G32" i="12" s="1"/>
  <c r="M32" i="12" s="1"/>
  <c r="I32" i="12"/>
  <c r="K32" i="12"/>
  <c r="O32" i="12"/>
  <c r="Q32" i="12"/>
  <c r="U32" i="12"/>
  <c r="F33" i="12"/>
  <c r="G33" i="12"/>
  <c r="M33" i="12" s="1"/>
  <c r="I33" i="12"/>
  <c r="K33" i="12"/>
  <c r="O33" i="12"/>
  <c r="Q33" i="12"/>
  <c r="U33" i="12"/>
  <c r="F34" i="12"/>
  <c r="G34" i="12" s="1"/>
  <c r="M34" i="12" s="1"/>
  <c r="I34" i="12"/>
  <c r="K34" i="12"/>
  <c r="O34" i="12"/>
  <c r="Q34" i="12"/>
  <c r="U34" i="12"/>
  <c r="F35" i="12"/>
  <c r="G35" i="12" s="1"/>
  <c r="M35" i="12" s="1"/>
  <c r="I35" i="12"/>
  <c r="K35" i="12"/>
  <c r="O35" i="12"/>
  <c r="Q35" i="12"/>
  <c r="U35" i="12"/>
  <c r="F36" i="12"/>
  <c r="G36" i="12"/>
  <c r="M36" i="12" s="1"/>
  <c r="I36" i="12"/>
  <c r="K36" i="12"/>
  <c r="O36" i="12"/>
  <c r="Q36" i="12"/>
  <c r="U36" i="12"/>
  <c r="F37" i="12"/>
  <c r="G37" i="12" s="1"/>
  <c r="M37" i="12" s="1"/>
  <c r="I37" i="12"/>
  <c r="K37" i="12"/>
  <c r="O37" i="12"/>
  <c r="Q37" i="12"/>
  <c r="U37" i="12"/>
  <c r="F38" i="12"/>
  <c r="G38" i="12" s="1"/>
  <c r="M38" i="12" s="1"/>
  <c r="I38" i="12"/>
  <c r="K38" i="12"/>
  <c r="O38" i="12"/>
  <c r="Q38" i="12"/>
  <c r="U38" i="12"/>
  <c r="F39" i="12"/>
  <c r="G39" i="12"/>
  <c r="M39" i="12" s="1"/>
  <c r="I39" i="12"/>
  <c r="K39" i="12"/>
  <c r="O39" i="12"/>
  <c r="Q39" i="12"/>
  <c r="U39" i="12"/>
  <c r="F40" i="12"/>
  <c r="G40" i="12" s="1"/>
  <c r="M40" i="12" s="1"/>
  <c r="I40" i="12"/>
  <c r="K40" i="12"/>
  <c r="O40" i="12"/>
  <c r="Q40" i="12"/>
  <c r="U40" i="12"/>
  <c r="F41" i="12"/>
  <c r="G41" i="12" s="1"/>
  <c r="M41" i="12" s="1"/>
  <c r="I41" i="12"/>
  <c r="K41" i="12"/>
  <c r="O41" i="12"/>
  <c r="Q41" i="12"/>
  <c r="U41" i="12"/>
  <c r="F42" i="12"/>
  <c r="G42" i="12" s="1"/>
  <c r="M42" i="12" s="1"/>
  <c r="I42" i="12"/>
  <c r="K42" i="12"/>
  <c r="O42" i="12"/>
  <c r="Q42" i="12"/>
  <c r="U42" i="12"/>
  <c r="F43" i="12"/>
  <c r="G43" i="12" s="1"/>
  <c r="M43" i="12" s="1"/>
  <c r="I43" i="12"/>
  <c r="K43" i="12"/>
  <c r="O43" i="12"/>
  <c r="Q43" i="12"/>
  <c r="U43" i="12"/>
  <c r="F44" i="12"/>
  <c r="G44" i="12" s="1"/>
  <c r="M44" i="12" s="1"/>
  <c r="I44" i="12"/>
  <c r="K44" i="12"/>
  <c r="O44" i="12"/>
  <c r="Q44" i="12"/>
  <c r="U44" i="12"/>
  <c r="F45" i="12"/>
  <c r="G45" i="12" s="1"/>
  <c r="M45" i="12" s="1"/>
  <c r="I45" i="12"/>
  <c r="K45" i="12"/>
  <c r="O45" i="12"/>
  <c r="Q45" i="12"/>
  <c r="U45" i="12"/>
  <c r="F46" i="12"/>
  <c r="G46" i="12" s="1"/>
  <c r="M46" i="12" s="1"/>
  <c r="I46" i="12"/>
  <c r="K46" i="12"/>
  <c r="O46" i="12"/>
  <c r="Q46" i="12"/>
  <c r="U46" i="12"/>
  <c r="F47" i="12"/>
  <c r="G47" i="12" s="1"/>
  <c r="M47" i="12" s="1"/>
  <c r="I47" i="12"/>
  <c r="K47" i="12"/>
  <c r="O47" i="12"/>
  <c r="Q47" i="12"/>
  <c r="U47" i="12"/>
  <c r="F48" i="12"/>
  <c r="G48" i="12"/>
  <c r="M48" i="12" s="1"/>
  <c r="I48" i="12"/>
  <c r="K48" i="12"/>
  <c r="O48" i="12"/>
  <c r="Q48" i="12"/>
  <c r="U48" i="12"/>
  <c r="F49" i="12"/>
  <c r="G49" i="12" s="1"/>
  <c r="M49" i="12" s="1"/>
  <c r="I49" i="12"/>
  <c r="K49" i="12"/>
  <c r="O49" i="12"/>
  <c r="Q49" i="12"/>
  <c r="U49" i="12"/>
  <c r="F51" i="12"/>
  <c r="G51" i="12" s="1"/>
  <c r="M51" i="12" s="1"/>
  <c r="I51" i="12"/>
  <c r="I50" i="12" s="1"/>
  <c r="G49" i="1" s="1"/>
  <c r="K51" i="12"/>
  <c r="O51" i="12"/>
  <c r="O50" i="12" s="1"/>
  <c r="Q51" i="12"/>
  <c r="Q50" i="12" s="1"/>
  <c r="U51" i="12"/>
  <c r="U50" i="12" s="1"/>
  <c r="F53" i="12"/>
  <c r="G53" i="12" s="1"/>
  <c r="I53" i="12"/>
  <c r="K53" i="12"/>
  <c r="O53" i="12"/>
  <c r="Q53" i="12"/>
  <c r="U53" i="12"/>
  <c r="F55" i="12"/>
  <c r="G55" i="12" s="1"/>
  <c r="I55" i="12"/>
  <c r="K55" i="12"/>
  <c r="O55" i="12"/>
  <c r="Q55" i="12"/>
  <c r="U55" i="12"/>
  <c r="F56" i="12"/>
  <c r="G56" i="12"/>
  <c r="M56" i="12" s="1"/>
  <c r="I56" i="12"/>
  <c r="K56" i="12"/>
  <c r="O56" i="12"/>
  <c r="Q56" i="12"/>
  <c r="U56" i="12"/>
  <c r="F60" i="12"/>
  <c r="G60" i="12"/>
  <c r="M60" i="12" s="1"/>
  <c r="I60" i="12"/>
  <c r="K60" i="12"/>
  <c r="O60" i="12"/>
  <c r="Q60" i="12"/>
  <c r="U60" i="12"/>
  <c r="F61" i="12"/>
  <c r="G61" i="12"/>
  <c r="M61" i="12" s="1"/>
  <c r="I61" i="12"/>
  <c r="K61" i="12"/>
  <c r="O61" i="12"/>
  <c r="Q61" i="12"/>
  <c r="U61" i="12"/>
  <c r="F62" i="12"/>
  <c r="G62" i="12" s="1"/>
  <c r="M62" i="12" s="1"/>
  <c r="I62" i="12"/>
  <c r="K62" i="12"/>
  <c r="O62" i="12"/>
  <c r="Q62" i="12"/>
  <c r="U62" i="12"/>
  <c r="F63" i="12"/>
  <c r="G63" i="12" s="1"/>
  <c r="M63" i="12" s="1"/>
  <c r="I63" i="12"/>
  <c r="K63" i="12"/>
  <c r="O63" i="12"/>
  <c r="Q63" i="12"/>
  <c r="U63" i="12"/>
  <c r="F64" i="12"/>
  <c r="G64" i="12" s="1"/>
  <c r="M64" i="12" s="1"/>
  <c r="I64" i="12"/>
  <c r="K64" i="12"/>
  <c r="O64" i="12"/>
  <c r="Q64" i="12"/>
  <c r="U64" i="12"/>
  <c r="F65" i="12"/>
  <c r="G65" i="12"/>
  <c r="M65" i="12" s="1"/>
  <c r="I65" i="12"/>
  <c r="K65" i="12"/>
  <c r="O65" i="12"/>
  <c r="Q65" i="12"/>
  <c r="U65" i="12"/>
  <c r="F66" i="12"/>
  <c r="G66" i="12"/>
  <c r="M66" i="12" s="1"/>
  <c r="I66" i="12"/>
  <c r="K66" i="12"/>
  <c r="O66" i="12"/>
  <c r="Q66" i="12"/>
  <c r="U66" i="12"/>
  <c r="F67" i="12"/>
  <c r="G67" i="12" s="1"/>
  <c r="M67" i="12" s="1"/>
  <c r="I67" i="12"/>
  <c r="K67" i="12"/>
  <c r="O67" i="12"/>
  <c r="Q67" i="12"/>
  <c r="U67" i="12"/>
  <c r="F68" i="12"/>
  <c r="G68" i="12" s="1"/>
  <c r="M68" i="12" s="1"/>
  <c r="I68" i="12"/>
  <c r="K68" i="12"/>
  <c r="O68" i="12"/>
  <c r="Q68" i="12"/>
  <c r="U68" i="12"/>
  <c r="F69" i="12"/>
  <c r="G69" i="12" s="1"/>
  <c r="M69" i="12" s="1"/>
  <c r="I69" i="12"/>
  <c r="K69" i="12"/>
  <c r="O69" i="12"/>
  <c r="Q69" i="12"/>
  <c r="U69" i="12"/>
  <c r="F70" i="12"/>
  <c r="G70" i="12"/>
  <c r="M70" i="12" s="1"/>
  <c r="I70" i="12"/>
  <c r="K70" i="12"/>
  <c r="O70" i="12"/>
  <c r="Q70" i="12"/>
  <c r="U70" i="12"/>
  <c r="F71" i="12"/>
  <c r="G71" i="12" s="1"/>
  <c r="M71" i="12" s="1"/>
  <c r="I71" i="12"/>
  <c r="K71" i="12"/>
  <c r="O71" i="12"/>
  <c r="Q71" i="12"/>
  <c r="U71" i="12"/>
  <c r="F72" i="12"/>
  <c r="G72" i="12" s="1"/>
  <c r="M72" i="12" s="1"/>
  <c r="I72" i="12"/>
  <c r="K72" i="12"/>
  <c r="O72" i="12"/>
  <c r="Q72" i="12"/>
  <c r="U72" i="12"/>
  <c r="F73" i="12"/>
  <c r="G73" i="12"/>
  <c r="M73" i="12" s="1"/>
  <c r="I73" i="12"/>
  <c r="K73" i="12"/>
  <c r="O73" i="12"/>
  <c r="Q73" i="12"/>
  <c r="U73" i="12"/>
  <c r="F74" i="12"/>
  <c r="G74" i="12" s="1"/>
  <c r="M74" i="12" s="1"/>
  <c r="I74" i="12"/>
  <c r="K74" i="12"/>
  <c r="O74" i="12"/>
  <c r="Q74" i="12"/>
  <c r="U74" i="12"/>
  <c r="F75" i="12"/>
  <c r="G75" i="12" s="1"/>
  <c r="M75" i="12" s="1"/>
  <c r="I75" i="12"/>
  <c r="K75" i="12"/>
  <c r="O75" i="12"/>
  <c r="Q75" i="12"/>
  <c r="U75" i="12"/>
  <c r="F78" i="12"/>
  <c r="G78" i="12" s="1"/>
  <c r="M78" i="12" s="1"/>
  <c r="I78" i="12"/>
  <c r="K78" i="12"/>
  <c r="O78" i="12"/>
  <c r="Q78" i="12"/>
  <c r="U78" i="12"/>
  <c r="F79" i="12"/>
  <c r="G79" i="12" s="1"/>
  <c r="M79" i="12" s="1"/>
  <c r="I79" i="12"/>
  <c r="K79" i="12"/>
  <c r="O79" i="12"/>
  <c r="Q79" i="12"/>
  <c r="U79" i="12"/>
  <c r="F80" i="12"/>
  <c r="G80" i="12" s="1"/>
  <c r="M80" i="12" s="1"/>
  <c r="I80" i="12"/>
  <c r="K80" i="12"/>
  <c r="O80" i="12"/>
  <c r="Q80" i="12"/>
  <c r="U80" i="12"/>
  <c r="F81" i="12"/>
  <c r="G81" i="12"/>
  <c r="I81" i="12"/>
  <c r="K81" i="12"/>
  <c r="M81" i="12"/>
  <c r="O81" i="12"/>
  <c r="Q81" i="12"/>
  <c r="U81" i="12"/>
  <c r="F82" i="12"/>
  <c r="G82" i="12" s="1"/>
  <c r="M82" i="12" s="1"/>
  <c r="I82" i="12"/>
  <c r="K82" i="12"/>
  <c r="O82" i="12"/>
  <c r="Q82" i="12"/>
  <c r="U82" i="12"/>
  <c r="F83" i="12"/>
  <c r="G83" i="12"/>
  <c r="M83" i="12" s="1"/>
  <c r="I83" i="12"/>
  <c r="K83" i="12"/>
  <c r="O83" i="12"/>
  <c r="Q83" i="12"/>
  <c r="U83" i="12"/>
  <c r="F84" i="12"/>
  <c r="G84" i="12"/>
  <c r="M84" i="12" s="1"/>
  <c r="I84" i="12"/>
  <c r="K84" i="12"/>
  <c r="O84" i="12"/>
  <c r="Q84" i="12"/>
  <c r="U84" i="12"/>
  <c r="F85" i="12"/>
  <c r="G85" i="12" s="1"/>
  <c r="M85" i="12" s="1"/>
  <c r="I85" i="12"/>
  <c r="K85" i="12"/>
  <c r="O85" i="12"/>
  <c r="Q85" i="12"/>
  <c r="U85" i="12"/>
  <c r="F86" i="12"/>
  <c r="G86" i="12"/>
  <c r="M86" i="12" s="1"/>
  <c r="I86" i="12"/>
  <c r="K86" i="12"/>
  <c r="O86" i="12"/>
  <c r="Q86" i="12"/>
  <c r="U86" i="12"/>
  <c r="F87" i="12"/>
  <c r="G87" i="12" s="1"/>
  <c r="M87" i="12" s="1"/>
  <c r="I87" i="12"/>
  <c r="K87" i="12"/>
  <c r="O87" i="12"/>
  <c r="Q87" i="12"/>
  <c r="U87" i="12"/>
  <c r="F88" i="12"/>
  <c r="G88" i="12" s="1"/>
  <c r="M88" i="12" s="1"/>
  <c r="I88" i="12"/>
  <c r="K88" i="12"/>
  <c r="O88" i="12"/>
  <c r="Q88" i="12"/>
  <c r="U88" i="12"/>
  <c r="F89" i="12"/>
  <c r="G89" i="12"/>
  <c r="M89" i="12" s="1"/>
  <c r="I89" i="12"/>
  <c r="K89" i="12"/>
  <c r="O89" i="12"/>
  <c r="Q89" i="12"/>
  <c r="U89" i="12"/>
  <c r="F90" i="12"/>
  <c r="G90" i="12" s="1"/>
  <c r="M90" i="12" s="1"/>
  <c r="I90" i="12"/>
  <c r="K90" i="12"/>
  <c r="O90" i="12"/>
  <c r="Q90" i="12"/>
  <c r="U90" i="12"/>
  <c r="F91" i="12"/>
  <c r="G91" i="12" s="1"/>
  <c r="M91" i="12" s="1"/>
  <c r="I91" i="12"/>
  <c r="K91" i="12"/>
  <c r="O91" i="12"/>
  <c r="Q91" i="12"/>
  <c r="U91" i="12"/>
  <c r="F92" i="12"/>
  <c r="G92" i="12" s="1"/>
  <c r="M92" i="12" s="1"/>
  <c r="I92" i="12"/>
  <c r="K92" i="12"/>
  <c r="O92" i="12"/>
  <c r="Q92" i="12"/>
  <c r="U92" i="12"/>
  <c r="F94" i="12"/>
  <c r="G94" i="12" s="1"/>
  <c r="I94" i="12"/>
  <c r="K94" i="12"/>
  <c r="O94" i="12"/>
  <c r="Q94" i="12"/>
  <c r="U94" i="12"/>
  <c r="F95" i="12"/>
  <c r="G95" i="12"/>
  <c r="M95" i="12" s="1"/>
  <c r="I95" i="12"/>
  <c r="K95" i="12"/>
  <c r="O95" i="12"/>
  <c r="Q95" i="12"/>
  <c r="U95" i="12"/>
  <c r="F96" i="12"/>
  <c r="G96" i="12" s="1"/>
  <c r="M96" i="12" s="1"/>
  <c r="I96" i="12"/>
  <c r="K96" i="12"/>
  <c r="O96" i="12"/>
  <c r="Q96" i="12"/>
  <c r="U96" i="12"/>
  <c r="F97" i="12"/>
  <c r="G97" i="12" s="1"/>
  <c r="M97" i="12" s="1"/>
  <c r="I97" i="12"/>
  <c r="K97" i="12"/>
  <c r="O97" i="12"/>
  <c r="Q97" i="12"/>
  <c r="U97" i="12"/>
  <c r="F98" i="12"/>
  <c r="G98" i="12" s="1"/>
  <c r="M98" i="12" s="1"/>
  <c r="I98" i="12"/>
  <c r="K98" i="12"/>
  <c r="O98" i="12"/>
  <c r="Q98" i="12"/>
  <c r="U98" i="12"/>
  <c r="F99" i="12"/>
  <c r="G99" i="12" s="1"/>
  <c r="M99" i="12" s="1"/>
  <c r="I99" i="12"/>
  <c r="K99" i="12"/>
  <c r="O99" i="12"/>
  <c r="Q99" i="12"/>
  <c r="U99" i="12"/>
  <c r="F100" i="12"/>
  <c r="G100" i="12" s="1"/>
  <c r="M100" i="12" s="1"/>
  <c r="I100" i="12"/>
  <c r="K100" i="12"/>
  <c r="O100" i="12"/>
  <c r="Q100" i="12"/>
  <c r="U100" i="12"/>
  <c r="F101" i="12"/>
  <c r="G101" i="12" s="1"/>
  <c r="M101" i="12" s="1"/>
  <c r="I101" i="12"/>
  <c r="K101" i="12"/>
  <c r="O101" i="12"/>
  <c r="Q101" i="12"/>
  <c r="U101" i="12"/>
  <c r="F102" i="12"/>
  <c r="G102" i="12" s="1"/>
  <c r="M102" i="12" s="1"/>
  <c r="I102" i="12"/>
  <c r="K102" i="12"/>
  <c r="O102" i="12"/>
  <c r="Q102" i="12"/>
  <c r="U102" i="12"/>
  <c r="F103" i="12"/>
  <c r="G103" i="12" s="1"/>
  <c r="M103" i="12" s="1"/>
  <c r="I103" i="12"/>
  <c r="K103" i="12"/>
  <c r="O103" i="12"/>
  <c r="Q103" i="12"/>
  <c r="U103" i="12"/>
  <c r="F104" i="12"/>
  <c r="G104" i="12" s="1"/>
  <c r="M104" i="12" s="1"/>
  <c r="I104" i="12"/>
  <c r="K104" i="12"/>
  <c r="O104" i="12"/>
  <c r="Q104" i="12"/>
  <c r="U104" i="12"/>
  <c r="F105" i="12"/>
  <c r="G105" i="12" s="1"/>
  <c r="M105" i="12" s="1"/>
  <c r="I105" i="12"/>
  <c r="K105" i="12"/>
  <c r="O105" i="12"/>
  <c r="Q105" i="12"/>
  <c r="U105" i="12"/>
  <c r="F106" i="12"/>
  <c r="G106" i="12" s="1"/>
  <c r="M106" i="12" s="1"/>
  <c r="I106" i="12"/>
  <c r="K106" i="12"/>
  <c r="O106" i="12"/>
  <c r="Q106" i="12"/>
  <c r="U106" i="12"/>
  <c r="F107" i="12"/>
  <c r="G107" i="12" s="1"/>
  <c r="M107" i="12" s="1"/>
  <c r="I107" i="12"/>
  <c r="K107" i="12"/>
  <c r="O107" i="12"/>
  <c r="Q107" i="12"/>
  <c r="U107" i="12"/>
  <c r="F108" i="12"/>
  <c r="G108" i="12" s="1"/>
  <c r="M108" i="12" s="1"/>
  <c r="I108" i="12"/>
  <c r="K108" i="12"/>
  <c r="O108" i="12"/>
  <c r="Q108" i="12"/>
  <c r="U108" i="12"/>
  <c r="F109" i="12"/>
  <c r="G109" i="12" s="1"/>
  <c r="M109" i="12" s="1"/>
  <c r="I109" i="12"/>
  <c r="K109" i="12"/>
  <c r="O109" i="12"/>
  <c r="Q109" i="12"/>
  <c r="U109" i="12"/>
  <c r="F110" i="12"/>
  <c r="G110" i="12" s="1"/>
  <c r="M110" i="12" s="1"/>
  <c r="I110" i="12"/>
  <c r="K110" i="12"/>
  <c r="O110" i="12"/>
  <c r="Q110" i="12"/>
  <c r="U110" i="12"/>
  <c r="F111" i="12"/>
  <c r="G111" i="12" s="1"/>
  <c r="M111" i="12" s="1"/>
  <c r="I111" i="12"/>
  <c r="K111" i="12"/>
  <c r="O111" i="12"/>
  <c r="Q111" i="12"/>
  <c r="U111" i="12"/>
  <c r="F112" i="12"/>
  <c r="G112" i="12" s="1"/>
  <c r="M112" i="12" s="1"/>
  <c r="I112" i="12"/>
  <c r="K112" i="12"/>
  <c r="O112" i="12"/>
  <c r="Q112" i="12"/>
  <c r="U112" i="12"/>
  <c r="F113" i="12"/>
  <c r="G113" i="12"/>
  <c r="M113" i="12" s="1"/>
  <c r="I113" i="12"/>
  <c r="K113" i="12"/>
  <c r="O113" i="12"/>
  <c r="Q113" i="12"/>
  <c r="U113" i="12"/>
  <c r="F114" i="12"/>
  <c r="G114" i="12"/>
  <c r="I114" i="12"/>
  <c r="K114" i="12"/>
  <c r="M114" i="12"/>
  <c r="O114" i="12"/>
  <c r="Q114" i="12"/>
  <c r="U114" i="12"/>
  <c r="F115" i="12"/>
  <c r="G115" i="12" s="1"/>
  <c r="M115" i="12" s="1"/>
  <c r="I115" i="12"/>
  <c r="K115" i="12"/>
  <c r="O115" i="12"/>
  <c r="Q115" i="12"/>
  <c r="U115" i="12"/>
  <c r="F116" i="12"/>
  <c r="G116" i="12"/>
  <c r="M116" i="12" s="1"/>
  <c r="I116" i="12"/>
  <c r="K116" i="12"/>
  <c r="O116" i="12"/>
  <c r="Q116" i="12"/>
  <c r="U116" i="12"/>
  <c r="F117" i="12"/>
  <c r="G117" i="12"/>
  <c r="M117" i="12" s="1"/>
  <c r="I117" i="12"/>
  <c r="K117" i="12"/>
  <c r="O117" i="12"/>
  <c r="Q117" i="12"/>
  <c r="U117" i="12"/>
  <c r="F119" i="12"/>
  <c r="G119" i="12"/>
  <c r="M119" i="12" s="1"/>
  <c r="I119" i="12"/>
  <c r="K119" i="12"/>
  <c r="O119" i="12"/>
  <c r="Q119" i="12"/>
  <c r="U119" i="12"/>
  <c r="F120" i="12"/>
  <c r="G120" i="12" s="1"/>
  <c r="M120" i="12" s="1"/>
  <c r="I120" i="12"/>
  <c r="K120" i="12"/>
  <c r="O120" i="12"/>
  <c r="Q120" i="12"/>
  <c r="U120" i="12"/>
  <c r="F121" i="12"/>
  <c r="G121" i="12" s="1"/>
  <c r="M121" i="12" s="1"/>
  <c r="I121" i="12"/>
  <c r="K121" i="12"/>
  <c r="O121" i="12"/>
  <c r="Q121" i="12"/>
  <c r="U121" i="12"/>
  <c r="F122" i="12"/>
  <c r="G122" i="12"/>
  <c r="I122" i="12"/>
  <c r="K122" i="12"/>
  <c r="M122" i="12"/>
  <c r="O122" i="12"/>
  <c r="Q122" i="12"/>
  <c r="U122" i="12"/>
  <c r="F123" i="12"/>
  <c r="G123" i="12" s="1"/>
  <c r="M123" i="12" s="1"/>
  <c r="I123" i="12"/>
  <c r="K123" i="12"/>
  <c r="O123" i="12"/>
  <c r="Q123" i="12"/>
  <c r="U123" i="12"/>
  <c r="F124" i="12"/>
  <c r="G124" i="12" s="1"/>
  <c r="M124" i="12" s="1"/>
  <c r="I124" i="12"/>
  <c r="K124" i="12"/>
  <c r="O124" i="12"/>
  <c r="Q124" i="12"/>
  <c r="U124" i="12"/>
  <c r="F125" i="12"/>
  <c r="G125" i="12" s="1"/>
  <c r="M125" i="12" s="1"/>
  <c r="I125" i="12"/>
  <c r="K125" i="12"/>
  <c r="O125" i="12"/>
  <c r="Q125" i="12"/>
  <c r="U125" i="12"/>
  <c r="F126" i="12"/>
  <c r="G126" i="12" s="1"/>
  <c r="M126" i="12" s="1"/>
  <c r="I126" i="12"/>
  <c r="K126" i="12"/>
  <c r="O126" i="12"/>
  <c r="Q126" i="12"/>
  <c r="U126" i="12"/>
  <c r="F127" i="12"/>
  <c r="G127" i="12" s="1"/>
  <c r="M127" i="12" s="1"/>
  <c r="I127" i="12"/>
  <c r="K127" i="12"/>
  <c r="O127" i="12"/>
  <c r="Q127" i="12"/>
  <c r="U127" i="12"/>
  <c r="F128" i="12"/>
  <c r="G128" i="12" s="1"/>
  <c r="M128" i="12" s="1"/>
  <c r="I128" i="12"/>
  <c r="K128" i="12"/>
  <c r="O128" i="12"/>
  <c r="Q128" i="12"/>
  <c r="U128" i="12"/>
  <c r="F129" i="12"/>
  <c r="G129" i="12" s="1"/>
  <c r="M129" i="12" s="1"/>
  <c r="I129" i="12"/>
  <c r="K129" i="12"/>
  <c r="O129" i="12"/>
  <c r="Q129" i="12"/>
  <c r="U129" i="12"/>
  <c r="F130" i="12"/>
  <c r="G130" i="12" s="1"/>
  <c r="M130" i="12" s="1"/>
  <c r="I130" i="12"/>
  <c r="K130" i="12"/>
  <c r="O130" i="12"/>
  <c r="Q130" i="12"/>
  <c r="U130" i="12"/>
  <c r="F131" i="12"/>
  <c r="G131" i="12" s="1"/>
  <c r="M131" i="12" s="1"/>
  <c r="I131" i="12"/>
  <c r="K131" i="12"/>
  <c r="O131" i="12"/>
  <c r="Q131" i="12"/>
  <c r="U131" i="12"/>
  <c r="F132" i="12"/>
  <c r="G132" i="12" s="1"/>
  <c r="M132" i="12" s="1"/>
  <c r="I132" i="12"/>
  <c r="K132" i="12"/>
  <c r="O132" i="12"/>
  <c r="Q132" i="12"/>
  <c r="U132" i="12"/>
  <c r="F133" i="12"/>
  <c r="G133" i="12" s="1"/>
  <c r="M133" i="12" s="1"/>
  <c r="I133" i="12"/>
  <c r="K133" i="12"/>
  <c r="O133" i="12"/>
  <c r="Q133" i="12"/>
  <c r="U133" i="12"/>
  <c r="F134" i="12"/>
  <c r="G134" i="12" s="1"/>
  <c r="M134" i="12" s="1"/>
  <c r="I134" i="12"/>
  <c r="K134" i="12"/>
  <c r="O134" i="12"/>
  <c r="Q134" i="12"/>
  <c r="U134" i="12"/>
  <c r="F135" i="12"/>
  <c r="G135" i="12" s="1"/>
  <c r="M135" i="12" s="1"/>
  <c r="I135" i="12"/>
  <c r="K135" i="12"/>
  <c r="O135" i="12"/>
  <c r="Q135" i="12"/>
  <c r="U135" i="12"/>
  <c r="F137" i="12"/>
  <c r="G137" i="12" s="1"/>
  <c r="M137" i="12" s="1"/>
  <c r="I137" i="12"/>
  <c r="K137" i="12"/>
  <c r="O137" i="12"/>
  <c r="Q137" i="12"/>
  <c r="U137" i="12"/>
  <c r="F138" i="12"/>
  <c r="G138" i="12"/>
  <c r="M138" i="12" s="1"/>
  <c r="I138" i="12"/>
  <c r="K138" i="12"/>
  <c r="O138" i="12"/>
  <c r="Q138" i="12"/>
  <c r="U138" i="12"/>
  <c r="F139" i="12"/>
  <c r="G139" i="12" s="1"/>
  <c r="M139" i="12" s="1"/>
  <c r="I139" i="12"/>
  <c r="K139" i="12"/>
  <c r="O139" i="12"/>
  <c r="Q139" i="12"/>
  <c r="U139" i="12"/>
  <c r="F140" i="12"/>
  <c r="G140" i="12" s="1"/>
  <c r="M140" i="12" s="1"/>
  <c r="I140" i="12"/>
  <c r="K140" i="12"/>
  <c r="O140" i="12"/>
  <c r="Q140" i="12"/>
  <c r="U140" i="12"/>
  <c r="F141" i="12"/>
  <c r="G141" i="12" s="1"/>
  <c r="M141" i="12" s="1"/>
  <c r="I141" i="12"/>
  <c r="K141" i="12"/>
  <c r="O141" i="12"/>
  <c r="Q141" i="12"/>
  <c r="U141" i="12"/>
  <c r="F142" i="12"/>
  <c r="G142" i="12" s="1"/>
  <c r="M142" i="12" s="1"/>
  <c r="I142" i="12"/>
  <c r="K142" i="12"/>
  <c r="O142" i="12"/>
  <c r="Q142" i="12"/>
  <c r="U142" i="12"/>
  <c r="F143" i="12"/>
  <c r="G143" i="12" s="1"/>
  <c r="M143" i="12" s="1"/>
  <c r="I143" i="12"/>
  <c r="K143" i="12"/>
  <c r="O143" i="12"/>
  <c r="Q143" i="12"/>
  <c r="U143" i="12"/>
  <c r="AD145" i="12"/>
  <c r="F41" i="1" s="1"/>
  <c r="I20" i="1"/>
  <c r="G20" i="1"/>
  <c r="E20" i="1"/>
  <c r="I19" i="1"/>
  <c r="G19" i="1"/>
  <c r="E19" i="1"/>
  <c r="I18" i="1"/>
  <c r="G18" i="1"/>
  <c r="E18" i="1"/>
  <c r="I17" i="1"/>
  <c r="G17" i="1"/>
  <c r="E17" i="1"/>
  <c r="H43" i="1"/>
  <c r="J28" i="1"/>
  <c r="J26" i="1"/>
  <c r="G38" i="1"/>
  <c r="F38" i="1"/>
  <c r="J23" i="1"/>
  <c r="J24" i="1"/>
  <c r="J25" i="1"/>
  <c r="J27" i="1"/>
  <c r="E24" i="1"/>
  <c r="G24" i="1"/>
  <c r="E26" i="1"/>
  <c r="G26" i="1"/>
  <c r="K50" i="12" l="1"/>
  <c r="H49" i="1" s="1"/>
  <c r="F42" i="1"/>
  <c r="M55" i="12"/>
  <c r="G54" i="12"/>
  <c r="I54" i="12"/>
  <c r="G50" i="1" s="1"/>
  <c r="I50" i="1" s="1"/>
  <c r="K8" i="12"/>
  <c r="H48" i="1" s="1"/>
  <c r="I49" i="1"/>
  <c r="I8" i="12"/>
  <c r="G48" i="1" s="1"/>
  <c r="O54" i="12"/>
  <c r="O8" i="12"/>
  <c r="I93" i="12"/>
  <c r="G51" i="1" s="1"/>
  <c r="I51" i="1" s="1"/>
  <c r="U118" i="12"/>
  <c r="Q93" i="12"/>
  <c r="F39" i="1"/>
  <c r="F43" i="1" s="1"/>
  <c r="G23" i="1" s="1"/>
  <c r="Q8" i="12"/>
  <c r="I118" i="12"/>
  <c r="G52" i="1" s="1"/>
  <c r="K54" i="12"/>
  <c r="H50" i="1" s="1"/>
  <c r="U93" i="12"/>
  <c r="Q118" i="12"/>
  <c r="O93" i="12"/>
  <c r="U8" i="12"/>
  <c r="O118" i="12"/>
  <c r="U54" i="12"/>
  <c r="K118" i="12"/>
  <c r="H52" i="1" s="1"/>
  <c r="K93" i="12"/>
  <c r="H51" i="1" s="1"/>
  <c r="Q54" i="12"/>
  <c r="M118" i="12"/>
  <c r="M54" i="12"/>
  <c r="M94" i="12"/>
  <c r="M93" i="12" s="1"/>
  <c r="G93" i="12"/>
  <c r="G118" i="12"/>
  <c r="G8" i="12"/>
  <c r="M10" i="12"/>
  <c r="M8" i="12" s="1"/>
  <c r="AE145" i="12"/>
  <c r="M53" i="12"/>
  <c r="M50" i="12" s="1"/>
  <c r="G50" i="12"/>
  <c r="G53" i="1" l="1"/>
  <c r="H53" i="1"/>
  <c r="G41" i="1"/>
  <c r="I41" i="1" s="1"/>
  <c r="G39" i="1"/>
  <c r="G43" i="1" s="1"/>
  <c r="G25" i="1" s="1"/>
  <c r="A27" i="1" s="1"/>
  <c r="G42" i="1"/>
  <c r="I42" i="1" s="1"/>
  <c r="I48" i="1"/>
  <c r="I52" i="1"/>
  <c r="G145" i="12"/>
  <c r="G16" i="1"/>
  <c r="G21" i="1" s="1"/>
  <c r="E16" i="1"/>
  <c r="E21" i="1" s="1"/>
  <c r="I39" i="1" l="1"/>
  <c r="I43" i="1" s="1"/>
  <c r="J41" i="1" s="1"/>
  <c r="I16" i="1"/>
  <c r="I21" i="1" s="1"/>
  <c r="I53" i="1"/>
  <c r="G28" i="1"/>
  <c r="A28" i="1"/>
  <c r="J39" i="1" l="1"/>
  <c r="J43" i="1" s="1"/>
  <c r="J42" i="1"/>
  <c r="G27" i="1"/>
  <c r="G29" i="1" s="1"/>
  <c r="J49" i="1"/>
  <c r="J48" i="1"/>
  <c r="J51" i="1"/>
  <c r="J50" i="1"/>
  <c r="J52" i="1"/>
  <c r="J5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EVA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<sst xmlns="http://schemas.openxmlformats.org/spreadsheetml/2006/main" count="792" uniqueCount="246">
  <si>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</si>
  <si>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</si>
  <si>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</si>
  <si>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</si>
  <si>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</si>
  <si>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</si>
  <si>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</si>
  <si>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</si>
  <si>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</si>
  <si>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</si>
  <si>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</si>
  <si>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</si>
  <si>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</si>
  <si>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</si>
  <si>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</si>
  <si>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</si>
  <si>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</si>
  <si>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</si>
  <si>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</si>
  <si>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</si>
  <si>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</si>
  <si>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</si>
  <si>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</si>
  <si>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</si>
  <si>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</si>
  <si>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</si>
  <si>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</si>
  <si>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</si>
  <si>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</si>
  <si>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</si>
  <si>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</si>
  <si>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</si>
  <si>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</si>
  <si>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</si>
  <si>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</si>
  <si>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</si>
  <si>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</si>
  <si>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</si>
  <si>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</si>
  <si>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</si>
  <si>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</si>
  <si>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</si>
  <si>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</si>
  <si>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</t>
  </si>
  <si>
    <t>Mar</t>
  </si>
  <si>
    <t>G4_3</t>
  </si>
  <si>
    <t>Energocentrum</t>
  </si>
  <si>
    <t>Stavba</t>
  </si>
  <si>
    <t>Stavební objekt</t>
  </si>
  <si>
    <t>Celkem za stavbu</t>
  </si>
  <si>
    <t>CZK</t>
  </si>
  <si>
    <t>Rekapitulace dílů</t>
  </si>
  <si>
    <t>Typ dílu</t>
  </si>
  <si>
    <t>Rozvaděč MaR</t>
  </si>
  <si>
    <t>Řídící systém</t>
  </si>
  <si>
    <t>Snímače, ventily a ostatní periferie</t>
  </si>
  <si>
    <t>Elektroinstalační materiál</t>
  </si>
  <si>
    <t>Ostatní činnosti jinde neuvedené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</si>
  <si>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</si>
  <si>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</si>
  <si>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</si>
  <si>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</si>
  <si>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</si>
  <si>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</si>
  <si>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</si>
  <si>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</si>
  <si>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</si>
  <si>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</si>
  <si>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</si>
  <si>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</si>
  <si>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</si>
  <si>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</si>
  <si>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</si>
  <si>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</si>
  <si>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</si>
  <si>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</si>
  <si>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</si>
  <si>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</si>
  <si>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</si>
  <si>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</si>
  <si>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</si>
  <si>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</si>
  <si>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</si>
  <si>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</si>
  <si>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</si>
  <si>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</si>
  <si>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</si>
  <si>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</si>
  <si>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Jistič 125A, 3P</t>
  </si>
  <si>
    <t>ks</t>
  </si>
  <si>
    <t>Indiv</t>
  </si>
  <si>
    <t>Běžná</t>
  </si>
  <si>
    <t>POL1_1</t>
  </si>
  <si>
    <t>Hlavní vypínač na dveřích rozv.  IP54, červený</t>
  </si>
  <si>
    <t>Hlavní svorkovnice pospojení</t>
  </si>
  <si>
    <t>Svodič přepětí, 4+0 TNS, třída II (C)</t>
  </si>
  <si>
    <t>Svodič přepětí, 2+0 TNS, třída III (D)</t>
  </si>
  <si>
    <t>Silový 3fázový vývod pro měnič do 11  kW</t>
  </si>
  <si>
    <t>Silový 3fázový vývod pro zásuvkouvou skříň</t>
  </si>
  <si>
    <t>Silový 3fázový vývod do  2 kW</t>
  </si>
  <si>
    <t>Silový 1fázový vývod do  2 kW</t>
  </si>
  <si>
    <t>Silový 1fázový vývod osvětlení</t>
  </si>
  <si>
    <t>Solenoidový ventil vývod</t>
  </si>
  <si>
    <t>Vývod pro hlavní havarijní ventil</t>
  </si>
  <si>
    <t>Vývod pro regulační/havariní ventil (0-10V)</t>
  </si>
  <si>
    <t>HW havarijní řada ventilu</t>
  </si>
  <si>
    <t>Digitální vstupní vývod</t>
  </si>
  <si>
    <t>Digitální výstupní vývod</t>
  </si>
  <si>
    <t>Ovladač A-0-I-II na dveřích kompletní ovládací obvod</t>
  </si>
  <si>
    <t>Jistič C25A 3P</t>
  </si>
  <si>
    <t>Jistič C16A 3P</t>
  </si>
  <si>
    <t>Jistič B;16A 3P</t>
  </si>
  <si>
    <t>Jistič C;10A 3P</t>
  </si>
  <si>
    <t>Jistič B16A 1P</t>
  </si>
  <si>
    <t>Jistič B2A 1P</t>
  </si>
  <si>
    <t>Jistič C2A 1P</t>
  </si>
  <si>
    <t>Jistič C4A 1P</t>
  </si>
  <si>
    <t>Jistič B6A 1P</t>
  </si>
  <si>
    <t>Transformátor 230VAC/24VAC, 160VA</t>
  </si>
  <si>
    <t>Zdroj 24VDC, 4,2A</t>
  </si>
  <si>
    <t>Zdroj 24VDC, 2,5A</t>
  </si>
  <si>
    <t>Zásuvka na Din lištu 230V</t>
  </si>
  <si>
    <t>Osvětlení rozvaděče</t>
  </si>
  <si>
    <t>Relé 2P/24VDC+patice+štítek</t>
  </si>
  <si>
    <t>Vyhodnocovací jednotka snímače zaplavení prostoru</t>
  </si>
  <si>
    <t>Operátorský panel 7“, dotykový, 1024x600,VDC</t>
  </si>
  <si>
    <t>Switch 5 port LAN 10/100Mbps, průmyslové provedení, 24VDC</t>
  </si>
  <si>
    <t>Převodník M-Bus:M-Bus/IP</t>
  </si>
  <si>
    <t>Vývodky</t>
  </si>
  <si>
    <t>Svorka pojistková + pojistka</t>
  </si>
  <si>
    <t>Rozvaděč skříňový vč. Přísl. Krytí IP54</t>
  </si>
  <si>
    <t>Montážní materiál / lišty, lanka, svorky a  jejich příslušensví</t>
  </si>
  <si>
    <t>kpl</t>
  </si>
  <si>
    <t>Rozvaděč - výroba</t>
  </si>
  <si>
    <t>Volně programovatelný a rozšiřitelný PLC regulátor, Modbus/IP, 24VDC, blíže dle požadavků viz., Technická zpráva. V min. rozsahu: 31 AI 4..20mA, 17AO 0-10V, 52 DI, 28 DO + dle standardu 20%</t>
  </si>
  <si>
    <t>rezerva</t>
  </si>
  <si>
    <t>POP</t>
  </si>
  <si>
    <t>Zřízení komunikace na stávající centrální dispečink TLIB</t>
  </si>
  <si>
    <t>Frekvenční měnič 3x400V, 11W, samostané umístění u čerpadla, min IP54, včetně filtr tř. A</t>
  </si>
  <si>
    <t>Frekvenční měnič 3x400V, 5,5kW, samostané umístění u čerpadla, min IP54, včetně filtr tř. A</t>
  </si>
  <si>
    <t xml:space="preserve">Frekvenční měnič 3x400V, 3kW, samostané umístění u čerpadla, min IP54, včetně filtr tř. A : </t>
  </si>
  <si>
    <t>VV</t>
  </si>
  <si>
    <t xml:space="preserve">Frekvenční měnič 3x400V, 1,5kW, samostané umístění u čerpadla, min IP54, včetně filtr tř. A : </t>
  </si>
  <si>
    <t>3</t>
  </si>
  <si>
    <t>Konstrukce pro umístění měniče včetně instalace</t>
  </si>
  <si>
    <t>Manostat s přepínacím kontaktem, M12x1,5, 63-630kPa</t>
  </si>
  <si>
    <t>Měřič tepla ultrazvukový, Qp=150m3/h, DN 150x500, komunikace M-bus + 1x vstup externí vodoměr,, záloha bat + modul 230V napájení, sada komplet včetně čidel a ověření</t>
  </si>
  <si>
    <t>Měřič tepla ultrazvukový, Qp=40m3/h, DN 80x300, komunikace M-bus + 1x vstup externí vodoměr, záloha, bat + modul 230V napájení, sada komplet včetně čidel a ověření</t>
  </si>
  <si>
    <t>Měřič tepla ultrazvukový, Qp=6m3/h, DN 25x260, komunikace M-bus + 1x vstup externí vodoměr, záloha, bat + modul 230V napájení, sada komplet včetně čidel a ověření</t>
  </si>
  <si>
    <t>Nerezová jímka  100 mm, R 1/2", PN40</t>
  </si>
  <si>
    <t>Nerezová jímka  150 mm, R 1/2", PN40</t>
  </si>
  <si>
    <t>Nerezová jímka  400 mm, R 1/2", PN40</t>
  </si>
  <si>
    <t>Nerezová jímka M27x2</t>
  </si>
  <si>
    <t>Snímač hladiny na stávající stavoznak, 24VDC</t>
  </si>
  <si>
    <t>Snímač teploty do jímky R 1/2", délka 100mm, 4..20mA, -30..150°C, IP54</t>
  </si>
  <si>
    <t>Snímač teploty do jímky R 1/2", délka 150mm, 4..20mA, -30..150°C, IP54</t>
  </si>
  <si>
    <t>Snímač teploty do jímky R 1/2", délka 400mm, 4..20mA, -30..150°C, IP54</t>
  </si>
  <si>
    <t>Snímač teploty venkovní, 4..20mA</t>
  </si>
  <si>
    <t>Snímač tlaku 0..10 bar, 4..20 mA, M20x1,5</t>
  </si>
  <si>
    <t>Snímač tlaku 0..16 bar, 4..20 mA, M20x1,5</t>
  </si>
  <si>
    <t xml:space="preserve">Softstarter 3x400V, 3 KW umístěn v rozvaděči : </t>
  </si>
  <si>
    <t>10</t>
  </si>
  <si>
    <t>sonda zaplavení</t>
  </si>
  <si>
    <t>Stop tlačítko s aretací</t>
  </si>
  <si>
    <t>Termostat do jímky kapilárový, 30-90°C</t>
  </si>
  <si>
    <t>Termostat prostorový 0-40°C</t>
  </si>
  <si>
    <t>Čerpadlo 3x400, do 11kW - připojení</t>
  </si>
  <si>
    <t>Čerpadlo 3x400V, 3kW - připojení</t>
  </si>
  <si>
    <t>Čerpadlo s integrovanou regulací otáček - pouze připojení</t>
  </si>
  <si>
    <t>Elektromagnetický ventil dopouštění</t>
  </si>
  <si>
    <t>Elektromagnetický ventil odpouštění</t>
  </si>
  <si>
    <t>Havarijní ventil přírubový, 24V AC/DC, ON/OFF, signalizace  otevřeno/zavřeno - pouze připojení</t>
  </si>
  <si>
    <t>Napájení doplňovací stanice - připojení napájení</t>
  </si>
  <si>
    <t>Napájení úpravna vody - připojení napájení</t>
  </si>
  <si>
    <t>Expanzní automat</t>
  </si>
  <si>
    <t>Regulační ventil, servopohon s havarijní funkcí, 24V AC/DC, 0-10V, signalizace zavřeno - pouze, připojení</t>
  </si>
  <si>
    <t>Vodoměr s impulsním výstupem - pouze připojení</t>
  </si>
  <si>
    <t>Drátěný žlab 250/50 žár.zinek</t>
  </si>
  <si>
    <t>Drátěný žlab 100/50 žár.zinek</t>
  </si>
  <si>
    <t>Přepážka do drátěného žlabu 50</t>
  </si>
  <si>
    <t>Drátěný žlab 50/50 žár.zinek</t>
  </si>
  <si>
    <t>Nosníky a spojky drátěných žlabů</t>
  </si>
  <si>
    <t>Trubky, chráničky</t>
  </si>
  <si>
    <t>m</t>
  </si>
  <si>
    <t>Příchytky a příslušenství trubek</t>
  </si>
  <si>
    <t>CYKY 4x95</t>
  </si>
  <si>
    <t>CYKY 5x2,5</t>
  </si>
  <si>
    <t>CYKY 5x4</t>
  </si>
  <si>
    <t>CYKY 3 x 1,5</t>
  </si>
  <si>
    <t>CYKY 3 x 2,5</t>
  </si>
  <si>
    <t>CYKY 5 x 1,5</t>
  </si>
  <si>
    <t>CYKY 4 x 1,5</t>
  </si>
  <si>
    <t>2YSLCY-J 4x 2,5</t>
  </si>
  <si>
    <t>2YSLCY-J 4x 1,5</t>
  </si>
  <si>
    <t>2YSLCY-J 4x 4</t>
  </si>
  <si>
    <t>CYSY 3x1</t>
  </si>
  <si>
    <t>JYTY 2x1</t>
  </si>
  <si>
    <t>JYTY 4x1</t>
  </si>
  <si>
    <t>JYSTY 2x2x0,8</t>
  </si>
  <si>
    <t>FTP 6 venkovní</t>
  </si>
  <si>
    <t>CYY 16</t>
  </si>
  <si>
    <t>CYY 6</t>
  </si>
  <si>
    <t>Demontáže stávajících rozvaděčů, kabeláže a tras vyjma instalace osvětlení a ponechání 1 zásuvkové, skříně včetně stávajících kabelů. Odpojení a zajištění hlavního přívodu.</t>
  </si>
  <si>
    <t>Ekologická likvidace odpadového materiálu</t>
  </si>
  <si>
    <t>Připojení napájecího vývodu v rozvaděči elektro dle požadavku na přívod RMAR s doplněním rozdělení, soustavy TN-C na TN-C-S</t>
  </si>
  <si>
    <t>Připojení hlavního přívodu RMAR TN-S a doplňujícího vodiče pro hlavní svorkovnici pospojení</t>
  </si>
  <si>
    <t>Připojení stávajících kabelů osvětlení a zásuvkové skříně do rozvaděče RMAR</t>
  </si>
  <si>
    <t>Pomocný materiál pro pospojení a uzemnění (svorky, vodiče, atd.)</t>
  </si>
  <si>
    <t>Ukončení vodiče izolovaného do průřezu 2,5mm2</t>
  </si>
  <si>
    <t>Ukončení vodiče izolovaného nad průřez 2,5mm2</t>
  </si>
  <si>
    <t>Realizační projektová dokumentace a dokumentace skutečného provedení vč. tisků</t>
  </si>
  <si>
    <t>Softwarové vybavení PLC řídicího systému, ovládacího panelu, konfigurace TCP/IP a příprava tabulek, přenosu Modbus/IP pro centrální dispečink. V rozsahu technologické schema a HW počet DB</t>
  </si>
  <si>
    <t>DB</t>
  </si>
  <si>
    <t>Úprava - rozšíření databáze stávajícího dispečerského pracoviště, doplnění vizualizačního SW na, centrále pro PLC dle technologické schema</t>
  </si>
  <si>
    <t>Úprava - rozšíření databáze stávajícího dispečerského pracoviště, doplnění vizualizačního SW na, centrále pro měřiče + vodoměr, M-Bus/IP</t>
  </si>
  <si>
    <t>Výchozí revize elektrických zařízení</t>
  </si>
  <si>
    <t>Prostorová a časová koordinace se stavbou, ostatními profesemi včetně včetně koordinace odstávek a, provizorních provozů</t>
  </si>
  <si>
    <t>Zajištění provozorního provozu</t>
  </si>
  <si>
    <t>Doprava a přesun hmot</t>
  </si>
  <si>
    <t>Oživení vstupů/výstupů včetně odladění aplikačního software na stavbě včetně ovládacího panelu,, konfigurace TCP/IP a příprava tabulek přenosu Modbus/IP pro centrální dispečink. V rozsahu</t>
  </si>
  <si>
    <t>technologické schema a HW počet DB</t>
  </si>
  <si>
    <t>Pomocný elektroinstalační materiál (hmoždinky, vruty, šrouby, vodiče, koncovky, …)</t>
  </si>
  <si>
    <t>Kabelové štítky plastové s popisem kabelu vč. upevnění na kabel</t>
  </si>
  <si>
    <t>Popis přístrojů na technologii</t>
  </si>
  <si>
    <t>Uvedení do provozu, zaškolení obsluhy, zkušební provoz</t>
  </si>
  <si>
    <t>Vyhotovení návodu pro obsluhu a podkladů pro provozní řád</t>
  </si>
  <si>
    <t>Vedlejší a jinde neuvedené rozpočtové náklady (VRN) vč. režie</t>
  </si>
  <si>
    <t>Kompletní dokladová část pro zahájení užívání stavby (zkušební provoz, kolaudace)</t>
  </si>
  <si>
    <t>SUM</t>
  </si>
  <si>
    <t>END</t>
  </si>
  <si>
    <t>Revitalizace CZT Liberec - GreenNet II
G2 - VS Bída - město</t>
  </si>
  <si>
    <t>G2.3 - VS Bída - město - PVS</t>
  </si>
  <si>
    <t>G2.3.2 - VS Bída - město - PVS - Měření a regulace</t>
  </si>
  <si>
    <t>Teplárna Liberec, a.s.</t>
  </si>
  <si>
    <t>Dr. Milady Horákové 641/34a</t>
  </si>
  <si>
    <t xml:space="preserve">460 01  </t>
  </si>
  <si>
    <t>Liberec</t>
  </si>
  <si>
    <t>SITEZ s.r.o.</t>
  </si>
  <si>
    <t>1</t>
  </si>
  <si>
    <t>4</t>
  </si>
  <si>
    <t>5</t>
  </si>
  <si>
    <t>PVS</t>
  </si>
  <si>
    <t>Měření a regulace</t>
  </si>
  <si>
    <t>Revitalizace CZT Liberec - GreenNet II
G4 - KNL</t>
  </si>
  <si>
    <t>G4.3</t>
  </si>
  <si>
    <t>G4.3.2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</si>
</sst>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54">
    <xf numFmtId="0" fontId="0" fillId="0" borderId="0" xfId="0"/>
    <xf numFmtId="14" fontId="4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9" fillId="0" borderId="1" xfId="0" applyFont="1" applyBorder="1"/>
    <xf numFmtId="0" fontId="9" fillId="0" borderId="0" xfId="0" applyFont="1"/>
    <xf numFmtId="0" fontId="9" fillId="0" borderId="0" xfId="0" applyFont="1" applyAlignment="1">
      <alignment horizontal="left" vertical="center"/>
    </xf>
    <xf numFmtId="0" fontId="9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9" fillId="0" borderId="2" xfId="0" applyFont="1" applyBorder="1" applyAlignment="1">
      <alignment horizontal="right"/>
    </xf>
    <xf numFmtId="0" fontId="9" fillId="0" borderId="6" xfId="0" applyFont="1" applyBorder="1" applyAlignment="1">
      <alignment vertical="top"/>
    </xf>
    <xf numFmtId="14" fontId="9" fillId="0" borderId="6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9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9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9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9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9" fillId="0" borderId="0" xfId="0" applyFont="1" applyAlignment="1">
      <alignment vertical="center" wrapText="1"/>
    </xf>
    <xf numFmtId="0" fontId="9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9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wrapText="1"/>
    </xf>
    <xf numFmtId="1" fontId="9" fillId="0" borderId="12" xfId="0" applyNumberFormat="1" applyFont="1" applyBorder="1" applyAlignment="1">
      <alignment horizontal="right" vertical="center" wrapText="1"/>
    </xf>
    <xf numFmtId="1" fontId="9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9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9" fillId="0" borderId="6" xfId="0" applyFont="1" applyBorder="1" applyAlignment="1">
      <alignment vertical="top" wrapText="1"/>
    </xf>
    <xf numFmtId="0" fontId="9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10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9" fillId="4" borderId="6" xfId="0" applyFont="1" applyFill="1" applyBorder="1" applyAlignment="1" applyProtection="1">
      <alignment horizontal="left" vertical="center" wrapText="1"/>
      <protection locked="0"/>
    </xf>
    <xf numFmtId="0" fontId="9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4" fontId="8" fillId="5" borderId="30" xfId="0" applyNumberFormat="1" applyFont="1" applyFill="1" applyBorder="1" applyAlignment="1">
      <alignment vertical="center"/>
    </xf>
    <xf numFmtId="4" fontId="8" fillId="5" borderId="31" xfId="0" applyNumberFormat="1" applyFont="1" applyFill="1" applyBorder="1" applyAlignment="1">
      <alignment vertical="center" wrapText="1"/>
    </xf>
    <xf numFmtId="4" fontId="11" fillId="5" borderId="32" xfId="0" applyNumberFormat="1" applyFont="1" applyFill="1" applyBorder="1" applyAlignment="1">
      <alignment horizontal="center" vertical="center" wrapText="1" shrinkToFit="1"/>
    </xf>
    <xf numFmtId="4" fontId="8" fillId="5" borderId="30" xfId="0" applyNumberFormat="1" applyFont="1" applyFill="1" applyBorder="1" applyAlignment="1">
      <alignment horizontal="center" vertical="center" wrapText="1" shrinkToFit="1"/>
    </xf>
    <xf numFmtId="4" fontId="8" fillId="5" borderId="32" xfId="0" applyNumberFormat="1" applyFont="1" applyFill="1" applyBorder="1" applyAlignment="1">
      <alignment horizontal="center" vertical="center" wrapText="1" shrinkToFit="1"/>
    </xf>
    <xf numFmtId="3" fontId="8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4" fillId="0" borderId="34" xfId="0" applyNumberFormat="1" applyFont="1" applyBorder="1" applyAlignment="1">
      <alignment horizontal="right" vertical="center" wrapText="1" shrinkToFit="1"/>
    </xf>
    <xf numFmtId="4" fontId="4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6" fillId="0" borderId="33" xfId="0" applyNumberFormat="1" applyFont="1" applyBorder="1" applyAlignment="1">
      <alignment vertical="center"/>
    </xf>
    <xf numFmtId="4" fontId="6" fillId="0" borderId="34" xfId="0" applyNumberFormat="1" applyFont="1" applyBorder="1" applyAlignment="1">
      <alignment vertical="center" wrapText="1" shrinkToFit="1"/>
    </xf>
    <xf numFmtId="4" fontId="6" fillId="0" borderId="34" xfId="0" applyNumberFormat="1" applyFont="1" applyBorder="1" applyAlignment="1">
      <alignment vertical="center" shrinkToFit="1"/>
    </xf>
    <xf numFmtId="4" fontId="6" fillId="0" borderId="35" xfId="0" applyNumberFormat="1" applyFont="1" applyBorder="1" applyAlignment="1">
      <alignment vertical="center" shrinkToFit="1"/>
    </xf>
    <xf numFmtId="3" fontId="6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6" fillId="3" borderId="37" xfId="0" applyNumberFormat="1" applyFont="1" applyFill="1" applyBorder="1" applyAlignment="1">
      <alignment vertical="center" wrapText="1" shrinkToFit="1"/>
    </xf>
    <xf numFmtId="4" fontId="16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5" fillId="3" borderId="11" xfId="0" applyFont="1" applyFill="1" applyBorder="1" applyAlignment="1">
      <alignment horizontal="left" vertical="center" indent="1"/>
    </xf>
    <xf numFmtId="0" fontId="6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5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9" fillId="3" borderId="13" xfId="0" applyNumberFormat="1" applyFont="1" applyFill="1" applyBorder="1" applyAlignment="1">
      <alignment horizontal="left" vertical="center"/>
    </xf>
    <xf numFmtId="0" fontId="5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4" fillId="0" borderId="26" xfId="0" applyFont="1" applyBorder="1" applyAlignment="1">
      <alignment vertical="center"/>
    </xf>
    <xf numFmtId="0" fontId="4" fillId="0" borderId="26" xfId="0" applyFont="1" applyBorder="1"/>
    <xf numFmtId="0" fontId="17" fillId="5" borderId="30" xfId="0" applyFont="1" applyFill="1" applyBorder="1" applyAlignment="1">
      <alignment horizontal="center" vertical="center" wrapText="1"/>
    </xf>
    <xf numFmtId="0" fontId="17" fillId="5" borderId="31" xfId="0" applyFont="1" applyFill="1" applyBorder="1" applyAlignment="1">
      <alignment horizontal="center" vertical="center" wrapText="1"/>
    </xf>
    <xf numFmtId="0" fontId="17" fillId="5" borderId="32" xfId="0" applyFont="1" applyFill="1" applyBorder="1" applyAlignment="1">
      <alignment horizontal="center" vertical="center" wrapText="1"/>
    </xf>
    <xf numFmtId="49" fontId="4" fillId="0" borderId="33" xfId="0" applyNumberFormat="1" applyFont="1" applyBorder="1" applyAlignment="1">
      <alignment vertical="center"/>
    </xf>
    <xf numFmtId="0" fontId="4" fillId="3" borderId="36" xfId="0" applyFont="1" applyFill="1" applyBorder="1" applyAlignment="1">
      <alignment vertical="center"/>
    </xf>
    <xf numFmtId="0" fontId="4" fillId="3" borderId="36" xfId="0" applyFont="1" applyFill="1" applyBorder="1" applyAlignment="1">
      <alignment vertical="center" wrapText="1"/>
    </xf>
    <xf numFmtId="0" fontId="4" fillId="3" borderId="37" xfId="0" applyFont="1" applyFill="1" applyBorder="1" applyAlignment="1">
      <alignment vertical="center" wrapText="1"/>
    </xf>
    <xf numFmtId="164" fontId="4" fillId="0" borderId="35" xfId="0" applyNumberFormat="1" applyFont="1" applyBorder="1" applyAlignment="1">
      <alignment vertical="center"/>
    </xf>
    <xf numFmtId="164" fontId="4" fillId="3" borderId="38" xfId="0" applyNumberFormat="1" applyFont="1" applyFill="1" applyBorder="1" applyAlignment="1">
      <alignment vertical="center"/>
    </xf>
    <xf numFmtId="164" fontId="0" fillId="0" borderId="0" xfId="0" applyNumberFormat="1"/>
    <xf numFmtId="4" fontId="4" fillId="0" borderId="35" xfId="0" applyNumberFormat="1" applyFont="1" applyBorder="1" applyAlignment="1">
      <alignment horizontal="center" vertical="center"/>
    </xf>
    <xf numFmtId="4" fontId="4" fillId="0" borderId="35" xfId="0" applyNumberFormat="1" applyFont="1" applyBorder="1" applyAlignment="1">
      <alignment vertical="center"/>
    </xf>
    <xf numFmtId="4" fontId="4" fillId="3" borderId="38" xfId="0" applyNumberFormat="1" applyFont="1" applyFill="1" applyBorder="1" applyAlignment="1">
      <alignment horizontal="center" vertical="center"/>
    </xf>
    <xf numFmtId="4" fontId="4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2" fillId="0" borderId="21" xfId="0" applyFont="1" applyBorder="1" applyAlignment="1">
      <alignment vertical="center"/>
    </xf>
    <xf numFmtId="0" fontId="2" fillId="3" borderId="21" xfId="0" applyFon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6" fillId="3" borderId="15" xfId="0" applyFont="1" applyFill="1" applyBorder="1" applyAlignment="1">
      <alignment vertical="top"/>
    </xf>
    <xf numFmtId="49" fontId="6" fillId="3" borderId="12" xfId="0" applyNumberFormat="1" applyFont="1" applyFill="1" applyBorder="1" applyAlignment="1">
      <alignment vertical="top"/>
    </xf>
    <xf numFmtId="0" fontId="6" fillId="3" borderId="12" xfId="0" applyFont="1" applyFill="1" applyBorder="1" applyAlignment="1">
      <alignment horizontal="center" vertical="top"/>
    </xf>
    <xf numFmtId="0" fontId="6" fillId="3" borderId="12" xfId="0" applyFont="1" applyFill="1" applyBorder="1" applyAlignment="1">
      <alignment vertical="top"/>
    </xf>
    <xf numFmtId="0" fontId="18" fillId="0" borderId="0" xfId="0" applyFont="1" applyAlignment="1">
      <alignment vertical="top"/>
    </xf>
    <xf numFmtId="49" fontId="18" fillId="0" borderId="0" xfId="0" applyNumberFormat="1" applyFont="1" applyAlignment="1">
      <alignment vertical="top"/>
    </xf>
    <xf numFmtId="165" fontId="18" fillId="0" borderId="0" xfId="0" applyNumberFormat="1" applyFont="1" applyAlignment="1">
      <alignment vertical="top" shrinkToFit="1"/>
    </xf>
    <xf numFmtId="4" fontId="18" fillId="0" borderId="0" xfId="0" applyNumberFormat="1" applyFont="1" applyAlignment="1">
      <alignment vertical="top" shrinkToFit="1"/>
    </xf>
    <xf numFmtId="165" fontId="20" fillId="0" borderId="0" xfId="0" applyNumberFormat="1" applyFont="1" applyAlignment="1">
      <alignment horizontal="center" vertical="top" wrapText="1" shrinkToFit="1"/>
    </xf>
    <xf numFmtId="165" fontId="20" fillId="0" borderId="0" xfId="0" applyNumberFormat="1" applyFont="1" applyAlignment="1">
      <alignment vertical="top" wrapText="1" shrinkToFit="1"/>
    </xf>
    <xf numFmtId="4" fontId="6" fillId="3" borderId="0" xfId="0" applyNumberFormat="1" applyFont="1" applyFill="1" applyAlignment="1">
      <alignment vertical="top" shrinkToFit="1"/>
    </xf>
    <xf numFmtId="0" fontId="6" fillId="3" borderId="29" xfId="0" applyFont="1" applyFill="1" applyBorder="1" applyAlignment="1">
      <alignment vertical="top"/>
    </xf>
    <xf numFmtId="49" fontId="6" fillId="3" borderId="18" xfId="0" applyNumberFormat="1" applyFont="1" applyFill="1" applyBorder="1" applyAlignment="1">
      <alignment vertical="top"/>
    </xf>
    <xf numFmtId="0" fontId="6" fillId="3" borderId="18" xfId="0" applyFont="1" applyFill="1" applyBorder="1" applyAlignment="1">
      <alignment horizontal="center" vertical="top" shrinkToFit="1"/>
    </xf>
    <xf numFmtId="165" fontId="6" fillId="3" borderId="18" xfId="0" applyNumberFormat="1" applyFont="1" applyFill="1" applyBorder="1" applyAlignment="1">
      <alignment vertical="top" shrinkToFit="1"/>
    </xf>
    <xf numFmtId="4" fontId="6" fillId="3" borderId="18" xfId="0" applyNumberFormat="1" applyFont="1" applyFill="1" applyBorder="1" applyAlignment="1">
      <alignment vertical="top" shrinkToFit="1"/>
    </xf>
    <xf numFmtId="4" fontId="6" fillId="3" borderId="39" xfId="0" applyNumberFormat="1" applyFont="1" applyFill="1" applyBorder="1" applyAlignment="1">
      <alignment vertical="top" shrinkToFit="1"/>
    </xf>
    <xf numFmtId="4" fontId="6" fillId="3" borderId="22" xfId="0" applyNumberFormat="1" applyFont="1" applyFill="1" applyBorder="1" applyAlignment="1">
      <alignment vertical="top" shrinkToFit="1"/>
    </xf>
    <xf numFmtId="0" fontId="18" fillId="0" borderId="40" xfId="0" applyFont="1" applyBorder="1" applyAlignment="1">
      <alignment vertical="top"/>
    </xf>
    <xf numFmtId="49" fontId="18" fillId="0" borderId="41" xfId="0" applyNumberFormat="1" applyFont="1" applyBorder="1" applyAlignment="1">
      <alignment vertical="top"/>
    </xf>
    <xf numFmtId="0" fontId="18" fillId="0" borderId="41" xfId="0" applyFont="1" applyBorder="1" applyAlignment="1">
      <alignment horizontal="center" vertical="top" shrinkToFit="1"/>
    </xf>
    <xf numFmtId="165" fontId="18" fillId="0" borderId="41" xfId="0" applyNumberFormat="1" applyFont="1" applyBorder="1" applyAlignment="1">
      <alignment vertical="top" shrinkToFit="1"/>
    </xf>
    <xf numFmtId="4" fontId="18" fillId="0" borderId="41" xfId="0" applyNumberFormat="1" applyFont="1" applyBorder="1" applyAlignment="1">
      <alignment vertical="top" shrinkToFit="1"/>
    </xf>
    <xf numFmtId="4" fontId="18" fillId="4" borderId="41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0" fontId="18" fillId="0" borderId="43" xfId="0" applyFont="1" applyBorder="1" applyAlignment="1">
      <alignment vertical="top"/>
    </xf>
    <xf numFmtId="49" fontId="18" fillId="0" borderId="44" xfId="0" applyNumberFormat="1" applyFont="1" applyBorder="1" applyAlignment="1">
      <alignment vertical="top"/>
    </xf>
    <xf numFmtId="0" fontId="18" fillId="0" borderId="44" xfId="0" applyFont="1" applyBorder="1" applyAlignment="1">
      <alignment horizontal="center" vertical="top" shrinkToFit="1"/>
    </xf>
    <xf numFmtId="165" fontId="18" fillId="0" borderId="44" xfId="0" applyNumberFormat="1" applyFont="1" applyBorder="1" applyAlignment="1">
      <alignment vertical="top" shrinkToFit="1"/>
    </xf>
    <xf numFmtId="4" fontId="18" fillId="0" borderId="44" xfId="0" applyNumberFormat="1" applyFont="1" applyBorder="1" applyAlignment="1">
      <alignment vertical="top" shrinkToFit="1"/>
    </xf>
    <xf numFmtId="4" fontId="18" fillId="4" borderId="44" xfId="0" applyNumberFormat="1" applyFont="1" applyFill="1" applyBorder="1" applyAlignment="1" applyProtection="1">
      <alignment vertical="top" shrinkToFit="1"/>
      <protection locked="0"/>
    </xf>
    <xf numFmtId="4" fontId="18" fillId="0" borderId="45" xfId="0" applyNumberFormat="1" applyFont="1" applyBorder="1" applyAlignment="1">
      <alignment vertical="top" shrinkToFit="1"/>
    </xf>
    <xf numFmtId="49" fontId="6" fillId="3" borderId="18" xfId="0" applyNumberFormat="1" applyFont="1" applyFill="1" applyBorder="1" applyAlignment="1">
      <alignment horizontal="left" vertical="top" wrapText="1"/>
    </xf>
    <xf numFmtId="49" fontId="18" fillId="0" borderId="44" xfId="0" applyNumberFormat="1" applyFont="1" applyBorder="1" applyAlignment="1">
      <alignment horizontal="left" vertical="top" wrapText="1"/>
    </xf>
    <xf numFmtId="49" fontId="18" fillId="0" borderId="41" xfId="0" applyNumberFormat="1" applyFont="1" applyBorder="1" applyAlignment="1">
      <alignment horizontal="left" vertical="top" wrapText="1"/>
    </xf>
    <xf numFmtId="165" fontId="20" fillId="0" borderId="0" xfId="0" quotePrefix="1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6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9" fillId="0" borderId="18" xfId="0" applyFont="1" applyBorder="1" applyAlignment="1">
      <alignment horizontal="left" vertical="top" wrapText="1"/>
    </xf>
    <xf numFmtId="49" fontId="0" fillId="3" borderId="12" xfId="0" applyNumberFormat="1" applyFill="1" applyBorder="1" applyAlignment="1">
      <alignment vertical="center"/>
    </xf>
    <xf numFmtId="0" fontId="4" fillId="2" borderId="0" xfId="0" applyFont="1" applyFill="1" applyAlignment="1">
      <alignment horizontal="left" wrapText="1"/>
    </xf>
    <xf numFmtId="49" fontId="7" fillId="3" borderId="18" xfId="0" applyNumberFormat="1" applyFont="1" applyFill="1" applyBorder="1" applyAlignment="1">
      <alignment horizontal="left" vertical="center" wrapText="1"/>
    </xf>
    <xf numFmtId="49" fontId="7" fillId="3" borderId="39" xfId="0" applyNumberFormat="1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9" fillId="3" borderId="27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28" xfId="0" applyFont="1" applyFill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4" fillId="0" borderId="33" xfId="0" applyNumberFormat="1" applyFont="1" applyBorder="1" applyAlignment="1">
      <alignment vertical="center" wrapText="1"/>
    </xf>
    <xf numFmtId="49" fontId="4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6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2" fillId="0" borderId="15" xfId="0" applyNumberFormat="1" applyFont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4" fontId="12" fillId="0" borderId="15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4" fontId="14" fillId="0" borderId="16" xfId="0" applyNumberFormat="1" applyFont="1" applyBorder="1" applyAlignment="1">
      <alignment horizontal="right" vertical="center" indent="1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16" xfId="0" applyNumberFormat="1" applyFont="1" applyBorder="1" applyAlignment="1">
      <alignment horizontal="right" vertical="center" indent="1"/>
    </xf>
    <xf numFmtId="4" fontId="13" fillId="3" borderId="7" xfId="0" applyNumberFormat="1" applyFont="1" applyFill="1" applyBorder="1" applyAlignment="1">
      <alignment horizontal="right" vertical="center"/>
    </xf>
    <xf numFmtId="2" fontId="13" fillId="3" borderId="7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9" fillId="4" borderId="0" xfId="0" applyFont="1" applyFill="1" applyAlignment="1" applyProtection="1">
      <alignment horizontal="left" vertical="center"/>
      <protection locked="0"/>
    </xf>
    <xf numFmtId="0" fontId="9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9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1" fontId="0" fillId="0" borderId="6" xfId="0" applyNumberFormat="1" applyBorder="1" applyAlignment="1">
      <alignment horizontal="right" indent="1"/>
    </xf>
    <xf numFmtId="0" fontId="9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2" fillId="0" borderId="22" xfId="0" applyNumberFormat="1" applyFont="1" applyBorder="1" applyAlignment="1">
      <alignment horizontal="right" vertical="center" inden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5" fillId="0" borderId="0" xfId="0" applyFont="1" applyAlignment="1">
      <alignment horizontal="center"/>
    </xf>
    <xf numFmtId="0" fontId="19" fillId="0" borderId="18" xfId="0" applyFont="1" applyBorder="1" applyAlignment="1">
      <alignment horizontal="left" vertical="top" wrapText="1"/>
    </xf>
    <xf numFmtId="0" fontId="19" fillId="0" borderId="18" xfId="0" applyFont="1" applyBorder="1" applyAlignment="1">
      <alignment vertical="top" wrapText="1"/>
    </xf>
    <xf numFmtId="49" fontId="0" fillId="0" borderId="12" xfId="0" applyNumberFormat="1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3">
    <cellStyle name="Normální" xfId="0" builtinId="0"/>
    <cellStyle name="normální 2" xfId="1" xr:uid="{00000000-0005-0000-0000-000001000000}"/>
    <cellStyle name="Normální 4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1" t="s">
        <v>39</v>
      </c>
      <c r="B2" s="191"/>
      <c r="C2" s="191"/>
      <c r="D2" s="191"/>
      <c r="E2" s="191"/>
      <c r="F2" s="191"/>
      <c r="G2" s="191"/>
    </row>
  </sheetData>
  <sheetProtection algorithmName="SHA-512" hashValue="B5cDKNoqY8xzFSgrY3tLAFl6h7fMwp5Xkwcw1dzgy0c/SAv20AZYzrtHiTCzxqn0V9tFTLfBLq68Dri2fMsp/A==" saltValue="dllHOld9c4Lj/ZCWwBUX0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6"/>
  <sheetViews>
    <sheetView showGridLines="0" tabSelected="1" topLeftCell="B1" zoomScaleNormal="100" zoomScaleSheetLayoutView="75" workbookViewId="0">
      <selection activeCell="B53" sqref="B53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29" t="s">
        <v>41</v>
      </c>
      <c r="C1" s="230"/>
      <c r="D1" s="230"/>
      <c r="E1" s="230"/>
      <c r="F1" s="230"/>
      <c r="G1" s="230"/>
      <c r="H1" s="230"/>
      <c r="I1" s="230"/>
      <c r="J1" s="231"/>
    </row>
    <row r="2" spans="1:15" ht="36" customHeight="1" x14ac:dyDescent="0.2">
      <c r="A2" s="2"/>
      <c r="B2" s="76" t="s">
        <v>22</v>
      </c>
      <c r="C2" s="77"/>
      <c r="D2" s="192" t="s">
        <v>230</v>
      </c>
      <c r="E2" s="192"/>
      <c r="F2" s="192"/>
      <c r="G2" s="192"/>
      <c r="H2" s="192"/>
      <c r="I2" s="192"/>
      <c r="J2" s="193"/>
      <c r="O2" s="1"/>
    </row>
    <row r="3" spans="1:15" ht="27" customHeight="1" x14ac:dyDescent="0.2">
      <c r="A3" s="2"/>
      <c r="B3" s="78"/>
      <c r="C3" s="77"/>
      <c r="D3" s="194" t="s">
        <v>231</v>
      </c>
      <c r="E3" s="194"/>
      <c r="F3" s="194"/>
      <c r="G3" s="194"/>
      <c r="H3" s="194"/>
      <c r="I3" s="194"/>
      <c r="J3" s="195"/>
    </row>
    <row r="4" spans="1:15" ht="23.25" customHeight="1" x14ac:dyDescent="0.2">
      <c r="A4" s="75">
        <v>334</v>
      </c>
      <c r="B4" s="79"/>
      <c r="C4" s="80"/>
      <c r="D4" s="196" t="s">
        <v>232</v>
      </c>
      <c r="E4" s="196"/>
      <c r="F4" s="196"/>
      <c r="G4" s="196"/>
      <c r="H4" s="196"/>
      <c r="I4" s="196"/>
      <c r="J4" s="197"/>
    </row>
    <row r="5" spans="1:15" ht="24" customHeight="1" x14ac:dyDescent="0.2">
      <c r="A5" s="2"/>
      <c r="B5" s="31" t="s">
        <v>42</v>
      </c>
      <c r="D5" s="198" t="s">
        <v>233</v>
      </c>
      <c r="E5" s="199"/>
      <c r="F5" s="199"/>
      <c r="G5" s="199"/>
      <c r="H5" s="18" t="s">
        <v>40</v>
      </c>
      <c r="I5" s="22">
        <v>62241672</v>
      </c>
      <c r="J5" s="8"/>
    </row>
    <row r="6" spans="1:15" ht="15.75" customHeight="1" x14ac:dyDescent="0.2">
      <c r="A6" s="2"/>
      <c r="B6" s="28"/>
      <c r="C6" s="55"/>
      <c r="D6" s="200" t="s">
        <v>234</v>
      </c>
      <c r="E6" s="201"/>
      <c r="F6" s="201"/>
      <c r="G6" s="201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 t="s">
        <v>235</v>
      </c>
      <c r="E7" s="227" t="s">
        <v>236</v>
      </c>
      <c r="F7" s="228"/>
      <c r="G7" s="228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6"/>
      <c r="E11" s="236"/>
      <c r="F11" s="236"/>
      <c r="G11" s="236"/>
      <c r="H11" s="18" t="s">
        <v>40</v>
      </c>
      <c r="I11" s="82"/>
      <c r="J11" s="8"/>
    </row>
    <row r="12" spans="1:15" ht="15.75" customHeight="1" x14ac:dyDescent="0.2">
      <c r="A12" s="2"/>
      <c r="B12" s="28"/>
      <c r="C12" s="55"/>
      <c r="D12" s="224"/>
      <c r="E12" s="224"/>
      <c r="F12" s="224"/>
      <c r="G12" s="224"/>
      <c r="H12" s="18" t="s">
        <v>34</v>
      </c>
      <c r="I12" s="82"/>
      <c r="J12" s="8"/>
    </row>
    <row r="13" spans="1:15" ht="15.75" customHeight="1" x14ac:dyDescent="0.2">
      <c r="A13" s="2"/>
      <c r="B13" s="29"/>
      <c r="C13" s="56"/>
      <c r="D13" s="81"/>
      <c r="E13" s="225"/>
      <c r="F13" s="226"/>
      <c r="G13" s="226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189" t="s">
        <v>237</v>
      </c>
      <c r="E14" s="59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0"/>
      <c r="D15" s="54"/>
      <c r="E15" s="235" t="s">
        <v>30</v>
      </c>
      <c r="F15" s="235"/>
      <c r="G15" s="237" t="s">
        <v>31</v>
      </c>
      <c r="H15" s="237"/>
      <c r="I15" s="237" t="s">
        <v>29</v>
      </c>
      <c r="J15" s="238"/>
    </row>
    <row r="16" spans="1:15" ht="23.25" customHeight="1" x14ac:dyDescent="0.2">
      <c r="A16" s="139" t="s">
        <v>24</v>
      </c>
      <c r="B16" s="38" t="s">
        <v>24</v>
      </c>
      <c r="C16" s="61"/>
      <c r="D16" s="62"/>
      <c r="E16" s="213">
        <f>SUMIF(F48:F52,A16,G48:G52)+SUMIF(F48:F52,"PSU",G48:G52)</f>
        <v>0</v>
      </c>
      <c r="F16" s="214"/>
      <c r="G16" s="213">
        <f>SUMIF(F48:F52,A16,H48:H52)+SUMIF(F48:F52,"PSU",H48:H52)</f>
        <v>0</v>
      </c>
      <c r="H16" s="214"/>
      <c r="I16" s="213">
        <f>SUMIF(F48:F52,A16,I48:I52)+SUMIF(F48:F52,"PSU",I48:I52)</f>
        <v>0</v>
      </c>
      <c r="J16" s="215"/>
    </row>
    <row r="17" spans="1:10" ht="23.25" customHeight="1" x14ac:dyDescent="0.2">
      <c r="A17" s="139" t="s">
        <v>25</v>
      </c>
      <c r="B17" s="38" t="s">
        <v>25</v>
      </c>
      <c r="C17" s="61"/>
      <c r="D17" s="62"/>
      <c r="E17" s="213">
        <f>SUMIF(F48:F52,A17,G48:G52)</f>
        <v>0</v>
      </c>
      <c r="F17" s="214"/>
      <c r="G17" s="213">
        <f>SUMIF(F48:F52,A17,H48:H52)</f>
        <v>0</v>
      </c>
      <c r="H17" s="214"/>
      <c r="I17" s="213">
        <f>SUMIF(F48:F52,A17,I48:I52)</f>
        <v>0</v>
      </c>
      <c r="J17" s="215"/>
    </row>
    <row r="18" spans="1:10" ht="23.25" customHeight="1" x14ac:dyDescent="0.2">
      <c r="A18" s="139" t="s">
        <v>26</v>
      </c>
      <c r="B18" s="38" t="s">
        <v>26</v>
      </c>
      <c r="C18" s="61"/>
      <c r="D18" s="62"/>
      <c r="E18" s="213">
        <f>SUMIF(F48:F52,A18,G48:G52)</f>
        <v>0</v>
      </c>
      <c r="F18" s="214"/>
      <c r="G18" s="213">
        <f>SUMIF(F48:F52,A18,H48:H52)</f>
        <v>0</v>
      </c>
      <c r="H18" s="214"/>
      <c r="I18" s="213">
        <f>SUMIF(F48:F52,A18,I48:I52)</f>
        <v>0</v>
      </c>
      <c r="J18" s="215"/>
    </row>
    <row r="19" spans="1:10" ht="23.25" customHeight="1" x14ac:dyDescent="0.2">
      <c r="A19" s="139" t="s">
        <v>58</v>
      </c>
      <c r="B19" s="38" t="s">
        <v>27</v>
      </c>
      <c r="C19" s="61"/>
      <c r="D19" s="62"/>
      <c r="E19" s="213">
        <f>SUMIF(F48:F52,A19,G48:G52)</f>
        <v>0</v>
      </c>
      <c r="F19" s="214"/>
      <c r="G19" s="213">
        <f>SUMIF(F48:F52,A19,H48:H52)</f>
        <v>0</v>
      </c>
      <c r="H19" s="214"/>
      <c r="I19" s="213">
        <f>SUMIF(F48:F52,A19,I48:I52)</f>
        <v>0</v>
      </c>
      <c r="J19" s="215"/>
    </row>
    <row r="20" spans="1:10" ht="23.25" customHeight="1" x14ac:dyDescent="0.2">
      <c r="A20" s="139" t="s">
        <v>59</v>
      </c>
      <c r="B20" s="38" t="s">
        <v>28</v>
      </c>
      <c r="C20" s="61"/>
      <c r="D20" s="62"/>
      <c r="E20" s="213">
        <f>SUMIF(F48:F52,A20,G48:G52)</f>
        <v>0</v>
      </c>
      <c r="F20" s="214"/>
      <c r="G20" s="213">
        <f>SUMIF(F48:F52,A20,H48:H52)</f>
        <v>0</v>
      </c>
      <c r="H20" s="214"/>
      <c r="I20" s="213">
        <f>SUMIF(F48:F52,A20,I48:I52)</f>
        <v>0</v>
      </c>
      <c r="J20" s="215"/>
    </row>
    <row r="21" spans="1:10" ht="23.25" customHeight="1" x14ac:dyDescent="0.2">
      <c r="A21" s="2"/>
      <c r="B21" s="48" t="s">
        <v>29</v>
      </c>
      <c r="C21" s="63"/>
      <c r="D21" s="64"/>
      <c r="E21" s="216">
        <f>SUM(E16:F20)</f>
        <v>0</v>
      </c>
      <c r="F21" s="239"/>
      <c r="G21" s="216">
        <f>SUM(G16:H20)</f>
        <v>0</v>
      </c>
      <c r="H21" s="239"/>
      <c r="I21" s="216">
        <f>SUM(I16:J20)</f>
        <v>0</v>
      </c>
      <c r="J21" s="217"/>
    </row>
    <row r="22" spans="1:10" ht="33" customHeight="1" x14ac:dyDescent="0.2">
      <c r="A22" s="2"/>
      <c r="B22" s="42" t="s">
        <v>33</v>
      </c>
      <c r="C22" s="61"/>
      <c r="D22" s="62"/>
      <c r="E22" s="65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1"/>
      <c r="D23" s="62"/>
      <c r="E23" s="66">
        <v>15</v>
      </c>
      <c r="F23" s="39" t="s">
        <v>0</v>
      </c>
      <c r="G23" s="211">
        <f>ZakladDPHSniVypocet</f>
        <v>0</v>
      </c>
      <c r="H23" s="212"/>
      <c r="I23" s="212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1"/>
      <c r="D24" s="62"/>
      <c r="E24" s="66">
        <f>SazbaDPH1</f>
        <v>15</v>
      </c>
      <c r="F24" s="39" t="s">
        <v>0</v>
      </c>
      <c r="G24" s="209">
        <f>I23*E23/100</f>
        <v>0</v>
      </c>
      <c r="H24" s="210"/>
      <c r="I24" s="210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1"/>
      <c r="D25" s="62"/>
      <c r="E25" s="66">
        <v>21</v>
      </c>
      <c r="F25" s="39" t="s">
        <v>0</v>
      </c>
      <c r="G25" s="211">
        <f>ZakladDPHZaklVypocet</f>
        <v>0</v>
      </c>
      <c r="H25" s="212"/>
      <c r="I25" s="212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7"/>
      <c r="D26" s="54"/>
      <c r="E26" s="68">
        <f>SazbaDPH2</f>
        <v>21</v>
      </c>
      <c r="F26" s="30" t="s">
        <v>0</v>
      </c>
      <c r="G26" s="232">
        <f>I25*E25/100</f>
        <v>0</v>
      </c>
      <c r="H26" s="233"/>
      <c r="I26" s="233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69"/>
      <c r="D27" s="70"/>
      <c r="E27" s="69"/>
      <c r="F27" s="16"/>
      <c r="G27" s="234">
        <f>CenaCelkemBezDPH-(ZakladDPHSni+ZakladDPHZakl)</f>
        <v>0</v>
      </c>
      <c r="H27" s="234"/>
      <c r="I27" s="234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2" t="s">
        <v>23</v>
      </c>
      <c r="C28" s="113"/>
      <c r="D28" s="113"/>
      <c r="E28" s="114"/>
      <c r="F28" s="115"/>
      <c r="G28" s="219">
        <f>A27</f>
        <v>0</v>
      </c>
      <c r="H28" s="219"/>
      <c r="I28" s="219"/>
      <c r="J28" s="116" t="str">
        <f t="shared" si="0"/>
        <v>CZK</v>
      </c>
    </row>
    <row r="29" spans="1:10" ht="27.75" hidden="1" customHeight="1" thickBot="1" x14ac:dyDescent="0.25">
      <c r="A29" s="2"/>
      <c r="B29" s="112" t="s">
        <v>35</v>
      </c>
      <c r="C29" s="117"/>
      <c r="D29" s="117"/>
      <c r="E29" s="117"/>
      <c r="F29" s="118"/>
      <c r="G29" s="218">
        <f>ZakladDPHSni+DPHSni+ZakladDPHZakl+DPHZakl+Zaokrouhleni</f>
        <v>0</v>
      </c>
      <c r="H29" s="218"/>
      <c r="I29" s="218"/>
      <c r="J29" s="119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1" t="s">
        <v>11</v>
      </c>
      <c r="D32" s="72"/>
      <c r="E32" s="72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3"/>
      <c r="D34" s="220"/>
      <c r="E34" s="221"/>
      <c r="G34" s="222"/>
      <c r="H34" s="223"/>
      <c r="I34" s="223"/>
      <c r="J34" s="25"/>
    </row>
    <row r="35" spans="1:10" ht="12.75" customHeight="1" x14ac:dyDescent="0.2">
      <c r="A35" s="2"/>
      <c r="B35" s="2"/>
      <c r="D35" s="208" t="s">
        <v>2</v>
      </c>
      <c r="E35" s="208"/>
      <c r="H35" s="10" t="s">
        <v>3</v>
      </c>
      <c r="J35" s="9"/>
    </row>
    <row r="36" spans="1:10" ht="13.5" customHeight="1" thickBot="1" x14ac:dyDescent="0.25">
      <c r="A36" s="11"/>
      <c r="B36" s="11"/>
      <c r="C36" s="74"/>
      <c r="D36" s="74"/>
      <c r="E36" s="74"/>
      <c r="F36" s="12"/>
      <c r="G36" s="12"/>
      <c r="H36" s="12"/>
      <c r="I36" s="12"/>
      <c r="J36" s="13"/>
    </row>
    <row r="37" spans="1:10" ht="27" hidden="1" customHeight="1" x14ac:dyDescent="0.2">
      <c r="B37" s="85" t="s">
        <v>16</v>
      </c>
      <c r="C37" s="86"/>
      <c r="D37" s="86"/>
      <c r="E37" s="86"/>
      <c r="F37" s="87"/>
      <c r="G37" s="87"/>
      <c r="H37" s="87"/>
      <c r="I37" s="87"/>
      <c r="J37" s="88"/>
    </row>
    <row r="38" spans="1:10" ht="25.5" hidden="1" customHeight="1" x14ac:dyDescent="0.2">
      <c r="A38" s="84" t="s">
        <v>37</v>
      </c>
      <c r="B38" s="89" t="s">
        <v>17</v>
      </c>
      <c r="C38" s="90" t="s">
        <v>5</v>
      </c>
      <c r="D38" s="90"/>
      <c r="E38" s="90"/>
      <c r="F38" s="91" t="str">
        <f>B23</f>
        <v>Základ pro sníženou DPH</v>
      </c>
      <c r="G38" s="91" t="str">
        <f>B25</f>
        <v>Základ pro základní DPH</v>
      </c>
      <c r="H38" s="92" t="s">
        <v>18</v>
      </c>
      <c r="I38" s="93" t="s">
        <v>1</v>
      </c>
      <c r="J38" s="94" t="s">
        <v>0</v>
      </c>
    </row>
    <row r="39" spans="1:10" ht="25.5" hidden="1" customHeight="1" x14ac:dyDescent="0.2">
      <c r="A39" s="84">
        <v>1</v>
      </c>
      <c r="B39" s="95" t="s">
        <v>47</v>
      </c>
      <c r="C39" s="204"/>
      <c r="D39" s="204"/>
      <c r="E39" s="204"/>
      <c r="F39" s="96">
        <f>'G4.3.2 - Energocentrum - MaR'!AD145</f>
        <v>0</v>
      </c>
      <c r="G39" s="97">
        <f>'G4.3.2 - Energocentrum - MaR'!AE145</f>
        <v>0</v>
      </c>
      <c r="H39" s="98"/>
      <c r="I39" s="99">
        <f>F39+G39+H39</f>
        <v>0</v>
      </c>
      <c r="J39" s="100" t="str">
        <f>IF(CenaCelkemVypocet=0,"",I39/CenaCelkemVypocet*100)</f>
        <v/>
      </c>
    </row>
    <row r="40" spans="1:10" ht="25.5" hidden="1" customHeight="1" x14ac:dyDescent="0.2">
      <c r="A40" s="84">
        <v>2</v>
      </c>
      <c r="B40" s="101"/>
      <c r="C40" s="205" t="s">
        <v>48</v>
      </c>
      <c r="D40" s="205"/>
      <c r="E40" s="205"/>
      <c r="F40" s="102"/>
      <c r="G40" s="103"/>
      <c r="H40" s="103"/>
      <c r="I40" s="104"/>
      <c r="J40" s="105"/>
    </row>
    <row r="41" spans="1:10" ht="25.5" hidden="1" customHeight="1" x14ac:dyDescent="0.2">
      <c r="A41" s="84">
        <v>2</v>
      </c>
      <c r="B41" s="101" t="s">
        <v>45</v>
      </c>
      <c r="C41" s="205" t="s">
        <v>46</v>
      </c>
      <c r="D41" s="205"/>
      <c r="E41" s="205"/>
      <c r="F41" s="102">
        <f>'G4.3.2 - Energocentrum - MaR'!AD145</f>
        <v>0</v>
      </c>
      <c r="G41" s="103">
        <f>'G4.3.2 - Energocentrum - MaR'!AE145</f>
        <v>0</v>
      </c>
      <c r="H41" s="103"/>
      <c r="I41" s="104">
        <f>F41+G41+H41</f>
        <v>0</v>
      </c>
      <c r="J41" s="105" t="str">
        <f>IF(CenaCelkemVypocet=0,"",I41/CenaCelkemVypocet*100)</f>
        <v/>
      </c>
    </row>
    <row r="42" spans="1:10" ht="25.5" hidden="1" customHeight="1" x14ac:dyDescent="0.2">
      <c r="A42" s="84">
        <v>3</v>
      </c>
      <c r="B42" s="106" t="s">
        <v>43</v>
      </c>
      <c r="C42" s="204" t="s">
        <v>44</v>
      </c>
      <c r="D42" s="204"/>
      <c r="E42" s="204"/>
      <c r="F42" s="107">
        <f>'G4.3.2 - Energocentrum - MaR'!AD145</f>
        <v>0</v>
      </c>
      <c r="G42" s="98">
        <f>'G4.3.2 - Energocentrum - MaR'!AE145</f>
        <v>0</v>
      </c>
      <c r="H42" s="98"/>
      <c r="I42" s="99">
        <f>F42+G42+H42</f>
        <v>0</v>
      </c>
      <c r="J42" s="100" t="str">
        <f>IF(CenaCelkemVypocet=0,"",I42/CenaCelkemVypocet*100)</f>
        <v/>
      </c>
    </row>
    <row r="43" spans="1:10" ht="25.5" hidden="1" customHeight="1" x14ac:dyDescent="0.2">
      <c r="A43" s="84"/>
      <c r="B43" s="206" t="s">
        <v>49</v>
      </c>
      <c r="C43" s="207"/>
      <c r="D43" s="207"/>
      <c r="E43" s="207"/>
      <c r="F43" s="108">
        <f>SUMIF(A39:A42,"=1",F39:F42)</f>
        <v>0</v>
      </c>
      <c r="G43" s="109">
        <f>SUMIF(A39:A42,"=1",G39:G42)</f>
        <v>0</v>
      </c>
      <c r="H43" s="109">
        <f>SUMIF(A39:A42,"=1",H39:H42)</f>
        <v>0</v>
      </c>
      <c r="I43" s="110">
        <f>SUMIF(A39:A42,"=1",I39:I42)</f>
        <v>0</v>
      </c>
      <c r="J43" s="111">
        <f>SUMIF(A39:A42,"=1",J39:J42)</f>
        <v>0</v>
      </c>
    </row>
    <row r="45" spans="1:10" ht="15.75" x14ac:dyDescent="0.25">
      <c r="B45" s="120" t="s">
        <v>51</v>
      </c>
    </row>
    <row r="47" spans="1:10" ht="25.5" customHeight="1" x14ac:dyDescent="0.2">
      <c r="A47" s="122"/>
      <c r="B47" s="125" t="s">
        <v>17</v>
      </c>
      <c r="C47" s="125" t="s">
        <v>5</v>
      </c>
      <c r="D47" s="126"/>
      <c r="E47" s="126"/>
      <c r="F47" s="127" t="s">
        <v>52</v>
      </c>
      <c r="G47" s="127" t="s">
        <v>30</v>
      </c>
      <c r="H47" s="127" t="s">
        <v>31</v>
      </c>
      <c r="I47" s="127" t="s">
        <v>29</v>
      </c>
      <c r="J47" s="127" t="s">
        <v>0</v>
      </c>
    </row>
    <row r="48" spans="1:10" ht="36.75" customHeight="1" x14ac:dyDescent="0.2">
      <c r="A48" s="123"/>
      <c r="B48" s="128" t="s">
        <v>238</v>
      </c>
      <c r="C48" s="202" t="s">
        <v>53</v>
      </c>
      <c r="D48" s="203"/>
      <c r="E48" s="203"/>
      <c r="F48" s="135" t="s">
        <v>24</v>
      </c>
      <c r="G48" s="136">
        <f>'G4.3.2 - Energocentrum - MaR'!I8</f>
        <v>0</v>
      </c>
      <c r="H48" s="136">
        <f>'G4.3.2 - Energocentrum - MaR'!K8</f>
        <v>0</v>
      </c>
      <c r="I48" s="136">
        <f>G48+H48</f>
        <v>0</v>
      </c>
      <c r="J48" s="132" t="str">
        <f>IF(I53=0,"",I48/I53*100)</f>
        <v/>
      </c>
    </row>
    <row r="49" spans="1:10" ht="36.75" customHeight="1" x14ac:dyDescent="0.2">
      <c r="A49" s="123"/>
      <c r="B49" s="128" t="s">
        <v>43</v>
      </c>
      <c r="C49" s="202" t="s">
        <v>54</v>
      </c>
      <c r="D49" s="203"/>
      <c r="E49" s="203"/>
      <c r="F49" s="135" t="s">
        <v>24</v>
      </c>
      <c r="G49" s="136">
        <f>'G4.3.2 - Energocentrum - MaR'!I50</f>
        <v>0</v>
      </c>
      <c r="H49" s="136">
        <f>'G4.3.2 - Energocentrum - MaR'!K50</f>
        <v>0</v>
      </c>
      <c r="I49" s="136">
        <f>G49+H49</f>
        <v>0</v>
      </c>
      <c r="J49" s="132" t="str">
        <f>IF(I53=0,"",I49/I53*100)</f>
        <v/>
      </c>
    </row>
    <row r="50" spans="1:10" ht="36.75" customHeight="1" x14ac:dyDescent="0.2">
      <c r="A50" s="123"/>
      <c r="B50" s="128" t="s">
        <v>143</v>
      </c>
      <c r="C50" s="202" t="s">
        <v>55</v>
      </c>
      <c r="D50" s="203"/>
      <c r="E50" s="203"/>
      <c r="F50" s="135" t="s">
        <v>24</v>
      </c>
      <c r="G50" s="136">
        <f>'G4.3.2 - Energocentrum - MaR'!I54</f>
        <v>0</v>
      </c>
      <c r="H50" s="136">
        <f>'G4.3.2 - Energocentrum - MaR'!K54</f>
        <v>0</v>
      </c>
      <c r="I50" s="136">
        <f>G50+H50</f>
        <v>0</v>
      </c>
      <c r="J50" s="132" t="str">
        <f>IF(I53=0,"",I50/I53*100)</f>
        <v/>
      </c>
    </row>
    <row r="51" spans="1:10" ht="36.75" customHeight="1" x14ac:dyDescent="0.2">
      <c r="A51" s="123"/>
      <c r="B51" s="128" t="s">
        <v>239</v>
      </c>
      <c r="C51" s="202" t="s">
        <v>56</v>
      </c>
      <c r="D51" s="203"/>
      <c r="E51" s="203"/>
      <c r="F51" s="135" t="s">
        <v>24</v>
      </c>
      <c r="G51" s="136">
        <f>'G4.3.2 - Energocentrum - MaR'!I93</f>
        <v>0</v>
      </c>
      <c r="H51" s="136">
        <f>'G4.3.2 - Energocentrum - MaR'!K93</f>
        <v>0</v>
      </c>
      <c r="I51" s="136">
        <f>G51+H51</f>
        <v>0</v>
      </c>
      <c r="J51" s="132" t="str">
        <f>IF(I53=0,"",I51/I53*100)</f>
        <v/>
      </c>
    </row>
    <row r="52" spans="1:10" ht="36.75" customHeight="1" x14ac:dyDescent="0.2">
      <c r="A52" s="123"/>
      <c r="B52" s="128" t="s">
        <v>240</v>
      </c>
      <c r="C52" s="202" t="s">
        <v>57</v>
      </c>
      <c r="D52" s="203"/>
      <c r="E52" s="203"/>
      <c r="F52" s="135" t="s">
        <v>24</v>
      </c>
      <c r="G52" s="136">
        <f>'G4.3.2 - Energocentrum - MaR'!I118</f>
        <v>0</v>
      </c>
      <c r="H52" s="136">
        <f>'G4.3.2 - Energocentrum - MaR'!K118</f>
        <v>0</v>
      </c>
      <c r="I52" s="136">
        <f>G52+H52</f>
        <v>0</v>
      </c>
      <c r="J52" s="132" t="str">
        <f>IF(I53=0,"",I52/I53*100)</f>
        <v/>
      </c>
    </row>
    <row r="53" spans="1:10" ht="25.5" customHeight="1" x14ac:dyDescent="0.2">
      <c r="A53" s="124"/>
      <c r="B53" s="129" t="s">
        <v>1</v>
      </c>
      <c r="C53" s="130"/>
      <c r="D53" s="131"/>
      <c r="E53" s="131"/>
      <c r="F53" s="137"/>
      <c r="G53" s="138">
        <f>SUM(G48:G52)</f>
        <v>0</v>
      </c>
      <c r="H53" s="138">
        <f>SUM(H48:H52)</f>
        <v>0</v>
      </c>
      <c r="I53" s="138">
        <f>SUM(I48:I52)</f>
        <v>0</v>
      </c>
      <c r="J53" s="133">
        <f>SUM(J48:J52)</f>
        <v>0</v>
      </c>
    </row>
    <row r="54" spans="1:10" x14ac:dyDescent="0.2">
      <c r="F54" s="83"/>
      <c r="G54" s="83"/>
      <c r="H54" s="83"/>
      <c r="I54" s="83"/>
      <c r="J54" s="134"/>
    </row>
    <row r="55" spans="1:10" x14ac:dyDescent="0.2">
      <c r="F55" s="83"/>
      <c r="G55" s="83"/>
      <c r="H55" s="83"/>
      <c r="I55" s="83"/>
      <c r="J55" s="134"/>
    </row>
    <row r="56" spans="1:10" x14ac:dyDescent="0.2">
      <c r="F56" s="83"/>
      <c r="G56" s="83"/>
      <c r="H56" s="83"/>
      <c r="I56" s="83"/>
      <c r="J56" s="134"/>
    </row>
  </sheetData>
  <sheetProtection algorithmName="SHA-512" hashValue="o4t//TxdH/OavTWI7dDjWgzGHCb8RaBH5r7KGDITGfgSDp4krn2qNCIbvoGdx+62WFnu9kpWV7X9/puts7FDlg==" saltValue="0f9N46/a7bl8pq6nJSywt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E7:G7"/>
    <mergeCell ref="B1:J1"/>
    <mergeCell ref="G26:I26"/>
    <mergeCell ref="G27:I27"/>
    <mergeCell ref="G18:H18"/>
    <mergeCell ref="I17:J17"/>
    <mergeCell ref="I18:J18"/>
    <mergeCell ref="E18:F18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48:E48"/>
    <mergeCell ref="C49:E49"/>
    <mergeCell ref="C50:E50"/>
    <mergeCell ref="C51:E51"/>
    <mergeCell ref="C52:E52"/>
    <mergeCell ref="D2:J2"/>
    <mergeCell ref="D3:J3"/>
    <mergeCell ref="D4:J4"/>
    <mergeCell ref="D5:G5"/>
    <mergeCell ref="D6:G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0" t="s">
        <v>6</v>
      </c>
      <c r="B1" s="240"/>
      <c r="C1" s="241"/>
      <c r="D1" s="240"/>
      <c r="E1" s="240"/>
      <c r="F1" s="240"/>
      <c r="G1" s="240"/>
    </row>
    <row r="2" spans="1:7" ht="24.95" customHeight="1" x14ac:dyDescent="0.2">
      <c r="A2" s="50" t="s">
        <v>7</v>
      </c>
      <c r="B2" s="49"/>
      <c r="C2" s="242"/>
      <c r="D2" s="242"/>
      <c r="E2" s="242"/>
      <c r="F2" s="242"/>
      <c r="G2" s="243"/>
    </row>
    <row r="3" spans="1:7" ht="24.95" customHeight="1" x14ac:dyDescent="0.2">
      <c r="A3" s="50" t="s">
        <v>8</v>
      </c>
      <c r="B3" s="49"/>
      <c r="C3" s="242"/>
      <c r="D3" s="242"/>
      <c r="E3" s="242"/>
      <c r="F3" s="242"/>
      <c r="G3" s="243"/>
    </row>
    <row r="4" spans="1:7" ht="24.95" customHeight="1" x14ac:dyDescent="0.2">
      <c r="A4" s="50" t="s">
        <v>9</v>
      </c>
      <c r="B4" s="49"/>
      <c r="C4" s="242"/>
      <c r="D4" s="242"/>
      <c r="E4" s="242"/>
      <c r="F4" s="242"/>
      <c r="G4" s="243"/>
    </row>
    <row r="5" spans="1:7" x14ac:dyDescent="0.2">
      <c r="B5" s="4"/>
      <c r="C5" s="5"/>
      <c r="D5" s="6"/>
    </row>
  </sheetData>
  <sheetProtection algorithmName="SHA-512" hashValue="mBuOSsXAFEOWRWohWINRkxmKHBgUOskZlylXDD+rtgUXdFLo6zYgsJyFjcGECc5BiJfkGvloBWiFlFpAsgz1Yg==" saltValue="xZk0WYcbmOYZS4OirrKhe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G5000"/>
  <sheetViews>
    <sheetView workbookViewId="0">
      <pane ySplit="7" topLeftCell="A8" activePane="bottomLeft" state="frozen"/>
      <selection pane="bottomLeft" activeCell="H32" sqref="H32"/>
    </sheetView>
  </sheetViews>
  <sheetFormatPr defaultRowHeight="12.75" outlineLevelRow="3" x14ac:dyDescent="0.2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2" max="17" width="0" hidden="1" customWidth="1"/>
    <col min="18" max="18" width="6.85546875" customWidth="1"/>
    <col min="19" max="24" width="0" hidden="1" customWidth="1"/>
    <col min="28" max="28" width="0" hidden="1" customWidth="1"/>
    <col min="30" max="40" width="0" hidden="1" customWidth="1"/>
  </cols>
  <sheetData>
    <row r="1" spans="1:59" ht="15.75" customHeight="1" x14ac:dyDescent="0.25">
      <c r="A1" s="244" t="s">
        <v>60</v>
      </c>
      <c r="B1" s="244"/>
      <c r="C1" s="244"/>
      <c r="D1" s="244"/>
      <c r="E1" s="244"/>
      <c r="F1" s="244"/>
      <c r="G1" s="244"/>
      <c r="AF1" t="s">
        <v>61</v>
      </c>
    </row>
    <row r="2" spans="1:59" ht="24.95" customHeight="1" x14ac:dyDescent="0.2">
      <c r="A2" s="140" t="s">
        <v>7</v>
      </c>
      <c r="B2" s="49"/>
      <c r="C2" s="247" t="s">
        <v>243</v>
      </c>
      <c r="D2" s="248"/>
      <c r="E2" s="248"/>
      <c r="F2" s="248"/>
      <c r="G2" s="249"/>
      <c r="AF2" t="s">
        <v>62</v>
      </c>
    </row>
    <row r="3" spans="1:59" ht="24.95" customHeight="1" x14ac:dyDescent="0.2">
      <c r="A3" s="140" t="s">
        <v>8</v>
      </c>
      <c r="B3" s="49" t="s">
        <v>244</v>
      </c>
      <c r="C3" s="250" t="s">
        <v>241</v>
      </c>
      <c r="D3" s="248"/>
      <c r="E3" s="248"/>
      <c r="F3" s="248"/>
      <c r="G3" s="249"/>
      <c r="AB3" s="121" t="s">
        <v>62</v>
      </c>
      <c r="AF3" t="s">
        <v>63</v>
      </c>
    </row>
    <row r="4" spans="1:59" ht="24.95" customHeight="1" x14ac:dyDescent="0.2">
      <c r="A4" s="141" t="s">
        <v>9</v>
      </c>
      <c r="B4" s="190" t="s">
        <v>245</v>
      </c>
      <c r="C4" s="251" t="s">
        <v>242</v>
      </c>
      <c r="D4" s="252"/>
      <c r="E4" s="252"/>
      <c r="F4" s="252"/>
      <c r="G4" s="253"/>
      <c r="AF4" t="s">
        <v>64</v>
      </c>
    </row>
    <row r="5" spans="1:59" x14ac:dyDescent="0.2">
      <c r="D5" s="10"/>
    </row>
    <row r="6" spans="1:59" ht="38.25" x14ac:dyDescent="0.2">
      <c r="A6" s="143" t="s">
        <v>65</v>
      </c>
      <c r="B6" s="145" t="s">
        <v>66</v>
      </c>
      <c r="C6" s="145" t="s">
        <v>67</v>
      </c>
      <c r="D6" s="144" t="s">
        <v>68</v>
      </c>
      <c r="E6" s="143" t="s">
        <v>69</v>
      </c>
      <c r="F6" s="142" t="s">
        <v>70</v>
      </c>
      <c r="G6" s="143" t="s">
        <v>29</v>
      </c>
      <c r="H6" s="146" t="s">
        <v>30</v>
      </c>
      <c r="I6" s="146" t="s">
        <v>71</v>
      </c>
      <c r="J6" s="146" t="s">
        <v>31</v>
      </c>
      <c r="K6" s="146" t="s">
        <v>72</v>
      </c>
      <c r="L6" s="146" t="s">
        <v>73</v>
      </c>
      <c r="M6" s="146" t="s">
        <v>74</v>
      </c>
      <c r="N6" s="146" t="s">
        <v>75</v>
      </c>
      <c r="O6" s="146" t="s">
        <v>76</v>
      </c>
      <c r="P6" s="146" t="s">
        <v>77</v>
      </c>
      <c r="Q6" s="146" t="s">
        <v>78</v>
      </c>
      <c r="R6" s="146" t="s">
        <v>79</v>
      </c>
      <c r="S6" s="146" t="s">
        <v>80</v>
      </c>
      <c r="T6" s="146" t="s">
        <v>81</v>
      </c>
      <c r="U6" s="146" t="s">
        <v>82</v>
      </c>
      <c r="V6" s="146" t="s">
        <v>83</v>
      </c>
      <c r="W6" s="146" t="s">
        <v>84</v>
      </c>
      <c r="X6" s="146" t="s">
        <v>85</v>
      </c>
    </row>
    <row r="7" spans="1:59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</row>
    <row r="8" spans="1:59" x14ac:dyDescent="0.2">
      <c r="A8" s="161" t="s">
        <v>86</v>
      </c>
      <c r="B8" s="162" t="s">
        <v>238</v>
      </c>
      <c r="C8" s="182" t="s">
        <v>53</v>
      </c>
      <c r="D8" s="163"/>
      <c r="E8" s="164"/>
      <c r="F8" s="165"/>
      <c r="G8" s="165">
        <f>SUMIF(AF9:AF49,"&lt;&gt;NOR",G9:G49)</f>
        <v>0</v>
      </c>
      <c r="H8" s="165"/>
      <c r="I8" s="165">
        <f>SUM(I9:I49)</f>
        <v>0</v>
      </c>
      <c r="J8" s="165"/>
      <c r="K8" s="165">
        <f>SUM(K9:K49)</f>
        <v>0</v>
      </c>
      <c r="L8" s="165"/>
      <c r="M8" s="165">
        <f>SUM(M9:M49)</f>
        <v>0</v>
      </c>
      <c r="N8" s="164"/>
      <c r="O8" s="164">
        <f>SUM(O9:O49)</f>
        <v>0</v>
      </c>
      <c r="P8" s="164"/>
      <c r="Q8" s="164">
        <f>SUM(Q9:Q49)</f>
        <v>0</v>
      </c>
      <c r="R8" s="165"/>
      <c r="S8" s="166"/>
      <c r="T8" s="160"/>
      <c r="U8" s="160">
        <f>SUM(U9:U49)</f>
        <v>0</v>
      </c>
      <c r="V8" s="160"/>
      <c r="W8" s="160"/>
      <c r="X8" s="160"/>
      <c r="AF8" t="s">
        <v>87</v>
      </c>
    </row>
    <row r="9" spans="1:59" outlineLevel="1" x14ac:dyDescent="0.2">
      <c r="A9" s="175">
        <v>1</v>
      </c>
      <c r="B9" s="176"/>
      <c r="C9" s="183" t="s">
        <v>88</v>
      </c>
      <c r="D9" s="177" t="s">
        <v>89</v>
      </c>
      <c r="E9" s="178">
        <v>1</v>
      </c>
      <c r="F9" s="179">
        <f t="shared" ref="F9:F49" si="0">H9+J9</f>
        <v>0</v>
      </c>
      <c r="G9" s="179">
        <f t="shared" ref="G9:G49" si="1">ROUND(E9*F9,2)</f>
        <v>0</v>
      </c>
      <c r="H9" s="180"/>
      <c r="I9" s="179">
        <f t="shared" ref="I9:I49" si="2">ROUND(E9*H9,2)</f>
        <v>0</v>
      </c>
      <c r="J9" s="180"/>
      <c r="K9" s="179">
        <f t="shared" ref="K9:K49" si="3">ROUND(E9*J9,2)</f>
        <v>0</v>
      </c>
      <c r="L9" s="179">
        <v>21</v>
      </c>
      <c r="M9" s="179">
        <f t="shared" ref="M9:M49" si="4">G9*(1+L9/100)</f>
        <v>0</v>
      </c>
      <c r="N9" s="178">
        <v>0</v>
      </c>
      <c r="O9" s="178">
        <f t="shared" ref="O9:O49" si="5">ROUND(E9*N9,2)</f>
        <v>0</v>
      </c>
      <c r="P9" s="178">
        <v>0</v>
      </c>
      <c r="Q9" s="178">
        <f t="shared" ref="Q9:Q49" si="6">ROUND(E9*P9,2)</f>
        <v>0</v>
      </c>
      <c r="R9" s="179"/>
      <c r="S9" s="181" t="s">
        <v>90</v>
      </c>
      <c r="T9" s="157">
        <v>0</v>
      </c>
      <c r="U9" s="157">
        <f t="shared" ref="U9:U49" si="7">ROUND(E9*T9,2)</f>
        <v>0</v>
      </c>
      <c r="V9" s="157"/>
      <c r="W9" s="157"/>
      <c r="X9" s="157" t="s">
        <v>91</v>
      </c>
      <c r="Y9" s="147"/>
      <c r="Z9" s="147"/>
      <c r="AA9" s="147"/>
      <c r="AB9" s="147"/>
      <c r="AC9" s="147"/>
      <c r="AD9" s="147"/>
      <c r="AE9" s="147"/>
      <c r="AF9" s="147" t="s">
        <v>92</v>
      </c>
      <c r="AG9" s="147"/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</row>
    <row r="10" spans="1:59" outlineLevel="1" x14ac:dyDescent="0.2">
      <c r="A10" s="175">
        <v>2</v>
      </c>
      <c r="B10" s="176"/>
      <c r="C10" s="183" t="s">
        <v>93</v>
      </c>
      <c r="D10" s="177" t="s">
        <v>89</v>
      </c>
      <c r="E10" s="178">
        <v>1</v>
      </c>
      <c r="F10" s="179">
        <f t="shared" si="0"/>
        <v>0</v>
      </c>
      <c r="G10" s="179">
        <f t="shared" si="1"/>
        <v>0</v>
      </c>
      <c r="H10" s="180"/>
      <c r="I10" s="179">
        <f t="shared" si="2"/>
        <v>0</v>
      </c>
      <c r="J10" s="180"/>
      <c r="K10" s="179">
        <f t="shared" si="3"/>
        <v>0</v>
      </c>
      <c r="L10" s="179">
        <v>21</v>
      </c>
      <c r="M10" s="179">
        <f t="shared" si="4"/>
        <v>0</v>
      </c>
      <c r="N10" s="178">
        <v>0</v>
      </c>
      <c r="O10" s="178">
        <f t="shared" si="5"/>
        <v>0</v>
      </c>
      <c r="P10" s="178">
        <v>0</v>
      </c>
      <c r="Q10" s="178">
        <f t="shared" si="6"/>
        <v>0</v>
      </c>
      <c r="R10" s="179"/>
      <c r="S10" s="181" t="s">
        <v>90</v>
      </c>
      <c r="T10" s="157">
        <v>0</v>
      </c>
      <c r="U10" s="157">
        <f t="shared" si="7"/>
        <v>0</v>
      </c>
      <c r="V10" s="157"/>
      <c r="W10" s="157"/>
      <c r="X10" s="157" t="s">
        <v>91</v>
      </c>
      <c r="Y10" s="147"/>
      <c r="Z10" s="147"/>
      <c r="AA10" s="147"/>
      <c r="AB10" s="147"/>
      <c r="AC10" s="147"/>
      <c r="AD10" s="147"/>
      <c r="AE10" s="147"/>
      <c r="AF10" s="147" t="s">
        <v>92</v>
      </c>
      <c r="AG10" s="147"/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</row>
    <row r="11" spans="1:59" outlineLevel="1" x14ac:dyDescent="0.2">
      <c r="A11" s="175">
        <v>3</v>
      </c>
      <c r="B11" s="176"/>
      <c r="C11" s="183" t="s">
        <v>94</v>
      </c>
      <c r="D11" s="177" t="s">
        <v>89</v>
      </c>
      <c r="E11" s="178">
        <v>1</v>
      </c>
      <c r="F11" s="179">
        <f t="shared" si="0"/>
        <v>0</v>
      </c>
      <c r="G11" s="179">
        <f t="shared" si="1"/>
        <v>0</v>
      </c>
      <c r="H11" s="180"/>
      <c r="I11" s="179">
        <f t="shared" si="2"/>
        <v>0</v>
      </c>
      <c r="J11" s="180"/>
      <c r="K11" s="179">
        <f t="shared" si="3"/>
        <v>0</v>
      </c>
      <c r="L11" s="179">
        <v>21</v>
      </c>
      <c r="M11" s="179">
        <f t="shared" si="4"/>
        <v>0</v>
      </c>
      <c r="N11" s="178">
        <v>0</v>
      </c>
      <c r="O11" s="178">
        <f t="shared" si="5"/>
        <v>0</v>
      </c>
      <c r="P11" s="178">
        <v>0</v>
      </c>
      <c r="Q11" s="178">
        <f t="shared" si="6"/>
        <v>0</v>
      </c>
      <c r="R11" s="179"/>
      <c r="S11" s="181" t="s">
        <v>90</v>
      </c>
      <c r="T11" s="157">
        <v>0</v>
      </c>
      <c r="U11" s="157">
        <f t="shared" si="7"/>
        <v>0</v>
      </c>
      <c r="V11" s="157"/>
      <c r="W11" s="157"/>
      <c r="X11" s="157" t="s">
        <v>91</v>
      </c>
      <c r="Y11" s="147"/>
      <c r="Z11" s="147"/>
      <c r="AA11" s="147"/>
      <c r="AB11" s="147"/>
      <c r="AC11" s="147"/>
      <c r="AD11" s="147"/>
      <c r="AE11" s="147"/>
      <c r="AF11" s="147" t="s">
        <v>92</v>
      </c>
      <c r="AG11" s="147"/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</row>
    <row r="12" spans="1:59" outlineLevel="1" x14ac:dyDescent="0.2">
      <c r="A12" s="175">
        <v>4</v>
      </c>
      <c r="B12" s="176"/>
      <c r="C12" s="183" t="s">
        <v>95</v>
      </c>
      <c r="D12" s="177" t="s">
        <v>89</v>
      </c>
      <c r="E12" s="178">
        <v>1</v>
      </c>
      <c r="F12" s="179">
        <f t="shared" si="0"/>
        <v>0</v>
      </c>
      <c r="G12" s="179">
        <f t="shared" si="1"/>
        <v>0</v>
      </c>
      <c r="H12" s="180"/>
      <c r="I12" s="179">
        <f t="shared" si="2"/>
        <v>0</v>
      </c>
      <c r="J12" s="180"/>
      <c r="K12" s="179">
        <f t="shared" si="3"/>
        <v>0</v>
      </c>
      <c r="L12" s="179">
        <v>21</v>
      </c>
      <c r="M12" s="179">
        <f t="shared" si="4"/>
        <v>0</v>
      </c>
      <c r="N12" s="178">
        <v>0</v>
      </c>
      <c r="O12" s="178">
        <f t="shared" si="5"/>
        <v>0</v>
      </c>
      <c r="P12" s="178">
        <v>0</v>
      </c>
      <c r="Q12" s="178">
        <f t="shared" si="6"/>
        <v>0</v>
      </c>
      <c r="R12" s="179"/>
      <c r="S12" s="181" t="s">
        <v>90</v>
      </c>
      <c r="T12" s="157">
        <v>0</v>
      </c>
      <c r="U12" s="157">
        <f t="shared" si="7"/>
        <v>0</v>
      </c>
      <c r="V12" s="157"/>
      <c r="W12" s="157"/>
      <c r="X12" s="157" t="s">
        <v>91</v>
      </c>
      <c r="Y12" s="147"/>
      <c r="Z12" s="147"/>
      <c r="AA12" s="147"/>
      <c r="AB12" s="147"/>
      <c r="AC12" s="147"/>
      <c r="AD12" s="147"/>
      <c r="AE12" s="147"/>
      <c r="AF12" s="147" t="s">
        <v>92</v>
      </c>
      <c r="AG12" s="147"/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</row>
    <row r="13" spans="1:59" outlineLevel="1" x14ac:dyDescent="0.2">
      <c r="A13" s="175">
        <v>5</v>
      </c>
      <c r="B13" s="176"/>
      <c r="C13" s="183" t="s">
        <v>96</v>
      </c>
      <c r="D13" s="177" t="s">
        <v>89</v>
      </c>
      <c r="E13" s="178">
        <v>1</v>
      </c>
      <c r="F13" s="179">
        <f t="shared" si="0"/>
        <v>0</v>
      </c>
      <c r="G13" s="179">
        <f t="shared" si="1"/>
        <v>0</v>
      </c>
      <c r="H13" s="180"/>
      <c r="I13" s="179">
        <f t="shared" si="2"/>
        <v>0</v>
      </c>
      <c r="J13" s="180"/>
      <c r="K13" s="179">
        <f t="shared" si="3"/>
        <v>0</v>
      </c>
      <c r="L13" s="179">
        <v>21</v>
      </c>
      <c r="M13" s="179">
        <f t="shared" si="4"/>
        <v>0</v>
      </c>
      <c r="N13" s="178">
        <v>0</v>
      </c>
      <c r="O13" s="178">
        <f t="shared" si="5"/>
        <v>0</v>
      </c>
      <c r="P13" s="178">
        <v>0</v>
      </c>
      <c r="Q13" s="178">
        <f t="shared" si="6"/>
        <v>0</v>
      </c>
      <c r="R13" s="179"/>
      <c r="S13" s="181" t="s">
        <v>90</v>
      </c>
      <c r="T13" s="157">
        <v>0</v>
      </c>
      <c r="U13" s="157">
        <f t="shared" si="7"/>
        <v>0</v>
      </c>
      <c r="V13" s="157"/>
      <c r="W13" s="157"/>
      <c r="X13" s="157" t="s">
        <v>91</v>
      </c>
      <c r="Y13" s="147"/>
      <c r="Z13" s="147"/>
      <c r="AA13" s="147"/>
      <c r="AB13" s="147"/>
      <c r="AC13" s="147"/>
      <c r="AD13" s="147"/>
      <c r="AE13" s="147"/>
      <c r="AF13" s="147" t="s">
        <v>92</v>
      </c>
      <c r="AG13" s="147"/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</row>
    <row r="14" spans="1:59" outlineLevel="1" x14ac:dyDescent="0.2">
      <c r="A14" s="175">
        <v>6</v>
      </c>
      <c r="B14" s="176"/>
      <c r="C14" s="183" t="s">
        <v>97</v>
      </c>
      <c r="D14" s="177" t="s">
        <v>89</v>
      </c>
      <c r="E14" s="178">
        <v>7</v>
      </c>
      <c r="F14" s="179">
        <f t="shared" si="0"/>
        <v>0</v>
      </c>
      <c r="G14" s="179">
        <f t="shared" si="1"/>
        <v>0</v>
      </c>
      <c r="H14" s="180"/>
      <c r="I14" s="179">
        <f t="shared" si="2"/>
        <v>0</v>
      </c>
      <c r="J14" s="180"/>
      <c r="K14" s="179">
        <f t="shared" si="3"/>
        <v>0</v>
      </c>
      <c r="L14" s="179">
        <v>21</v>
      </c>
      <c r="M14" s="179">
        <f t="shared" si="4"/>
        <v>0</v>
      </c>
      <c r="N14" s="178">
        <v>0</v>
      </c>
      <c r="O14" s="178">
        <f t="shared" si="5"/>
        <v>0</v>
      </c>
      <c r="P14" s="178">
        <v>0</v>
      </c>
      <c r="Q14" s="178">
        <f t="shared" si="6"/>
        <v>0</v>
      </c>
      <c r="R14" s="179"/>
      <c r="S14" s="181" t="s">
        <v>90</v>
      </c>
      <c r="T14" s="157">
        <v>0</v>
      </c>
      <c r="U14" s="157">
        <f t="shared" si="7"/>
        <v>0</v>
      </c>
      <c r="V14" s="157"/>
      <c r="W14" s="157"/>
      <c r="X14" s="157" t="s">
        <v>91</v>
      </c>
      <c r="Y14" s="147"/>
      <c r="Z14" s="147"/>
      <c r="AA14" s="147"/>
      <c r="AB14" s="147"/>
      <c r="AC14" s="147"/>
      <c r="AD14" s="147"/>
      <c r="AE14" s="147"/>
      <c r="AF14" s="147" t="s">
        <v>92</v>
      </c>
      <c r="AG14" s="147"/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</row>
    <row r="15" spans="1:59" outlineLevel="1" x14ac:dyDescent="0.2">
      <c r="A15" s="175">
        <v>7</v>
      </c>
      <c r="B15" s="176"/>
      <c r="C15" s="183" t="s">
        <v>98</v>
      </c>
      <c r="D15" s="177" t="s">
        <v>89</v>
      </c>
      <c r="E15" s="178">
        <v>1</v>
      </c>
      <c r="F15" s="179">
        <f t="shared" si="0"/>
        <v>0</v>
      </c>
      <c r="G15" s="179">
        <f t="shared" si="1"/>
        <v>0</v>
      </c>
      <c r="H15" s="180"/>
      <c r="I15" s="179">
        <f t="shared" si="2"/>
        <v>0</v>
      </c>
      <c r="J15" s="180"/>
      <c r="K15" s="179">
        <f t="shared" si="3"/>
        <v>0</v>
      </c>
      <c r="L15" s="179">
        <v>21</v>
      </c>
      <c r="M15" s="179">
        <f t="shared" si="4"/>
        <v>0</v>
      </c>
      <c r="N15" s="178">
        <v>0</v>
      </c>
      <c r="O15" s="178">
        <f t="shared" si="5"/>
        <v>0</v>
      </c>
      <c r="P15" s="178">
        <v>0</v>
      </c>
      <c r="Q15" s="178">
        <f t="shared" si="6"/>
        <v>0</v>
      </c>
      <c r="R15" s="179"/>
      <c r="S15" s="181" t="s">
        <v>90</v>
      </c>
      <c r="T15" s="157">
        <v>0</v>
      </c>
      <c r="U15" s="157">
        <f t="shared" si="7"/>
        <v>0</v>
      </c>
      <c r="V15" s="157"/>
      <c r="W15" s="157"/>
      <c r="X15" s="157" t="s">
        <v>91</v>
      </c>
      <c r="Y15" s="147"/>
      <c r="Z15" s="147"/>
      <c r="AA15" s="147"/>
      <c r="AB15" s="147"/>
      <c r="AC15" s="147"/>
      <c r="AD15" s="147"/>
      <c r="AE15" s="147"/>
      <c r="AF15" s="147" t="s">
        <v>92</v>
      </c>
      <c r="AG15" s="147"/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</row>
    <row r="16" spans="1:59" outlineLevel="1" x14ac:dyDescent="0.2">
      <c r="A16" s="175">
        <v>8</v>
      </c>
      <c r="B16" s="176"/>
      <c r="C16" s="183" t="s">
        <v>99</v>
      </c>
      <c r="D16" s="177" t="s">
        <v>89</v>
      </c>
      <c r="E16" s="178">
        <v>2</v>
      </c>
      <c r="F16" s="179">
        <f t="shared" si="0"/>
        <v>0</v>
      </c>
      <c r="G16" s="179">
        <f t="shared" si="1"/>
        <v>0</v>
      </c>
      <c r="H16" s="180"/>
      <c r="I16" s="179">
        <f t="shared" si="2"/>
        <v>0</v>
      </c>
      <c r="J16" s="180"/>
      <c r="K16" s="179">
        <f t="shared" si="3"/>
        <v>0</v>
      </c>
      <c r="L16" s="179">
        <v>21</v>
      </c>
      <c r="M16" s="179">
        <f t="shared" si="4"/>
        <v>0</v>
      </c>
      <c r="N16" s="178">
        <v>0</v>
      </c>
      <c r="O16" s="178">
        <f t="shared" si="5"/>
        <v>0</v>
      </c>
      <c r="P16" s="178">
        <v>0</v>
      </c>
      <c r="Q16" s="178">
        <f t="shared" si="6"/>
        <v>0</v>
      </c>
      <c r="R16" s="179"/>
      <c r="S16" s="181" t="s">
        <v>90</v>
      </c>
      <c r="T16" s="157">
        <v>0</v>
      </c>
      <c r="U16" s="157">
        <f t="shared" si="7"/>
        <v>0</v>
      </c>
      <c r="V16" s="157"/>
      <c r="W16" s="157"/>
      <c r="X16" s="157" t="s">
        <v>91</v>
      </c>
      <c r="Y16" s="147"/>
      <c r="Z16" s="147"/>
      <c r="AA16" s="147"/>
      <c r="AB16" s="147"/>
      <c r="AC16" s="147"/>
      <c r="AD16" s="147"/>
      <c r="AE16" s="147"/>
      <c r="AF16" s="147" t="s">
        <v>92</v>
      </c>
      <c r="AG16" s="147"/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</row>
    <row r="17" spans="1:59" outlineLevel="1" x14ac:dyDescent="0.2">
      <c r="A17" s="175">
        <v>9</v>
      </c>
      <c r="B17" s="176"/>
      <c r="C17" s="183" t="s">
        <v>100</v>
      </c>
      <c r="D17" s="177" t="s">
        <v>89</v>
      </c>
      <c r="E17" s="178">
        <v>6</v>
      </c>
      <c r="F17" s="179">
        <f t="shared" si="0"/>
        <v>0</v>
      </c>
      <c r="G17" s="179">
        <f t="shared" si="1"/>
        <v>0</v>
      </c>
      <c r="H17" s="180"/>
      <c r="I17" s="179">
        <f t="shared" si="2"/>
        <v>0</v>
      </c>
      <c r="J17" s="180"/>
      <c r="K17" s="179">
        <f t="shared" si="3"/>
        <v>0</v>
      </c>
      <c r="L17" s="179">
        <v>21</v>
      </c>
      <c r="M17" s="179">
        <f t="shared" si="4"/>
        <v>0</v>
      </c>
      <c r="N17" s="178">
        <v>0</v>
      </c>
      <c r="O17" s="178">
        <f t="shared" si="5"/>
        <v>0</v>
      </c>
      <c r="P17" s="178">
        <v>0</v>
      </c>
      <c r="Q17" s="178">
        <f t="shared" si="6"/>
        <v>0</v>
      </c>
      <c r="R17" s="179"/>
      <c r="S17" s="181" t="s">
        <v>90</v>
      </c>
      <c r="T17" s="157">
        <v>0</v>
      </c>
      <c r="U17" s="157">
        <f t="shared" si="7"/>
        <v>0</v>
      </c>
      <c r="V17" s="157"/>
      <c r="W17" s="157"/>
      <c r="X17" s="157" t="s">
        <v>91</v>
      </c>
      <c r="Y17" s="147"/>
      <c r="Z17" s="147"/>
      <c r="AA17" s="147"/>
      <c r="AB17" s="147"/>
      <c r="AC17" s="147"/>
      <c r="AD17" s="147"/>
      <c r="AE17" s="147"/>
      <c r="AF17" s="147" t="s">
        <v>92</v>
      </c>
      <c r="AG17" s="147"/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</row>
    <row r="18" spans="1:59" outlineLevel="1" x14ac:dyDescent="0.2">
      <c r="A18" s="175">
        <v>10</v>
      </c>
      <c r="B18" s="176"/>
      <c r="C18" s="183" t="s">
        <v>101</v>
      </c>
      <c r="D18" s="177" t="s">
        <v>89</v>
      </c>
      <c r="E18" s="178">
        <v>3</v>
      </c>
      <c r="F18" s="179">
        <f t="shared" si="0"/>
        <v>0</v>
      </c>
      <c r="G18" s="179">
        <f t="shared" si="1"/>
        <v>0</v>
      </c>
      <c r="H18" s="180"/>
      <c r="I18" s="179">
        <f t="shared" si="2"/>
        <v>0</v>
      </c>
      <c r="J18" s="180"/>
      <c r="K18" s="179">
        <f t="shared" si="3"/>
        <v>0</v>
      </c>
      <c r="L18" s="179">
        <v>21</v>
      </c>
      <c r="M18" s="179">
        <f t="shared" si="4"/>
        <v>0</v>
      </c>
      <c r="N18" s="178">
        <v>0</v>
      </c>
      <c r="O18" s="178">
        <f t="shared" si="5"/>
        <v>0</v>
      </c>
      <c r="P18" s="178">
        <v>0</v>
      </c>
      <c r="Q18" s="178">
        <f t="shared" si="6"/>
        <v>0</v>
      </c>
      <c r="R18" s="179"/>
      <c r="S18" s="181" t="s">
        <v>90</v>
      </c>
      <c r="T18" s="157">
        <v>0</v>
      </c>
      <c r="U18" s="157">
        <f t="shared" si="7"/>
        <v>0</v>
      </c>
      <c r="V18" s="157"/>
      <c r="W18" s="157"/>
      <c r="X18" s="157" t="s">
        <v>91</v>
      </c>
      <c r="Y18" s="147"/>
      <c r="Z18" s="147"/>
      <c r="AA18" s="147"/>
      <c r="AB18" s="147"/>
      <c r="AC18" s="147"/>
      <c r="AD18" s="147"/>
      <c r="AE18" s="147"/>
      <c r="AF18" s="147" t="s">
        <v>92</v>
      </c>
      <c r="AG18" s="147"/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</row>
    <row r="19" spans="1:59" outlineLevel="1" x14ac:dyDescent="0.2">
      <c r="A19" s="175">
        <v>11</v>
      </c>
      <c r="B19" s="176"/>
      <c r="C19" s="183" t="s">
        <v>102</v>
      </c>
      <c r="D19" s="177" t="s">
        <v>89</v>
      </c>
      <c r="E19" s="178">
        <v>0</v>
      </c>
      <c r="F19" s="179">
        <f t="shared" si="0"/>
        <v>0</v>
      </c>
      <c r="G19" s="179">
        <f t="shared" si="1"/>
        <v>0</v>
      </c>
      <c r="H19" s="180"/>
      <c r="I19" s="179">
        <f t="shared" si="2"/>
        <v>0</v>
      </c>
      <c r="J19" s="180"/>
      <c r="K19" s="179">
        <f t="shared" si="3"/>
        <v>0</v>
      </c>
      <c r="L19" s="179">
        <v>21</v>
      </c>
      <c r="M19" s="179">
        <f t="shared" si="4"/>
        <v>0</v>
      </c>
      <c r="N19" s="178">
        <v>0</v>
      </c>
      <c r="O19" s="178">
        <f t="shared" si="5"/>
        <v>0</v>
      </c>
      <c r="P19" s="178">
        <v>0</v>
      </c>
      <c r="Q19" s="178">
        <f t="shared" si="6"/>
        <v>0</v>
      </c>
      <c r="R19" s="179"/>
      <c r="S19" s="181" t="s">
        <v>90</v>
      </c>
      <c r="T19" s="157">
        <v>0</v>
      </c>
      <c r="U19" s="157">
        <f t="shared" si="7"/>
        <v>0</v>
      </c>
      <c r="V19" s="157"/>
      <c r="W19" s="157"/>
      <c r="X19" s="157" t="s">
        <v>91</v>
      </c>
      <c r="Y19" s="147"/>
      <c r="Z19" s="147"/>
      <c r="AA19" s="147"/>
      <c r="AB19" s="147"/>
      <c r="AC19" s="147"/>
      <c r="AD19" s="147"/>
      <c r="AE19" s="147"/>
      <c r="AF19" s="147" t="s">
        <v>92</v>
      </c>
      <c r="AG19" s="147"/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</row>
    <row r="20" spans="1:59" outlineLevel="1" x14ac:dyDescent="0.2">
      <c r="A20" s="175">
        <v>12</v>
      </c>
      <c r="B20" s="176"/>
      <c r="C20" s="183" t="s">
        <v>103</v>
      </c>
      <c r="D20" s="177" t="s">
        <v>89</v>
      </c>
      <c r="E20" s="178">
        <v>4</v>
      </c>
      <c r="F20" s="179">
        <f t="shared" si="0"/>
        <v>0</v>
      </c>
      <c r="G20" s="179">
        <f t="shared" si="1"/>
        <v>0</v>
      </c>
      <c r="H20" s="180"/>
      <c r="I20" s="179">
        <f t="shared" si="2"/>
        <v>0</v>
      </c>
      <c r="J20" s="180"/>
      <c r="K20" s="179">
        <f t="shared" si="3"/>
        <v>0</v>
      </c>
      <c r="L20" s="179">
        <v>21</v>
      </c>
      <c r="M20" s="179">
        <f t="shared" si="4"/>
        <v>0</v>
      </c>
      <c r="N20" s="178">
        <v>0</v>
      </c>
      <c r="O20" s="178">
        <f t="shared" si="5"/>
        <v>0</v>
      </c>
      <c r="P20" s="178">
        <v>0</v>
      </c>
      <c r="Q20" s="178">
        <f t="shared" si="6"/>
        <v>0</v>
      </c>
      <c r="R20" s="179"/>
      <c r="S20" s="181" t="s">
        <v>90</v>
      </c>
      <c r="T20" s="157">
        <v>0</v>
      </c>
      <c r="U20" s="157">
        <f t="shared" si="7"/>
        <v>0</v>
      </c>
      <c r="V20" s="157"/>
      <c r="W20" s="157"/>
      <c r="X20" s="157" t="s">
        <v>91</v>
      </c>
      <c r="Y20" s="147"/>
      <c r="Z20" s="147"/>
      <c r="AA20" s="147"/>
      <c r="AB20" s="147"/>
      <c r="AC20" s="147"/>
      <c r="AD20" s="147"/>
      <c r="AE20" s="147"/>
      <c r="AF20" s="147" t="s">
        <v>92</v>
      </c>
      <c r="AG20" s="147"/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</row>
    <row r="21" spans="1:59" outlineLevel="1" x14ac:dyDescent="0.2">
      <c r="A21" s="175">
        <v>13</v>
      </c>
      <c r="B21" s="176"/>
      <c r="C21" s="183" t="s">
        <v>104</v>
      </c>
      <c r="D21" s="177" t="s">
        <v>89</v>
      </c>
      <c r="E21" s="178">
        <v>10</v>
      </c>
      <c r="F21" s="179">
        <f t="shared" si="0"/>
        <v>0</v>
      </c>
      <c r="G21" s="179">
        <f t="shared" si="1"/>
        <v>0</v>
      </c>
      <c r="H21" s="180"/>
      <c r="I21" s="179">
        <f t="shared" si="2"/>
        <v>0</v>
      </c>
      <c r="J21" s="180"/>
      <c r="K21" s="179">
        <f t="shared" si="3"/>
        <v>0</v>
      </c>
      <c r="L21" s="179">
        <v>21</v>
      </c>
      <c r="M21" s="179">
        <f t="shared" si="4"/>
        <v>0</v>
      </c>
      <c r="N21" s="178">
        <v>0</v>
      </c>
      <c r="O21" s="178">
        <f t="shared" si="5"/>
        <v>0</v>
      </c>
      <c r="P21" s="178">
        <v>0</v>
      </c>
      <c r="Q21" s="178">
        <f t="shared" si="6"/>
        <v>0</v>
      </c>
      <c r="R21" s="179"/>
      <c r="S21" s="181" t="s">
        <v>90</v>
      </c>
      <c r="T21" s="157">
        <v>0</v>
      </c>
      <c r="U21" s="157">
        <f t="shared" si="7"/>
        <v>0</v>
      </c>
      <c r="V21" s="157"/>
      <c r="W21" s="157"/>
      <c r="X21" s="157" t="s">
        <v>91</v>
      </c>
      <c r="Y21" s="147"/>
      <c r="Z21" s="147"/>
      <c r="AA21" s="147"/>
      <c r="AB21" s="147"/>
      <c r="AC21" s="147"/>
      <c r="AD21" s="147"/>
      <c r="AE21" s="147"/>
      <c r="AF21" s="147" t="s">
        <v>92</v>
      </c>
      <c r="AG21" s="147"/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</row>
    <row r="22" spans="1:59" outlineLevel="1" x14ac:dyDescent="0.2">
      <c r="A22" s="175">
        <v>14</v>
      </c>
      <c r="B22" s="176"/>
      <c r="C22" s="183" t="s">
        <v>105</v>
      </c>
      <c r="D22" s="177" t="s">
        <v>89</v>
      </c>
      <c r="E22" s="178">
        <v>10</v>
      </c>
      <c r="F22" s="179">
        <f t="shared" si="0"/>
        <v>0</v>
      </c>
      <c r="G22" s="179">
        <f t="shared" si="1"/>
        <v>0</v>
      </c>
      <c r="H22" s="180"/>
      <c r="I22" s="179">
        <f t="shared" si="2"/>
        <v>0</v>
      </c>
      <c r="J22" s="180"/>
      <c r="K22" s="179">
        <f t="shared" si="3"/>
        <v>0</v>
      </c>
      <c r="L22" s="179">
        <v>21</v>
      </c>
      <c r="M22" s="179">
        <f t="shared" si="4"/>
        <v>0</v>
      </c>
      <c r="N22" s="178">
        <v>0</v>
      </c>
      <c r="O22" s="178">
        <f t="shared" si="5"/>
        <v>0</v>
      </c>
      <c r="P22" s="178">
        <v>0</v>
      </c>
      <c r="Q22" s="178">
        <f t="shared" si="6"/>
        <v>0</v>
      </c>
      <c r="R22" s="179"/>
      <c r="S22" s="181" t="s">
        <v>90</v>
      </c>
      <c r="T22" s="157">
        <v>0</v>
      </c>
      <c r="U22" s="157">
        <f t="shared" si="7"/>
        <v>0</v>
      </c>
      <c r="V22" s="157"/>
      <c r="W22" s="157"/>
      <c r="X22" s="157" t="s">
        <v>91</v>
      </c>
      <c r="Y22" s="147"/>
      <c r="Z22" s="147"/>
      <c r="AA22" s="147"/>
      <c r="AB22" s="147"/>
      <c r="AC22" s="147"/>
      <c r="AD22" s="147"/>
      <c r="AE22" s="147"/>
      <c r="AF22" s="147" t="s">
        <v>92</v>
      </c>
      <c r="AG22" s="147"/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</row>
    <row r="23" spans="1:59" outlineLevel="1" x14ac:dyDescent="0.2">
      <c r="A23" s="175">
        <v>15</v>
      </c>
      <c r="B23" s="176"/>
      <c r="C23" s="183" t="s">
        <v>106</v>
      </c>
      <c r="D23" s="177" t="s">
        <v>89</v>
      </c>
      <c r="E23" s="178">
        <v>62</v>
      </c>
      <c r="F23" s="179">
        <f t="shared" si="0"/>
        <v>0</v>
      </c>
      <c r="G23" s="179">
        <f t="shared" si="1"/>
        <v>0</v>
      </c>
      <c r="H23" s="180"/>
      <c r="I23" s="179">
        <f t="shared" si="2"/>
        <v>0</v>
      </c>
      <c r="J23" s="180"/>
      <c r="K23" s="179">
        <f t="shared" si="3"/>
        <v>0</v>
      </c>
      <c r="L23" s="179">
        <v>21</v>
      </c>
      <c r="M23" s="179">
        <f t="shared" si="4"/>
        <v>0</v>
      </c>
      <c r="N23" s="178">
        <v>0</v>
      </c>
      <c r="O23" s="178">
        <f t="shared" si="5"/>
        <v>0</v>
      </c>
      <c r="P23" s="178">
        <v>0</v>
      </c>
      <c r="Q23" s="178">
        <f t="shared" si="6"/>
        <v>0</v>
      </c>
      <c r="R23" s="179"/>
      <c r="S23" s="181" t="s">
        <v>90</v>
      </c>
      <c r="T23" s="157">
        <v>0</v>
      </c>
      <c r="U23" s="157">
        <f t="shared" si="7"/>
        <v>0</v>
      </c>
      <c r="V23" s="157"/>
      <c r="W23" s="157"/>
      <c r="X23" s="157" t="s">
        <v>91</v>
      </c>
      <c r="Y23" s="147"/>
      <c r="Z23" s="147"/>
      <c r="AA23" s="147"/>
      <c r="AB23" s="147"/>
      <c r="AC23" s="147"/>
      <c r="AD23" s="147"/>
      <c r="AE23" s="147"/>
      <c r="AF23" s="147" t="s">
        <v>92</v>
      </c>
      <c r="AG23" s="147"/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</row>
    <row r="24" spans="1:59" outlineLevel="1" x14ac:dyDescent="0.2">
      <c r="A24" s="175">
        <v>16</v>
      </c>
      <c r="B24" s="176"/>
      <c r="C24" s="183" t="s">
        <v>107</v>
      </c>
      <c r="D24" s="177" t="s">
        <v>89</v>
      </c>
      <c r="E24" s="178">
        <v>36</v>
      </c>
      <c r="F24" s="179">
        <f t="shared" si="0"/>
        <v>0</v>
      </c>
      <c r="G24" s="179">
        <f t="shared" si="1"/>
        <v>0</v>
      </c>
      <c r="H24" s="180"/>
      <c r="I24" s="179">
        <f t="shared" si="2"/>
        <v>0</v>
      </c>
      <c r="J24" s="180"/>
      <c r="K24" s="179">
        <f t="shared" si="3"/>
        <v>0</v>
      </c>
      <c r="L24" s="179">
        <v>21</v>
      </c>
      <c r="M24" s="179">
        <f t="shared" si="4"/>
        <v>0</v>
      </c>
      <c r="N24" s="178">
        <v>0</v>
      </c>
      <c r="O24" s="178">
        <f t="shared" si="5"/>
        <v>0</v>
      </c>
      <c r="P24" s="178">
        <v>0</v>
      </c>
      <c r="Q24" s="178">
        <f t="shared" si="6"/>
        <v>0</v>
      </c>
      <c r="R24" s="179"/>
      <c r="S24" s="181" t="s">
        <v>90</v>
      </c>
      <c r="T24" s="157">
        <v>0</v>
      </c>
      <c r="U24" s="157">
        <f t="shared" si="7"/>
        <v>0</v>
      </c>
      <c r="V24" s="157"/>
      <c r="W24" s="157"/>
      <c r="X24" s="157" t="s">
        <v>91</v>
      </c>
      <c r="Y24" s="147"/>
      <c r="Z24" s="147"/>
      <c r="AA24" s="147"/>
      <c r="AB24" s="147"/>
      <c r="AC24" s="147"/>
      <c r="AD24" s="147"/>
      <c r="AE24" s="147"/>
      <c r="AF24" s="147" t="s">
        <v>92</v>
      </c>
      <c r="AG24" s="147"/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</row>
    <row r="25" spans="1:59" outlineLevel="1" x14ac:dyDescent="0.2">
      <c r="A25" s="175">
        <v>17</v>
      </c>
      <c r="B25" s="176"/>
      <c r="C25" s="183" t="s">
        <v>108</v>
      </c>
      <c r="D25" s="177" t="s">
        <v>89</v>
      </c>
      <c r="E25" s="178">
        <v>3</v>
      </c>
      <c r="F25" s="179">
        <f t="shared" si="0"/>
        <v>0</v>
      </c>
      <c r="G25" s="179">
        <f t="shared" si="1"/>
        <v>0</v>
      </c>
      <c r="H25" s="180"/>
      <c r="I25" s="179">
        <f t="shared" si="2"/>
        <v>0</v>
      </c>
      <c r="J25" s="180"/>
      <c r="K25" s="179">
        <f t="shared" si="3"/>
        <v>0</v>
      </c>
      <c r="L25" s="179">
        <v>21</v>
      </c>
      <c r="M25" s="179">
        <f t="shared" si="4"/>
        <v>0</v>
      </c>
      <c r="N25" s="178">
        <v>0</v>
      </c>
      <c r="O25" s="178">
        <f t="shared" si="5"/>
        <v>0</v>
      </c>
      <c r="P25" s="178">
        <v>0</v>
      </c>
      <c r="Q25" s="178">
        <f t="shared" si="6"/>
        <v>0</v>
      </c>
      <c r="R25" s="179"/>
      <c r="S25" s="181" t="s">
        <v>90</v>
      </c>
      <c r="T25" s="157">
        <v>0</v>
      </c>
      <c r="U25" s="157">
        <f t="shared" si="7"/>
        <v>0</v>
      </c>
      <c r="V25" s="157"/>
      <c r="W25" s="157"/>
      <c r="X25" s="157" t="s">
        <v>91</v>
      </c>
      <c r="Y25" s="147"/>
      <c r="Z25" s="147"/>
      <c r="AA25" s="147"/>
      <c r="AB25" s="147"/>
      <c r="AC25" s="147"/>
      <c r="AD25" s="147"/>
      <c r="AE25" s="147"/>
      <c r="AF25" s="147" t="s">
        <v>92</v>
      </c>
      <c r="AG25" s="147"/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</row>
    <row r="26" spans="1:59" outlineLevel="1" x14ac:dyDescent="0.2">
      <c r="A26" s="175">
        <v>18</v>
      </c>
      <c r="B26" s="176"/>
      <c r="C26" s="183" t="s">
        <v>109</v>
      </c>
      <c r="D26" s="177" t="s">
        <v>89</v>
      </c>
      <c r="E26" s="178">
        <v>2</v>
      </c>
      <c r="F26" s="179">
        <f t="shared" si="0"/>
        <v>0</v>
      </c>
      <c r="G26" s="179">
        <f t="shared" si="1"/>
        <v>0</v>
      </c>
      <c r="H26" s="180"/>
      <c r="I26" s="179">
        <f t="shared" si="2"/>
        <v>0</v>
      </c>
      <c r="J26" s="180"/>
      <c r="K26" s="179">
        <f t="shared" si="3"/>
        <v>0</v>
      </c>
      <c r="L26" s="179">
        <v>21</v>
      </c>
      <c r="M26" s="179">
        <f t="shared" si="4"/>
        <v>0</v>
      </c>
      <c r="N26" s="178">
        <v>0</v>
      </c>
      <c r="O26" s="178">
        <f t="shared" si="5"/>
        <v>0</v>
      </c>
      <c r="P26" s="178">
        <v>0</v>
      </c>
      <c r="Q26" s="178">
        <f t="shared" si="6"/>
        <v>0</v>
      </c>
      <c r="R26" s="179"/>
      <c r="S26" s="181" t="s">
        <v>90</v>
      </c>
      <c r="T26" s="157">
        <v>0</v>
      </c>
      <c r="U26" s="157">
        <f t="shared" si="7"/>
        <v>0</v>
      </c>
      <c r="V26" s="157"/>
      <c r="W26" s="157"/>
      <c r="X26" s="157" t="s">
        <v>91</v>
      </c>
      <c r="Y26" s="147"/>
      <c r="Z26" s="147"/>
      <c r="AA26" s="147"/>
      <c r="AB26" s="147"/>
      <c r="AC26" s="147"/>
      <c r="AD26" s="147"/>
      <c r="AE26" s="147"/>
      <c r="AF26" s="147" t="s">
        <v>92</v>
      </c>
      <c r="AG26" s="147"/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</row>
    <row r="27" spans="1:59" outlineLevel="1" x14ac:dyDescent="0.2">
      <c r="A27" s="175">
        <v>19</v>
      </c>
      <c r="B27" s="176"/>
      <c r="C27" s="183" t="s">
        <v>110</v>
      </c>
      <c r="D27" s="177" t="s">
        <v>89</v>
      </c>
      <c r="E27" s="178">
        <v>3</v>
      </c>
      <c r="F27" s="179">
        <f t="shared" si="0"/>
        <v>0</v>
      </c>
      <c r="G27" s="179">
        <f t="shared" si="1"/>
        <v>0</v>
      </c>
      <c r="H27" s="180"/>
      <c r="I27" s="179">
        <f t="shared" si="2"/>
        <v>0</v>
      </c>
      <c r="J27" s="180"/>
      <c r="K27" s="179">
        <f t="shared" si="3"/>
        <v>0</v>
      </c>
      <c r="L27" s="179">
        <v>21</v>
      </c>
      <c r="M27" s="179">
        <f t="shared" si="4"/>
        <v>0</v>
      </c>
      <c r="N27" s="178">
        <v>0</v>
      </c>
      <c r="O27" s="178">
        <f t="shared" si="5"/>
        <v>0</v>
      </c>
      <c r="P27" s="178">
        <v>0</v>
      </c>
      <c r="Q27" s="178">
        <f t="shared" si="6"/>
        <v>0</v>
      </c>
      <c r="R27" s="179"/>
      <c r="S27" s="181" t="s">
        <v>90</v>
      </c>
      <c r="T27" s="157">
        <v>0</v>
      </c>
      <c r="U27" s="157">
        <f t="shared" si="7"/>
        <v>0</v>
      </c>
      <c r="V27" s="157"/>
      <c r="W27" s="157"/>
      <c r="X27" s="157" t="s">
        <v>91</v>
      </c>
      <c r="Y27" s="147"/>
      <c r="Z27" s="147"/>
      <c r="AA27" s="147"/>
      <c r="AB27" s="147"/>
      <c r="AC27" s="147"/>
      <c r="AD27" s="147"/>
      <c r="AE27" s="147"/>
      <c r="AF27" s="147" t="s">
        <v>92</v>
      </c>
      <c r="AG27" s="147"/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</row>
    <row r="28" spans="1:59" outlineLevel="1" x14ac:dyDescent="0.2">
      <c r="A28" s="175">
        <v>20</v>
      </c>
      <c r="B28" s="176"/>
      <c r="C28" s="183" t="s">
        <v>111</v>
      </c>
      <c r="D28" s="177" t="s">
        <v>89</v>
      </c>
      <c r="E28" s="178">
        <v>1</v>
      </c>
      <c r="F28" s="179">
        <f t="shared" si="0"/>
        <v>0</v>
      </c>
      <c r="G28" s="179">
        <f t="shared" si="1"/>
        <v>0</v>
      </c>
      <c r="H28" s="180"/>
      <c r="I28" s="179">
        <f t="shared" si="2"/>
        <v>0</v>
      </c>
      <c r="J28" s="180"/>
      <c r="K28" s="179">
        <f t="shared" si="3"/>
        <v>0</v>
      </c>
      <c r="L28" s="179">
        <v>21</v>
      </c>
      <c r="M28" s="179">
        <f t="shared" si="4"/>
        <v>0</v>
      </c>
      <c r="N28" s="178">
        <v>0</v>
      </c>
      <c r="O28" s="178">
        <f t="shared" si="5"/>
        <v>0</v>
      </c>
      <c r="P28" s="178">
        <v>0</v>
      </c>
      <c r="Q28" s="178">
        <f t="shared" si="6"/>
        <v>0</v>
      </c>
      <c r="R28" s="179"/>
      <c r="S28" s="181" t="s">
        <v>90</v>
      </c>
      <c r="T28" s="157">
        <v>0</v>
      </c>
      <c r="U28" s="157">
        <f t="shared" si="7"/>
        <v>0</v>
      </c>
      <c r="V28" s="157"/>
      <c r="W28" s="157"/>
      <c r="X28" s="157" t="s">
        <v>91</v>
      </c>
      <c r="Y28" s="147"/>
      <c r="Z28" s="147"/>
      <c r="AA28" s="147"/>
      <c r="AB28" s="147"/>
      <c r="AC28" s="147"/>
      <c r="AD28" s="147"/>
      <c r="AE28" s="147"/>
      <c r="AF28" s="147" t="s">
        <v>92</v>
      </c>
      <c r="AG28" s="147"/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</row>
    <row r="29" spans="1:59" outlineLevel="1" x14ac:dyDescent="0.2">
      <c r="A29" s="175">
        <v>21</v>
      </c>
      <c r="B29" s="176"/>
      <c r="C29" s="183" t="s">
        <v>112</v>
      </c>
      <c r="D29" s="177" t="s">
        <v>89</v>
      </c>
      <c r="E29" s="178">
        <v>1</v>
      </c>
      <c r="F29" s="179">
        <f t="shared" si="0"/>
        <v>0</v>
      </c>
      <c r="G29" s="179">
        <f t="shared" si="1"/>
        <v>0</v>
      </c>
      <c r="H29" s="180"/>
      <c r="I29" s="179">
        <f t="shared" si="2"/>
        <v>0</v>
      </c>
      <c r="J29" s="180"/>
      <c r="K29" s="179">
        <f t="shared" si="3"/>
        <v>0</v>
      </c>
      <c r="L29" s="179">
        <v>21</v>
      </c>
      <c r="M29" s="179">
        <f t="shared" si="4"/>
        <v>0</v>
      </c>
      <c r="N29" s="178">
        <v>0</v>
      </c>
      <c r="O29" s="178">
        <f t="shared" si="5"/>
        <v>0</v>
      </c>
      <c r="P29" s="178">
        <v>0</v>
      </c>
      <c r="Q29" s="178">
        <f t="shared" si="6"/>
        <v>0</v>
      </c>
      <c r="R29" s="179"/>
      <c r="S29" s="181" t="s">
        <v>90</v>
      </c>
      <c r="T29" s="157">
        <v>0</v>
      </c>
      <c r="U29" s="157">
        <f t="shared" si="7"/>
        <v>0</v>
      </c>
      <c r="V29" s="157"/>
      <c r="W29" s="157"/>
      <c r="X29" s="157" t="s">
        <v>91</v>
      </c>
      <c r="Y29" s="147"/>
      <c r="Z29" s="147"/>
      <c r="AA29" s="147"/>
      <c r="AB29" s="147"/>
      <c r="AC29" s="147"/>
      <c r="AD29" s="147"/>
      <c r="AE29" s="147"/>
      <c r="AF29" s="147" t="s">
        <v>92</v>
      </c>
      <c r="AG29" s="147"/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</row>
    <row r="30" spans="1:59" outlineLevel="1" x14ac:dyDescent="0.2">
      <c r="A30" s="175">
        <v>22</v>
      </c>
      <c r="B30" s="176"/>
      <c r="C30" s="183" t="s">
        <v>113</v>
      </c>
      <c r="D30" s="177" t="s">
        <v>89</v>
      </c>
      <c r="E30" s="178">
        <v>4</v>
      </c>
      <c r="F30" s="179">
        <f t="shared" si="0"/>
        <v>0</v>
      </c>
      <c r="G30" s="179">
        <f t="shared" si="1"/>
        <v>0</v>
      </c>
      <c r="H30" s="180"/>
      <c r="I30" s="179">
        <f t="shared" si="2"/>
        <v>0</v>
      </c>
      <c r="J30" s="180"/>
      <c r="K30" s="179">
        <f t="shared" si="3"/>
        <v>0</v>
      </c>
      <c r="L30" s="179">
        <v>21</v>
      </c>
      <c r="M30" s="179">
        <f t="shared" si="4"/>
        <v>0</v>
      </c>
      <c r="N30" s="178">
        <v>0</v>
      </c>
      <c r="O30" s="178">
        <f t="shared" si="5"/>
        <v>0</v>
      </c>
      <c r="P30" s="178">
        <v>0</v>
      </c>
      <c r="Q30" s="178">
        <f t="shared" si="6"/>
        <v>0</v>
      </c>
      <c r="R30" s="179"/>
      <c r="S30" s="181" t="s">
        <v>90</v>
      </c>
      <c r="T30" s="157">
        <v>0</v>
      </c>
      <c r="U30" s="157">
        <f t="shared" si="7"/>
        <v>0</v>
      </c>
      <c r="V30" s="157"/>
      <c r="W30" s="157"/>
      <c r="X30" s="157" t="s">
        <v>91</v>
      </c>
      <c r="Y30" s="147"/>
      <c r="Z30" s="147"/>
      <c r="AA30" s="147"/>
      <c r="AB30" s="147"/>
      <c r="AC30" s="147"/>
      <c r="AD30" s="147"/>
      <c r="AE30" s="147"/>
      <c r="AF30" s="147" t="s">
        <v>92</v>
      </c>
      <c r="AG30" s="147"/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</row>
    <row r="31" spans="1:59" outlineLevel="1" x14ac:dyDescent="0.2">
      <c r="A31" s="175">
        <v>23</v>
      </c>
      <c r="B31" s="176"/>
      <c r="C31" s="183" t="s">
        <v>114</v>
      </c>
      <c r="D31" s="177" t="s">
        <v>89</v>
      </c>
      <c r="E31" s="178">
        <v>7</v>
      </c>
      <c r="F31" s="179">
        <f t="shared" si="0"/>
        <v>0</v>
      </c>
      <c r="G31" s="179">
        <f t="shared" si="1"/>
        <v>0</v>
      </c>
      <c r="H31" s="180"/>
      <c r="I31" s="179">
        <f t="shared" si="2"/>
        <v>0</v>
      </c>
      <c r="J31" s="180"/>
      <c r="K31" s="179">
        <f t="shared" si="3"/>
        <v>0</v>
      </c>
      <c r="L31" s="179">
        <v>21</v>
      </c>
      <c r="M31" s="179">
        <f t="shared" si="4"/>
        <v>0</v>
      </c>
      <c r="N31" s="178">
        <v>0</v>
      </c>
      <c r="O31" s="178">
        <f t="shared" si="5"/>
        <v>0</v>
      </c>
      <c r="P31" s="178">
        <v>0</v>
      </c>
      <c r="Q31" s="178">
        <f t="shared" si="6"/>
        <v>0</v>
      </c>
      <c r="R31" s="179"/>
      <c r="S31" s="181" t="s">
        <v>90</v>
      </c>
      <c r="T31" s="157">
        <v>0</v>
      </c>
      <c r="U31" s="157">
        <f t="shared" si="7"/>
        <v>0</v>
      </c>
      <c r="V31" s="157"/>
      <c r="W31" s="157"/>
      <c r="X31" s="157" t="s">
        <v>91</v>
      </c>
      <c r="Y31" s="147"/>
      <c r="Z31" s="147"/>
      <c r="AA31" s="147"/>
      <c r="AB31" s="147"/>
      <c r="AC31" s="147"/>
      <c r="AD31" s="147"/>
      <c r="AE31" s="147"/>
      <c r="AF31" s="147" t="s">
        <v>92</v>
      </c>
      <c r="AG31" s="147"/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</row>
    <row r="32" spans="1:59" outlineLevel="1" x14ac:dyDescent="0.2">
      <c r="A32" s="175">
        <v>24</v>
      </c>
      <c r="B32" s="176"/>
      <c r="C32" s="183" t="s">
        <v>115</v>
      </c>
      <c r="D32" s="177" t="s">
        <v>89</v>
      </c>
      <c r="E32" s="178">
        <v>20</v>
      </c>
      <c r="F32" s="179">
        <f t="shared" si="0"/>
        <v>0</v>
      </c>
      <c r="G32" s="179">
        <f t="shared" si="1"/>
        <v>0</v>
      </c>
      <c r="H32" s="180"/>
      <c r="I32" s="179">
        <f t="shared" si="2"/>
        <v>0</v>
      </c>
      <c r="J32" s="180"/>
      <c r="K32" s="179">
        <f t="shared" si="3"/>
        <v>0</v>
      </c>
      <c r="L32" s="179">
        <v>21</v>
      </c>
      <c r="M32" s="179">
        <f t="shared" si="4"/>
        <v>0</v>
      </c>
      <c r="N32" s="178">
        <v>0</v>
      </c>
      <c r="O32" s="178">
        <f t="shared" si="5"/>
        <v>0</v>
      </c>
      <c r="P32" s="178">
        <v>0</v>
      </c>
      <c r="Q32" s="178">
        <f t="shared" si="6"/>
        <v>0</v>
      </c>
      <c r="R32" s="179"/>
      <c r="S32" s="181" t="s">
        <v>90</v>
      </c>
      <c r="T32" s="157">
        <v>0</v>
      </c>
      <c r="U32" s="157">
        <f t="shared" si="7"/>
        <v>0</v>
      </c>
      <c r="V32" s="157"/>
      <c r="W32" s="157"/>
      <c r="X32" s="157" t="s">
        <v>91</v>
      </c>
      <c r="Y32" s="147"/>
      <c r="Z32" s="147"/>
      <c r="AA32" s="147"/>
      <c r="AB32" s="147"/>
      <c r="AC32" s="147"/>
      <c r="AD32" s="147"/>
      <c r="AE32" s="147"/>
      <c r="AF32" s="147" t="s">
        <v>92</v>
      </c>
      <c r="AG32" s="147"/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</row>
    <row r="33" spans="1:59" outlineLevel="1" x14ac:dyDescent="0.2">
      <c r="A33" s="175">
        <v>25</v>
      </c>
      <c r="B33" s="176"/>
      <c r="C33" s="183" t="s">
        <v>116</v>
      </c>
      <c r="D33" s="177" t="s">
        <v>89</v>
      </c>
      <c r="E33" s="178">
        <v>1</v>
      </c>
      <c r="F33" s="179">
        <f t="shared" si="0"/>
        <v>0</v>
      </c>
      <c r="G33" s="179">
        <f t="shared" si="1"/>
        <v>0</v>
      </c>
      <c r="H33" s="180"/>
      <c r="I33" s="179">
        <f t="shared" si="2"/>
        <v>0</v>
      </c>
      <c r="J33" s="180"/>
      <c r="K33" s="179">
        <f t="shared" si="3"/>
        <v>0</v>
      </c>
      <c r="L33" s="179">
        <v>21</v>
      </c>
      <c r="M33" s="179">
        <f t="shared" si="4"/>
        <v>0</v>
      </c>
      <c r="N33" s="178">
        <v>0</v>
      </c>
      <c r="O33" s="178">
        <f t="shared" si="5"/>
        <v>0</v>
      </c>
      <c r="P33" s="178">
        <v>0</v>
      </c>
      <c r="Q33" s="178">
        <f t="shared" si="6"/>
        <v>0</v>
      </c>
      <c r="R33" s="179"/>
      <c r="S33" s="181" t="s">
        <v>90</v>
      </c>
      <c r="T33" s="157">
        <v>0</v>
      </c>
      <c r="U33" s="157">
        <f t="shared" si="7"/>
        <v>0</v>
      </c>
      <c r="V33" s="157"/>
      <c r="W33" s="157"/>
      <c r="X33" s="157" t="s">
        <v>91</v>
      </c>
      <c r="Y33" s="147"/>
      <c r="Z33" s="147"/>
      <c r="AA33" s="147"/>
      <c r="AB33" s="147"/>
      <c r="AC33" s="147"/>
      <c r="AD33" s="147"/>
      <c r="AE33" s="147"/>
      <c r="AF33" s="147" t="s">
        <v>92</v>
      </c>
      <c r="AG33" s="147"/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</row>
    <row r="34" spans="1:59" outlineLevel="1" x14ac:dyDescent="0.2">
      <c r="A34" s="175">
        <v>26</v>
      </c>
      <c r="B34" s="176"/>
      <c r="C34" s="183" t="s">
        <v>117</v>
      </c>
      <c r="D34" s="177" t="s">
        <v>89</v>
      </c>
      <c r="E34" s="178">
        <v>5</v>
      </c>
      <c r="F34" s="179">
        <f t="shared" si="0"/>
        <v>0</v>
      </c>
      <c r="G34" s="179">
        <f t="shared" si="1"/>
        <v>0</v>
      </c>
      <c r="H34" s="180"/>
      <c r="I34" s="179">
        <f t="shared" si="2"/>
        <v>0</v>
      </c>
      <c r="J34" s="180"/>
      <c r="K34" s="179">
        <f t="shared" si="3"/>
        <v>0</v>
      </c>
      <c r="L34" s="179">
        <v>21</v>
      </c>
      <c r="M34" s="179">
        <f t="shared" si="4"/>
        <v>0</v>
      </c>
      <c r="N34" s="178">
        <v>0</v>
      </c>
      <c r="O34" s="178">
        <f t="shared" si="5"/>
        <v>0</v>
      </c>
      <c r="P34" s="178">
        <v>0</v>
      </c>
      <c r="Q34" s="178">
        <f t="shared" si="6"/>
        <v>0</v>
      </c>
      <c r="R34" s="179"/>
      <c r="S34" s="181" t="s">
        <v>90</v>
      </c>
      <c r="T34" s="157">
        <v>0</v>
      </c>
      <c r="U34" s="157">
        <f t="shared" si="7"/>
        <v>0</v>
      </c>
      <c r="V34" s="157"/>
      <c r="W34" s="157"/>
      <c r="X34" s="157" t="s">
        <v>91</v>
      </c>
      <c r="Y34" s="147"/>
      <c r="Z34" s="147"/>
      <c r="AA34" s="147"/>
      <c r="AB34" s="147"/>
      <c r="AC34" s="147"/>
      <c r="AD34" s="147"/>
      <c r="AE34" s="147"/>
      <c r="AF34" s="147" t="s">
        <v>92</v>
      </c>
      <c r="AG34" s="147"/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</row>
    <row r="35" spans="1:59" outlineLevel="1" x14ac:dyDescent="0.2">
      <c r="A35" s="175">
        <v>27</v>
      </c>
      <c r="B35" s="176"/>
      <c r="C35" s="183" t="s">
        <v>118</v>
      </c>
      <c r="D35" s="177" t="s">
        <v>89</v>
      </c>
      <c r="E35" s="178">
        <v>1</v>
      </c>
      <c r="F35" s="179">
        <f t="shared" si="0"/>
        <v>0</v>
      </c>
      <c r="G35" s="179">
        <f t="shared" si="1"/>
        <v>0</v>
      </c>
      <c r="H35" s="180"/>
      <c r="I35" s="179">
        <f t="shared" si="2"/>
        <v>0</v>
      </c>
      <c r="J35" s="180"/>
      <c r="K35" s="179">
        <f t="shared" si="3"/>
        <v>0</v>
      </c>
      <c r="L35" s="179">
        <v>21</v>
      </c>
      <c r="M35" s="179">
        <f t="shared" si="4"/>
        <v>0</v>
      </c>
      <c r="N35" s="178">
        <v>0</v>
      </c>
      <c r="O35" s="178">
        <f t="shared" si="5"/>
        <v>0</v>
      </c>
      <c r="P35" s="178">
        <v>0</v>
      </c>
      <c r="Q35" s="178">
        <f t="shared" si="6"/>
        <v>0</v>
      </c>
      <c r="R35" s="179"/>
      <c r="S35" s="181" t="s">
        <v>90</v>
      </c>
      <c r="T35" s="157">
        <v>0</v>
      </c>
      <c r="U35" s="157">
        <f t="shared" si="7"/>
        <v>0</v>
      </c>
      <c r="V35" s="157"/>
      <c r="W35" s="157"/>
      <c r="X35" s="157" t="s">
        <v>91</v>
      </c>
      <c r="Y35" s="147"/>
      <c r="Z35" s="147"/>
      <c r="AA35" s="147"/>
      <c r="AB35" s="147"/>
      <c r="AC35" s="147"/>
      <c r="AD35" s="147"/>
      <c r="AE35" s="147"/>
      <c r="AF35" s="147" t="s">
        <v>92</v>
      </c>
      <c r="AG35" s="147"/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</row>
    <row r="36" spans="1:59" outlineLevel="1" x14ac:dyDescent="0.2">
      <c r="A36" s="175">
        <v>28</v>
      </c>
      <c r="B36" s="176"/>
      <c r="C36" s="183" t="s">
        <v>119</v>
      </c>
      <c r="D36" s="177" t="s">
        <v>89</v>
      </c>
      <c r="E36" s="178">
        <v>2</v>
      </c>
      <c r="F36" s="179">
        <f t="shared" si="0"/>
        <v>0</v>
      </c>
      <c r="G36" s="179">
        <f t="shared" si="1"/>
        <v>0</v>
      </c>
      <c r="H36" s="180"/>
      <c r="I36" s="179">
        <f t="shared" si="2"/>
        <v>0</v>
      </c>
      <c r="J36" s="180"/>
      <c r="K36" s="179">
        <f t="shared" si="3"/>
        <v>0</v>
      </c>
      <c r="L36" s="179">
        <v>21</v>
      </c>
      <c r="M36" s="179">
        <f t="shared" si="4"/>
        <v>0</v>
      </c>
      <c r="N36" s="178">
        <v>0</v>
      </c>
      <c r="O36" s="178">
        <f t="shared" si="5"/>
        <v>0</v>
      </c>
      <c r="P36" s="178">
        <v>0</v>
      </c>
      <c r="Q36" s="178">
        <f t="shared" si="6"/>
        <v>0</v>
      </c>
      <c r="R36" s="179"/>
      <c r="S36" s="181" t="s">
        <v>90</v>
      </c>
      <c r="T36" s="157">
        <v>0</v>
      </c>
      <c r="U36" s="157">
        <f t="shared" si="7"/>
        <v>0</v>
      </c>
      <c r="V36" s="157"/>
      <c r="W36" s="157"/>
      <c r="X36" s="157" t="s">
        <v>91</v>
      </c>
      <c r="Y36" s="147"/>
      <c r="Z36" s="147"/>
      <c r="AA36" s="147"/>
      <c r="AB36" s="147"/>
      <c r="AC36" s="147"/>
      <c r="AD36" s="147"/>
      <c r="AE36" s="147"/>
      <c r="AF36" s="147" t="s">
        <v>92</v>
      </c>
      <c r="AG36" s="147"/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</row>
    <row r="37" spans="1:59" outlineLevel="1" x14ac:dyDescent="0.2">
      <c r="A37" s="175">
        <v>29</v>
      </c>
      <c r="B37" s="176"/>
      <c r="C37" s="183" t="s">
        <v>120</v>
      </c>
      <c r="D37" s="177" t="s">
        <v>89</v>
      </c>
      <c r="E37" s="178">
        <v>3</v>
      </c>
      <c r="F37" s="179">
        <f t="shared" si="0"/>
        <v>0</v>
      </c>
      <c r="G37" s="179">
        <f t="shared" si="1"/>
        <v>0</v>
      </c>
      <c r="H37" s="180"/>
      <c r="I37" s="179">
        <f t="shared" si="2"/>
        <v>0</v>
      </c>
      <c r="J37" s="180"/>
      <c r="K37" s="179">
        <f t="shared" si="3"/>
        <v>0</v>
      </c>
      <c r="L37" s="179">
        <v>21</v>
      </c>
      <c r="M37" s="179">
        <f t="shared" si="4"/>
        <v>0</v>
      </c>
      <c r="N37" s="178">
        <v>0</v>
      </c>
      <c r="O37" s="178">
        <f t="shared" si="5"/>
        <v>0</v>
      </c>
      <c r="P37" s="178">
        <v>0</v>
      </c>
      <c r="Q37" s="178">
        <f t="shared" si="6"/>
        <v>0</v>
      </c>
      <c r="R37" s="179"/>
      <c r="S37" s="181" t="s">
        <v>90</v>
      </c>
      <c r="T37" s="157">
        <v>0</v>
      </c>
      <c r="U37" s="157">
        <f t="shared" si="7"/>
        <v>0</v>
      </c>
      <c r="V37" s="157"/>
      <c r="W37" s="157"/>
      <c r="X37" s="157" t="s">
        <v>91</v>
      </c>
      <c r="Y37" s="147"/>
      <c r="Z37" s="147"/>
      <c r="AA37" s="147"/>
      <c r="AB37" s="147"/>
      <c r="AC37" s="147"/>
      <c r="AD37" s="147"/>
      <c r="AE37" s="147"/>
      <c r="AF37" s="147" t="s">
        <v>92</v>
      </c>
      <c r="AG37" s="147"/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</row>
    <row r="38" spans="1:59" outlineLevel="1" x14ac:dyDescent="0.2">
      <c r="A38" s="175">
        <v>30</v>
      </c>
      <c r="B38" s="176"/>
      <c r="C38" s="183" t="s">
        <v>121</v>
      </c>
      <c r="D38" s="177" t="s">
        <v>89</v>
      </c>
      <c r="E38" s="178">
        <v>1</v>
      </c>
      <c r="F38" s="179">
        <f t="shared" si="0"/>
        <v>0</v>
      </c>
      <c r="G38" s="179">
        <f t="shared" si="1"/>
        <v>0</v>
      </c>
      <c r="H38" s="180"/>
      <c r="I38" s="179">
        <f t="shared" si="2"/>
        <v>0</v>
      </c>
      <c r="J38" s="180"/>
      <c r="K38" s="179">
        <f t="shared" si="3"/>
        <v>0</v>
      </c>
      <c r="L38" s="179">
        <v>21</v>
      </c>
      <c r="M38" s="179">
        <f t="shared" si="4"/>
        <v>0</v>
      </c>
      <c r="N38" s="178">
        <v>0</v>
      </c>
      <c r="O38" s="178">
        <f t="shared" si="5"/>
        <v>0</v>
      </c>
      <c r="P38" s="178">
        <v>0</v>
      </c>
      <c r="Q38" s="178">
        <f t="shared" si="6"/>
        <v>0</v>
      </c>
      <c r="R38" s="179"/>
      <c r="S38" s="181" t="s">
        <v>90</v>
      </c>
      <c r="T38" s="157">
        <v>0</v>
      </c>
      <c r="U38" s="157">
        <f t="shared" si="7"/>
        <v>0</v>
      </c>
      <c r="V38" s="157"/>
      <c r="W38" s="157"/>
      <c r="X38" s="157" t="s">
        <v>91</v>
      </c>
      <c r="Y38" s="147"/>
      <c r="Z38" s="147"/>
      <c r="AA38" s="147"/>
      <c r="AB38" s="147"/>
      <c r="AC38" s="147"/>
      <c r="AD38" s="147"/>
      <c r="AE38" s="147"/>
      <c r="AF38" s="147" t="s">
        <v>92</v>
      </c>
      <c r="AG38" s="147"/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</row>
    <row r="39" spans="1:59" outlineLevel="1" x14ac:dyDescent="0.2">
      <c r="A39" s="175">
        <v>31</v>
      </c>
      <c r="B39" s="176"/>
      <c r="C39" s="183" t="s">
        <v>122</v>
      </c>
      <c r="D39" s="177" t="s">
        <v>89</v>
      </c>
      <c r="E39" s="178">
        <v>1</v>
      </c>
      <c r="F39" s="179">
        <f t="shared" si="0"/>
        <v>0</v>
      </c>
      <c r="G39" s="179">
        <f t="shared" si="1"/>
        <v>0</v>
      </c>
      <c r="H39" s="180"/>
      <c r="I39" s="179">
        <f t="shared" si="2"/>
        <v>0</v>
      </c>
      <c r="J39" s="180"/>
      <c r="K39" s="179">
        <f t="shared" si="3"/>
        <v>0</v>
      </c>
      <c r="L39" s="179">
        <v>21</v>
      </c>
      <c r="M39" s="179">
        <f t="shared" si="4"/>
        <v>0</v>
      </c>
      <c r="N39" s="178">
        <v>0</v>
      </c>
      <c r="O39" s="178">
        <f t="shared" si="5"/>
        <v>0</v>
      </c>
      <c r="P39" s="178">
        <v>0</v>
      </c>
      <c r="Q39" s="178">
        <f t="shared" si="6"/>
        <v>0</v>
      </c>
      <c r="R39" s="179"/>
      <c r="S39" s="181" t="s">
        <v>90</v>
      </c>
      <c r="T39" s="157">
        <v>0</v>
      </c>
      <c r="U39" s="157">
        <f t="shared" si="7"/>
        <v>0</v>
      </c>
      <c r="V39" s="157"/>
      <c r="W39" s="157"/>
      <c r="X39" s="157" t="s">
        <v>91</v>
      </c>
      <c r="Y39" s="147"/>
      <c r="Z39" s="147"/>
      <c r="AA39" s="147"/>
      <c r="AB39" s="147"/>
      <c r="AC39" s="147"/>
      <c r="AD39" s="147"/>
      <c r="AE39" s="147"/>
      <c r="AF39" s="147" t="s">
        <v>92</v>
      </c>
      <c r="AG39" s="147"/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</row>
    <row r="40" spans="1:59" outlineLevel="1" x14ac:dyDescent="0.2">
      <c r="A40" s="175">
        <v>32</v>
      </c>
      <c r="B40" s="176"/>
      <c r="C40" s="183" t="s">
        <v>123</v>
      </c>
      <c r="D40" s="177" t="s">
        <v>89</v>
      </c>
      <c r="E40" s="178">
        <v>56</v>
      </c>
      <c r="F40" s="179">
        <f t="shared" si="0"/>
        <v>0</v>
      </c>
      <c r="G40" s="179">
        <f t="shared" si="1"/>
        <v>0</v>
      </c>
      <c r="H40" s="180"/>
      <c r="I40" s="179">
        <f t="shared" si="2"/>
        <v>0</v>
      </c>
      <c r="J40" s="180"/>
      <c r="K40" s="179">
        <f t="shared" si="3"/>
        <v>0</v>
      </c>
      <c r="L40" s="179">
        <v>21</v>
      </c>
      <c r="M40" s="179">
        <f t="shared" si="4"/>
        <v>0</v>
      </c>
      <c r="N40" s="178">
        <v>0</v>
      </c>
      <c r="O40" s="178">
        <f t="shared" si="5"/>
        <v>0</v>
      </c>
      <c r="P40" s="178">
        <v>0</v>
      </c>
      <c r="Q40" s="178">
        <f t="shared" si="6"/>
        <v>0</v>
      </c>
      <c r="R40" s="179"/>
      <c r="S40" s="181" t="s">
        <v>90</v>
      </c>
      <c r="T40" s="157">
        <v>0</v>
      </c>
      <c r="U40" s="157">
        <f t="shared" si="7"/>
        <v>0</v>
      </c>
      <c r="V40" s="157"/>
      <c r="W40" s="157"/>
      <c r="X40" s="157" t="s">
        <v>91</v>
      </c>
      <c r="Y40" s="147"/>
      <c r="Z40" s="147"/>
      <c r="AA40" s="147"/>
      <c r="AB40" s="147"/>
      <c r="AC40" s="147"/>
      <c r="AD40" s="147"/>
      <c r="AE40" s="147"/>
      <c r="AF40" s="147" t="s">
        <v>92</v>
      </c>
      <c r="AG40" s="147"/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</row>
    <row r="41" spans="1:59" outlineLevel="1" x14ac:dyDescent="0.2">
      <c r="A41" s="175">
        <v>33</v>
      </c>
      <c r="B41" s="176"/>
      <c r="C41" s="183" t="s">
        <v>124</v>
      </c>
      <c r="D41" s="177" t="s">
        <v>89</v>
      </c>
      <c r="E41" s="178">
        <v>1</v>
      </c>
      <c r="F41" s="179">
        <f t="shared" si="0"/>
        <v>0</v>
      </c>
      <c r="G41" s="179">
        <f t="shared" si="1"/>
        <v>0</v>
      </c>
      <c r="H41" s="180"/>
      <c r="I41" s="179">
        <f t="shared" si="2"/>
        <v>0</v>
      </c>
      <c r="J41" s="180"/>
      <c r="K41" s="179">
        <f t="shared" si="3"/>
        <v>0</v>
      </c>
      <c r="L41" s="179">
        <v>21</v>
      </c>
      <c r="M41" s="179">
        <f t="shared" si="4"/>
        <v>0</v>
      </c>
      <c r="N41" s="178">
        <v>0</v>
      </c>
      <c r="O41" s="178">
        <f t="shared" si="5"/>
        <v>0</v>
      </c>
      <c r="P41" s="178">
        <v>0</v>
      </c>
      <c r="Q41" s="178">
        <f t="shared" si="6"/>
        <v>0</v>
      </c>
      <c r="R41" s="179"/>
      <c r="S41" s="181" t="s">
        <v>90</v>
      </c>
      <c r="T41" s="157">
        <v>0</v>
      </c>
      <c r="U41" s="157">
        <f t="shared" si="7"/>
        <v>0</v>
      </c>
      <c r="V41" s="157"/>
      <c r="W41" s="157"/>
      <c r="X41" s="157" t="s">
        <v>91</v>
      </c>
      <c r="Y41" s="147"/>
      <c r="Z41" s="147"/>
      <c r="AA41" s="147"/>
      <c r="AB41" s="147"/>
      <c r="AC41" s="147"/>
      <c r="AD41" s="147"/>
      <c r="AE41" s="147"/>
      <c r="AF41" s="147" t="s">
        <v>92</v>
      </c>
      <c r="AG41" s="147"/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</row>
    <row r="42" spans="1:59" outlineLevel="1" x14ac:dyDescent="0.2">
      <c r="A42" s="175">
        <v>34</v>
      </c>
      <c r="B42" s="176"/>
      <c r="C42" s="183" t="s">
        <v>125</v>
      </c>
      <c r="D42" s="177" t="s">
        <v>89</v>
      </c>
      <c r="E42" s="178">
        <v>1</v>
      </c>
      <c r="F42" s="179">
        <f t="shared" si="0"/>
        <v>0</v>
      </c>
      <c r="G42" s="179">
        <f t="shared" si="1"/>
        <v>0</v>
      </c>
      <c r="H42" s="180"/>
      <c r="I42" s="179">
        <f t="shared" si="2"/>
        <v>0</v>
      </c>
      <c r="J42" s="180"/>
      <c r="K42" s="179">
        <f t="shared" si="3"/>
        <v>0</v>
      </c>
      <c r="L42" s="179">
        <v>21</v>
      </c>
      <c r="M42" s="179">
        <f t="shared" si="4"/>
        <v>0</v>
      </c>
      <c r="N42" s="178">
        <v>0</v>
      </c>
      <c r="O42" s="178">
        <f t="shared" si="5"/>
        <v>0</v>
      </c>
      <c r="P42" s="178">
        <v>0</v>
      </c>
      <c r="Q42" s="178">
        <f t="shared" si="6"/>
        <v>0</v>
      </c>
      <c r="R42" s="179"/>
      <c r="S42" s="181" t="s">
        <v>90</v>
      </c>
      <c r="T42" s="157">
        <v>0</v>
      </c>
      <c r="U42" s="157">
        <f t="shared" si="7"/>
        <v>0</v>
      </c>
      <c r="V42" s="157"/>
      <c r="W42" s="157"/>
      <c r="X42" s="157" t="s">
        <v>91</v>
      </c>
      <c r="Y42" s="147"/>
      <c r="Z42" s="147"/>
      <c r="AA42" s="147"/>
      <c r="AB42" s="147"/>
      <c r="AC42" s="147"/>
      <c r="AD42" s="147"/>
      <c r="AE42" s="147"/>
      <c r="AF42" s="147" t="s">
        <v>92</v>
      </c>
      <c r="AG42" s="147"/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</row>
    <row r="43" spans="1:59" outlineLevel="1" x14ac:dyDescent="0.2">
      <c r="A43" s="175">
        <v>35</v>
      </c>
      <c r="B43" s="176"/>
      <c r="C43" s="183" t="s">
        <v>126</v>
      </c>
      <c r="D43" s="177" t="s">
        <v>89</v>
      </c>
      <c r="E43" s="178">
        <v>1</v>
      </c>
      <c r="F43" s="179">
        <f t="shared" si="0"/>
        <v>0</v>
      </c>
      <c r="G43" s="179">
        <f t="shared" si="1"/>
        <v>0</v>
      </c>
      <c r="H43" s="180"/>
      <c r="I43" s="179">
        <f t="shared" si="2"/>
        <v>0</v>
      </c>
      <c r="J43" s="180"/>
      <c r="K43" s="179">
        <f t="shared" si="3"/>
        <v>0</v>
      </c>
      <c r="L43" s="179">
        <v>21</v>
      </c>
      <c r="M43" s="179">
        <f t="shared" si="4"/>
        <v>0</v>
      </c>
      <c r="N43" s="178">
        <v>0</v>
      </c>
      <c r="O43" s="178">
        <f t="shared" si="5"/>
        <v>0</v>
      </c>
      <c r="P43" s="178">
        <v>0</v>
      </c>
      <c r="Q43" s="178">
        <f t="shared" si="6"/>
        <v>0</v>
      </c>
      <c r="R43" s="179"/>
      <c r="S43" s="181" t="s">
        <v>90</v>
      </c>
      <c r="T43" s="157">
        <v>0</v>
      </c>
      <c r="U43" s="157">
        <f t="shared" si="7"/>
        <v>0</v>
      </c>
      <c r="V43" s="157"/>
      <c r="W43" s="157"/>
      <c r="X43" s="157" t="s">
        <v>91</v>
      </c>
      <c r="Y43" s="147"/>
      <c r="Z43" s="147"/>
      <c r="AA43" s="147"/>
      <c r="AB43" s="147"/>
      <c r="AC43" s="147"/>
      <c r="AD43" s="147"/>
      <c r="AE43" s="147"/>
      <c r="AF43" s="147" t="s">
        <v>92</v>
      </c>
      <c r="AG43" s="147"/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</row>
    <row r="44" spans="1:59" outlineLevel="1" x14ac:dyDescent="0.2">
      <c r="A44" s="175">
        <v>36</v>
      </c>
      <c r="B44" s="176"/>
      <c r="C44" s="183" t="s">
        <v>127</v>
      </c>
      <c r="D44" s="177" t="s">
        <v>89</v>
      </c>
      <c r="E44" s="178">
        <v>1</v>
      </c>
      <c r="F44" s="179">
        <f t="shared" si="0"/>
        <v>0</v>
      </c>
      <c r="G44" s="179">
        <f t="shared" si="1"/>
        <v>0</v>
      </c>
      <c r="H44" s="180"/>
      <c r="I44" s="179">
        <f t="shared" si="2"/>
        <v>0</v>
      </c>
      <c r="J44" s="180"/>
      <c r="K44" s="179">
        <f t="shared" si="3"/>
        <v>0</v>
      </c>
      <c r="L44" s="179">
        <v>21</v>
      </c>
      <c r="M44" s="179">
        <f t="shared" si="4"/>
        <v>0</v>
      </c>
      <c r="N44" s="178">
        <v>0</v>
      </c>
      <c r="O44" s="178">
        <f t="shared" si="5"/>
        <v>0</v>
      </c>
      <c r="P44" s="178">
        <v>0</v>
      </c>
      <c r="Q44" s="178">
        <f t="shared" si="6"/>
        <v>0</v>
      </c>
      <c r="R44" s="179"/>
      <c r="S44" s="181" t="s">
        <v>90</v>
      </c>
      <c r="T44" s="157">
        <v>0</v>
      </c>
      <c r="U44" s="157">
        <f t="shared" si="7"/>
        <v>0</v>
      </c>
      <c r="V44" s="157"/>
      <c r="W44" s="157"/>
      <c r="X44" s="157" t="s">
        <v>91</v>
      </c>
      <c r="Y44" s="147"/>
      <c r="Z44" s="147"/>
      <c r="AA44" s="147"/>
      <c r="AB44" s="147"/>
      <c r="AC44" s="147"/>
      <c r="AD44" s="147"/>
      <c r="AE44" s="147"/>
      <c r="AF44" s="147" t="s">
        <v>92</v>
      </c>
      <c r="AG44" s="147"/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</row>
    <row r="45" spans="1:59" outlineLevel="1" x14ac:dyDescent="0.2">
      <c r="A45" s="175">
        <v>37</v>
      </c>
      <c r="B45" s="176"/>
      <c r="C45" s="183" t="s">
        <v>128</v>
      </c>
      <c r="D45" s="177" t="s">
        <v>89</v>
      </c>
      <c r="E45" s="178">
        <v>132</v>
      </c>
      <c r="F45" s="179">
        <f t="shared" si="0"/>
        <v>0</v>
      </c>
      <c r="G45" s="179">
        <f t="shared" si="1"/>
        <v>0</v>
      </c>
      <c r="H45" s="180"/>
      <c r="I45" s="179">
        <f t="shared" si="2"/>
        <v>0</v>
      </c>
      <c r="J45" s="180"/>
      <c r="K45" s="179">
        <f t="shared" si="3"/>
        <v>0</v>
      </c>
      <c r="L45" s="179">
        <v>21</v>
      </c>
      <c r="M45" s="179">
        <f t="shared" si="4"/>
        <v>0</v>
      </c>
      <c r="N45" s="178">
        <v>0</v>
      </c>
      <c r="O45" s="178">
        <f t="shared" si="5"/>
        <v>0</v>
      </c>
      <c r="P45" s="178">
        <v>0</v>
      </c>
      <c r="Q45" s="178">
        <f t="shared" si="6"/>
        <v>0</v>
      </c>
      <c r="R45" s="179"/>
      <c r="S45" s="181" t="s">
        <v>90</v>
      </c>
      <c r="T45" s="157">
        <v>0</v>
      </c>
      <c r="U45" s="157">
        <f t="shared" si="7"/>
        <v>0</v>
      </c>
      <c r="V45" s="157"/>
      <c r="W45" s="157"/>
      <c r="X45" s="157" t="s">
        <v>91</v>
      </c>
      <c r="Y45" s="147"/>
      <c r="Z45" s="147"/>
      <c r="AA45" s="147"/>
      <c r="AB45" s="147"/>
      <c r="AC45" s="147"/>
      <c r="AD45" s="147"/>
      <c r="AE45" s="147"/>
      <c r="AF45" s="147" t="s">
        <v>92</v>
      </c>
      <c r="AG45" s="147"/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</row>
    <row r="46" spans="1:59" outlineLevel="1" x14ac:dyDescent="0.2">
      <c r="A46" s="175">
        <v>38</v>
      </c>
      <c r="B46" s="176"/>
      <c r="C46" s="183" t="s">
        <v>129</v>
      </c>
      <c r="D46" s="177" t="s">
        <v>89</v>
      </c>
      <c r="E46" s="178">
        <v>38</v>
      </c>
      <c r="F46" s="179">
        <f t="shared" si="0"/>
        <v>0</v>
      </c>
      <c r="G46" s="179">
        <f t="shared" si="1"/>
        <v>0</v>
      </c>
      <c r="H46" s="180"/>
      <c r="I46" s="179">
        <f t="shared" si="2"/>
        <v>0</v>
      </c>
      <c r="J46" s="180"/>
      <c r="K46" s="179">
        <f t="shared" si="3"/>
        <v>0</v>
      </c>
      <c r="L46" s="179">
        <v>21</v>
      </c>
      <c r="M46" s="179">
        <f t="shared" si="4"/>
        <v>0</v>
      </c>
      <c r="N46" s="178">
        <v>0</v>
      </c>
      <c r="O46" s="178">
        <f t="shared" si="5"/>
        <v>0</v>
      </c>
      <c r="P46" s="178">
        <v>0</v>
      </c>
      <c r="Q46" s="178">
        <f t="shared" si="6"/>
        <v>0</v>
      </c>
      <c r="R46" s="179"/>
      <c r="S46" s="181" t="s">
        <v>90</v>
      </c>
      <c r="T46" s="157">
        <v>0</v>
      </c>
      <c r="U46" s="157">
        <f t="shared" si="7"/>
        <v>0</v>
      </c>
      <c r="V46" s="157"/>
      <c r="W46" s="157"/>
      <c r="X46" s="157" t="s">
        <v>91</v>
      </c>
      <c r="Y46" s="147"/>
      <c r="Z46" s="147"/>
      <c r="AA46" s="147"/>
      <c r="AB46" s="147"/>
      <c r="AC46" s="147"/>
      <c r="AD46" s="147"/>
      <c r="AE46" s="147"/>
      <c r="AF46" s="147" t="s">
        <v>92</v>
      </c>
      <c r="AG46" s="147"/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</row>
    <row r="47" spans="1:59" outlineLevel="1" x14ac:dyDescent="0.2">
      <c r="A47" s="175">
        <v>39</v>
      </c>
      <c r="B47" s="176"/>
      <c r="C47" s="183" t="s">
        <v>130</v>
      </c>
      <c r="D47" s="177" t="s">
        <v>89</v>
      </c>
      <c r="E47" s="178">
        <v>1</v>
      </c>
      <c r="F47" s="179">
        <f t="shared" si="0"/>
        <v>0</v>
      </c>
      <c r="G47" s="179">
        <f t="shared" si="1"/>
        <v>0</v>
      </c>
      <c r="H47" s="180"/>
      <c r="I47" s="179">
        <f t="shared" si="2"/>
        <v>0</v>
      </c>
      <c r="J47" s="180"/>
      <c r="K47" s="179">
        <f t="shared" si="3"/>
        <v>0</v>
      </c>
      <c r="L47" s="179">
        <v>21</v>
      </c>
      <c r="M47" s="179">
        <f t="shared" si="4"/>
        <v>0</v>
      </c>
      <c r="N47" s="178">
        <v>0</v>
      </c>
      <c r="O47" s="178">
        <f t="shared" si="5"/>
        <v>0</v>
      </c>
      <c r="P47" s="178">
        <v>0</v>
      </c>
      <c r="Q47" s="178">
        <f t="shared" si="6"/>
        <v>0</v>
      </c>
      <c r="R47" s="179"/>
      <c r="S47" s="181" t="s">
        <v>90</v>
      </c>
      <c r="T47" s="157">
        <v>0</v>
      </c>
      <c r="U47" s="157">
        <f t="shared" si="7"/>
        <v>0</v>
      </c>
      <c r="V47" s="157"/>
      <c r="W47" s="157"/>
      <c r="X47" s="157" t="s">
        <v>91</v>
      </c>
      <c r="Y47" s="147"/>
      <c r="Z47" s="147"/>
      <c r="AA47" s="147"/>
      <c r="AB47" s="147"/>
      <c r="AC47" s="147"/>
      <c r="AD47" s="147"/>
      <c r="AE47" s="147"/>
      <c r="AF47" s="147" t="s">
        <v>92</v>
      </c>
      <c r="AG47" s="147"/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</row>
    <row r="48" spans="1:59" outlineLevel="1" x14ac:dyDescent="0.2">
      <c r="A48" s="175">
        <v>40</v>
      </c>
      <c r="B48" s="176"/>
      <c r="C48" s="183" t="s">
        <v>131</v>
      </c>
      <c r="D48" s="177" t="s">
        <v>132</v>
      </c>
      <c r="E48" s="178">
        <v>1</v>
      </c>
      <c r="F48" s="179">
        <f t="shared" si="0"/>
        <v>0</v>
      </c>
      <c r="G48" s="179">
        <f t="shared" si="1"/>
        <v>0</v>
      </c>
      <c r="H48" s="180"/>
      <c r="I48" s="179">
        <f t="shared" si="2"/>
        <v>0</v>
      </c>
      <c r="J48" s="180"/>
      <c r="K48" s="179">
        <f t="shared" si="3"/>
        <v>0</v>
      </c>
      <c r="L48" s="179">
        <v>21</v>
      </c>
      <c r="M48" s="179">
        <f t="shared" si="4"/>
        <v>0</v>
      </c>
      <c r="N48" s="178">
        <v>0</v>
      </c>
      <c r="O48" s="178">
        <f t="shared" si="5"/>
        <v>0</v>
      </c>
      <c r="P48" s="178">
        <v>0</v>
      </c>
      <c r="Q48" s="178">
        <f t="shared" si="6"/>
        <v>0</v>
      </c>
      <c r="R48" s="179"/>
      <c r="S48" s="181" t="s">
        <v>90</v>
      </c>
      <c r="T48" s="157">
        <v>0</v>
      </c>
      <c r="U48" s="157">
        <f t="shared" si="7"/>
        <v>0</v>
      </c>
      <c r="V48" s="157"/>
      <c r="W48" s="157"/>
      <c r="X48" s="157" t="s">
        <v>91</v>
      </c>
      <c r="Y48" s="147"/>
      <c r="Z48" s="147"/>
      <c r="AA48" s="147"/>
      <c r="AB48" s="147"/>
      <c r="AC48" s="147"/>
      <c r="AD48" s="147"/>
      <c r="AE48" s="147"/>
      <c r="AF48" s="147" t="s">
        <v>92</v>
      </c>
      <c r="AG48" s="147"/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</row>
    <row r="49" spans="1:59" outlineLevel="1" x14ac:dyDescent="0.2">
      <c r="A49" s="175">
        <v>41</v>
      </c>
      <c r="B49" s="176"/>
      <c r="C49" s="183" t="s">
        <v>133</v>
      </c>
      <c r="D49" s="177" t="s">
        <v>89</v>
      </c>
      <c r="E49" s="178">
        <v>1</v>
      </c>
      <c r="F49" s="179">
        <f t="shared" si="0"/>
        <v>0</v>
      </c>
      <c r="G49" s="179">
        <f t="shared" si="1"/>
        <v>0</v>
      </c>
      <c r="H49" s="180"/>
      <c r="I49" s="179">
        <f t="shared" si="2"/>
        <v>0</v>
      </c>
      <c r="J49" s="180"/>
      <c r="K49" s="179">
        <f t="shared" si="3"/>
        <v>0</v>
      </c>
      <c r="L49" s="179">
        <v>21</v>
      </c>
      <c r="M49" s="179">
        <f t="shared" si="4"/>
        <v>0</v>
      </c>
      <c r="N49" s="178">
        <v>0</v>
      </c>
      <c r="O49" s="178">
        <f t="shared" si="5"/>
        <v>0</v>
      </c>
      <c r="P49" s="178">
        <v>0</v>
      </c>
      <c r="Q49" s="178">
        <f t="shared" si="6"/>
        <v>0</v>
      </c>
      <c r="R49" s="179"/>
      <c r="S49" s="181" t="s">
        <v>90</v>
      </c>
      <c r="T49" s="157">
        <v>0</v>
      </c>
      <c r="U49" s="157">
        <f t="shared" si="7"/>
        <v>0</v>
      </c>
      <c r="V49" s="157"/>
      <c r="W49" s="157"/>
      <c r="X49" s="157" t="s">
        <v>91</v>
      </c>
      <c r="Y49" s="147"/>
      <c r="Z49" s="147"/>
      <c r="AA49" s="147"/>
      <c r="AB49" s="147"/>
      <c r="AC49" s="147"/>
      <c r="AD49" s="147"/>
      <c r="AE49" s="147"/>
      <c r="AF49" s="147" t="s">
        <v>92</v>
      </c>
      <c r="AG49" s="147"/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</row>
    <row r="50" spans="1:59" x14ac:dyDescent="0.2">
      <c r="A50" s="161" t="s">
        <v>86</v>
      </c>
      <c r="B50" s="162" t="s">
        <v>43</v>
      </c>
      <c r="C50" s="182" t="s">
        <v>54</v>
      </c>
      <c r="D50" s="163"/>
      <c r="E50" s="164"/>
      <c r="F50" s="165"/>
      <c r="G50" s="165">
        <f>SUMIF(AF51:AF53,"&lt;&gt;NOR",G51:G53)</f>
        <v>0</v>
      </c>
      <c r="H50" s="165"/>
      <c r="I50" s="165">
        <f>SUM(I51:I53)</f>
        <v>0</v>
      </c>
      <c r="J50" s="165"/>
      <c r="K50" s="165">
        <f>SUM(K51:K53)</f>
        <v>0</v>
      </c>
      <c r="L50" s="165"/>
      <c r="M50" s="165">
        <f>SUM(M51:M53)</f>
        <v>0</v>
      </c>
      <c r="N50" s="164"/>
      <c r="O50" s="164">
        <f>SUM(O51:O53)</f>
        <v>0</v>
      </c>
      <c r="P50" s="164"/>
      <c r="Q50" s="164">
        <f>SUM(Q51:Q53)</f>
        <v>0</v>
      </c>
      <c r="R50" s="165"/>
      <c r="S50" s="166"/>
      <c r="T50" s="160"/>
      <c r="U50" s="160">
        <f>SUM(U51:U53)</f>
        <v>0</v>
      </c>
      <c r="V50" s="160"/>
      <c r="W50" s="160"/>
      <c r="X50" s="160"/>
      <c r="AF50" t="s">
        <v>87</v>
      </c>
    </row>
    <row r="51" spans="1:59" ht="33.75" outlineLevel="1" x14ac:dyDescent="0.2">
      <c r="A51" s="168">
        <v>42</v>
      </c>
      <c r="B51" s="169"/>
      <c r="C51" s="184" t="s">
        <v>134</v>
      </c>
      <c r="D51" s="170" t="s">
        <v>89</v>
      </c>
      <c r="E51" s="171">
        <v>1</v>
      </c>
      <c r="F51" s="172">
        <f>H51+J51</f>
        <v>0</v>
      </c>
      <c r="G51" s="172">
        <f>ROUND(E51*F51,2)</f>
        <v>0</v>
      </c>
      <c r="H51" s="173"/>
      <c r="I51" s="172">
        <f>ROUND(E51*H51,2)</f>
        <v>0</v>
      </c>
      <c r="J51" s="173"/>
      <c r="K51" s="172">
        <f>ROUND(E51*J51,2)</f>
        <v>0</v>
      </c>
      <c r="L51" s="172">
        <v>21</v>
      </c>
      <c r="M51" s="172">
        <f>G51*(1+L51/100)</f>
        <v>0</v>
      </c>
      <c r="N51" s="171">
        <v>0</v>
      </c>
      <c r="O51" s="171">
        <f>ROUND(E51*N51,2)</f>
        <v>0</v>
      </c>
      <c r="P51" s="171">
        <v>0</v>
      </c>
      <c r="Q51" s="171">
        <f>ROUND(E51*P51,2)</f>
        <v>0</v>
      </c>
      <c r="R51" s="172"/>
      <c r="S51" s="174" t="s">
        <v>90</v>
      </c>
      <c r="T51" s="157">
        <v>0</v>
      </c>
      <c r="U51" s="157">
        <f>ROUND(E51*T51,2)</f>
        <v>0</v>
      </c>
      <c r="V51" s="157"/>
      <c r="W51" s="157"/>
      <c r="X51" s="157" t="s">
        <v>91</v>
      </c>
      <c r="Y51" s="147"/>
      <c r="Z51" s="147"/>
      <c r="AA51" s="147"/>
      <c r="AB51" s="147"/>
      <c r="AC51" s="147"/>
      <c r="AD51" s="147"/>
      <c r="AE51" s="147"/>
      <c r="AF51" s="147" t="s">
        <v>92</v>
      </c>
      <c r="AG51" s="147"/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</row>
    <row r="52" spans="1:59" outlineLevel="2" x14ac:dyDescent="0.2">
      <c r="A52" s="154"/>
      <c r="B52" s="155"/>
      <c r="C52" s="245" t="s">
        <v>135</v>
      </c>
      <c r="D52" s="246"/>
      <c r="E52" s="246"/>
      <c r="F52" s="246"/>
      <c r="G52" s="246"/>
      <c r="H52" s="157"/>
      <c r="I52" s="157"/>
      <c r="J52" s="157"/>
      <c r="K52" s="157"/>
      <c r="L52" s="157"/>
      <c r="M52" s="157"/>
      <c r="N52" s="156"/>
      <c r="O52" s="156"/>
      <c r="P52" s="156"/>
      <c r="Q52" s="156"/>
      <c r="R52" s="157"/>
      <c r="S52" s="157"/>
      <c r="T52" s="157"/>
      <c r="U52" s="157"/>
      <c r="V52" s="157"/>
      <c r="W52" s="157"/>
      <c r="X52" s="157"/>
      <c r="Y52" s="147"/>
      <c r="Z52" s="147"/>
      <c r="AA52" s="147"/>
      <c r="AB52" s="147"/>
      <c r="AC52" s="147"/>
      <c r="AD52" s="147"/>
      <c r="AE52" s="147"/>
      <c r="AF52" s="147" t="s">
        <v>136</v>
      </c>
      <c r="AG52" s="147"/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</row>
    <row r="53" spans="1:59" outlineLevel="1" x14ac:dyDescent="0.2">
      <c r="A53" s="175">
        <v>43</v>
      </c>
      <c r="B53" s="176"/>
      <c r="C53" s="183" t="s">
        <v>137</v>
      </c>
      <c r="D53" s="177" t="s">
        <v>89</v>
      </c>
      <c r="E53" s="178">
        <v>1</v>
      </c>
      <c r="F53" s="179">
        <f>H53+J53</f>
        <v>0</v>
      </c>
      <c r="G53" s="179">
        <f>ROUND(E53*F53,2)</f>
        <v>0</v>
      </c>
      <c r="H53" s="180"/>
      <c r="I53" s="179">
        <f>ROUND(E53*H53,2)</f>
        <v>0</v>
      </c>
      <c r="J53" s="180"/>
      <c r="K53" s="179">
        <f>ROUND(E53*J53,2)</f>
        <v>0</v>
      </c>
      <c r="L53" s="179">
        <v>21</v>
      </c>
      <c r="M53" s="179">
        <f>G53*(1+L53/100)</f>
        <v>0</v>
      </c>
      <c r="N53" s="178">
        <v>0</v>
      </c>
      <c r="O53" s="178">
        <f>ROUND(E53*N53,2)</f>
        <v>0</v>
      </c>
      <c r="P53" s="178">
        <v>0</v>
      </c>
      <c r="Q53" s="178">
        <f>ROUND(E53*P53,2)</f>
        <v>0</v>
      </c>
      <c r="R53" s="179"/>
      <c r="S53" s="181" t="s">
        <v>90</v>
      </c>
      <c r="T53" s="157">
        <v>0</v>
      </c>
      <c r="U53" s="157">
        <f>ROUND(E53*T53,2)</f>
        <v>0</v>
      </c>
      <c r="V53" s="157"/>
      <c r="W53" s="157"/>
      <c r="X53" s="157" t="s">
        <v>91</v>
      </c>
      <c r="Y53" s="147"/>
      <c r="Z53" s="147"/>
      <c r="AA53" s="147"/>
      <c r="AB53" s="147"/>
      <c r="AC53" s="147"/>
      <c r="AD53" s="147"/>
      <c r="AE53" s="147"/>
      <c r="AF53" s="147" t="s">
        <v>92</v>
      </c>
      <c r="AG53" s="147"/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</row>
    <row r="54" spans="1:59" x14ac:dyDescent="0.2">
      <c r="A54" s="161" t="s">
        <v>86</v>
      </c>
      <c r="B54" s="162" t="s">
        <v>143</v>
      </c>
      <c r="C54" s="182" t="s">
        <v>55</v>
      </c>
      <c r="D54" s="163"/>
      <c r="E54" s="164"/>
      <c r="F54" s="165"/>
      <c r="G54" s="165">
        <f>SUMIF(AF55:AF92,"&lt;&gt;NOR",G55:G92)</f>
        <v>0</v>
      </c>
      <c r="H54" s="165"/>
      <c r="I54" s="165">
        <f>SUM(I55:I92)</f>
        <v>0</v>
      </c>
      <c r="J54" s="165"/>
      <c r="K54" s="165">
        <f>SUM(K55:K92)</f>
        <v>0</v>
      </c>
      <c r="L54" s="165"/>
      <c r="M54" s="165">
        <f>SUM(M55:M92)</f>
        <v>0</v>
      </c>
      <c r="N54" s="164"/>
      <c r="O54" s="164">
        <f>SUM(O55:O92)</f>
        <v>0</v>
      </c>
      <c r="P54" s="164"/>
      <c r="Q54" s="164">
        <f>SUM(Q55:Q92)</f>
        <v>0</v>
      </c>
      <c r="R54" s="165"/>
      <c r="S54" s="166"/>
      <c r="T54" s="160"/>
      <c r="U54" s="160">
        <f>SUM(U55:U92)</f>
        <v>0</v>
      </c>
      <c r="V54" s="160"/>
      <c r="W54" s="160"/>
      <c r="X54" s="160"/>
      <c r="AF54" t="s">
        <v>87</v>
      </c>
    </row>
    <row r="55" spans="1:59" ht="22.5" outlineLevel="1" x14ac:dyDescent="0.2">
      <c r="A55" s="175">
        <v>44</v>
      </c>
      <c r="B55" s="176"/>
      <c r="C55" s="183" t="s">
        <v>138</v>
      </c>
      <c r="D55" s="177" t="s">
        <v>89</v>
      </c>
      <c r="E55" s="178">
        <v>2</v>
      </c>
      <c r="F55" s="179">
        <f>H55+J55</f>
        <v>0</v>
      </c>
      <c r="G55" s="179">
        <f>ROUND(E55*F55,2)</f>
        <v>0</v>
      </c>
      <c r="H55" s="180"/>
      <c r="I55" s="179">
        <f>ROUND(E55*H55,2)</f>
        <v>0</v>
      </c>
      <c r="J55" s="180"/>
      <c r="K55" s="179">
        <f>ROUND(E55*J55,2)</f>
        <v>0</v>
      </c>
      <c r="L55" s="179">
        <v>21</v>
      </c>
      <c r="M55" s="179">
        <f>G55*(1+L55/100)</f>
        <v>0</v>
      </c>
      <c r="N55" s="178">
        <v>0</v>
      </c>
      <c r="O55" s="178">
        <f>ROUND(E55*N55,2)</f>
        <v>0</v>
      </c>
      <c r="P55" s="178">
        <v>0</v>
      </c>
      <c r="Q55" s="178">
        <f>ROUND(E55*P55,2)</f>
        <v>0</v>
      </c>
      <c r="R55" s="179"/>
      <c r="S55" s="181" t="s">
        <v>90</v>
      </c>
      <c r="T55" s="157">
        <v>0</v>
      </c>
      <c r="U55" s="157">
        <f>ROUND(E55*T55,2)</f>
        <v>0</v>
      </c>
      <c r="V55" s="157"/>
      <c r="W55" s="157"/>
      <c r="X55" s="157" t="s">
        <v>91</v>
      </c>
      <c r="Y55" s="147"/>
      <c r="Z55" s="147"/>
      <c r="AA55" s="147"/>
      <c r="AB55" s="147"/>
      <c r="AC55" s="147"/>
      <c r="AD55" s="147"/>
      <c r="AE55" s="147"/>
      <c r="AF55" s="147" t="s">
        <v>92</v>
      </c>
      <c r="AG55" s="147"/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</row>
    <row r="56" spans="1:59" ht="22.5" outlineLevel="1" x14ac:dyDescent="0.2">
      <c r="A56" s="168">
        <v>45</v>
      </c>
      <c r="B56" s="169"/>
      <c r="C56" s="184" t="s">
        <v>139</v>
      </c>
      <c r="D56" s="170" t="s">
        <v>89</v>
      </c>
      <c r="E56" s="171">
        <v>3</v>
      </c>
      <c r="F56" s="172">
        <f>H56+J56</f>
        <v>0</v>
      </c>
      <c r="G56" s="172">
        <f>ROUND(E56*F56,2)</f>
        <v>0</v>
      </c>
      <c r="H56" s="173"/>
      <c r="I56" s="172">
        <f>ROUND(E56*H56,2)</f>
        <v>0</v>
      </c>
      <c r="J56" s="173"/>
      <c r="K56" s="172">
        <f>ROUND(E56*J56,2)</f>
        <v>0</v>
      </c>
      <c r="L56" s="172">
        <v>21</v>
      </c>
      <c r="M56" s="172">
        <f>G56*(1+L56/100)</f>
        <v>0</v>
      </c>
      <c r="N56" s="171">
        <v>0</v>
      </c>
      <c r="O56" s="171">
        <f>ROUND(E56*N56,2)</f>
        <v>0</v>
      </c>
      <c r="P56" s="171">
        <v>0</v>
      </c>
      <c r="Q56" s="171">
        <f>ROUND(E56*P56,2)</f>
        <v>0</v>
      </c>
      <c r="R56" s="172"/>
      <c r="S56" s="174" t="s">
        <v>90</v>
      </c>
      <c r="T56" s="157">
        <v>0</v>
      </c>
      <c r="U56" s="157">
        <f>ROUND(E56*T56,2)</f>
        <v>0</v>
      </c>
      <c r="V56" s="157"/>
      <c r="W56" s="157"/>
      <c r="X56" s="157" t="s">
        <v>91</v>
      </c>
      <c r="Y56" s="147"/>
      <c r="Z56" s="147"/>
      <c r="AA56" s="147"/>
      <c r="AB56" s="147"/>
      <c r="AC56" s="147"/>
      <c r="AD56" s="147"/>
      <c r="AE56" s="147"/>
      <c r="AF56" s="147" t="s">
        <v>92</v>
      </c>
      <c r="AG56" s="147"/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</row>
    <row r="57" spans="1:59" ht="22.5" outlineLevel="2" x14ac:dyDescent="0.2">
      <c r="A57" s="154"/>
      <c r="B57" s="155"/>
      <c r="C57" s="185" t="s">
        <v>140</v>
      </c>
      <c r="D57" s="158"/>
      <c r="E57" s="159"/>
      <c r="F57" s="157"/>
      <c r="G57" s="157"/>
      <c r="H57" s="157"/>
      <c r="I57" s="157"/>
      <c r="J57" s="157"/>
      <c r="K57" s="157"/>
      <c r="L57" s="157"/>
      <c r="M57" s="157"/>
      <c r="N57" s="156"/>
      <c r="O57" s="156"/>
      <c r="P57" s="156"/>
      <c r="Q57" s="156"/>
      <c r="R57" s="157"/>
      <c r="S57" s="157"/>
      <c r="T57" s="157"/>
      <c r="U57" s="157"/>
      <c r="V57" s="157"/>
      <c r="W57" s="157"/>
      <c r="X57" s="157"/>
      <c r="Y57" s="147"/>
      <c r="Z57" s="147"/>
      <c r="AA57" s="147"/>
      <c r="AB57" s="147"/>
      <c r="AC57" s="147"/>
      <c r="AD57" s="147"/>
      <c r="AE57" s="147"/>
      <c r="AF57" s="147" t="s">
        <v>141</v>
      </c>
      <c r="AG57" s="147">
        <v>0</v>
      </c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</row>
    <row r="58" spans="1:59" ht="22.5" outlineLevel="3" x14ac:dyDescent="0.2">
      <c r="A58" s="154"/>
      <c r="B58" s="155"/>
      <c r="C58" s="185" t="s">
        <v>142</v>
      </c>
      <c r="D58" s="158"/>
      <c r="E58" s="159"/>
      <c r="F58" s="157"/>
      <c r="G58" s="157"/>
      <c r="H58" s="157"/>
      <c r="I58" s="157"/>
      <c r="J58" s="157"/>
      <c r="K58" s="157"/>
      <c r="L58" s="157"/>
      <c r="M58" s="157"/>
      <c r="N58" s="156"/>
      <c r="O58" s="156"/>
      <c r="P58" s="156"/>
      <c r="Q58" s="156"/>
      <c r="R58" s="157"/>
      <c r="S58" s="157"/>
      <c r="T58" s="157"/>
      <c r="U58" s="157"/>
      <c r="V58" s="157"/>
      <c r="W58" s="157"/>
      <c r="X58" s="157"/>
      <c r="Y58" s="147"/>
      <c r="Z58" s="147"/>
      <c r="AA58" s="147"/>
      <c r="AB58" s="147"/>
      <c r="AC58" s="147"/>
      <c r="AD58" s="147"/>
      <c r="AE58" s="147"/>
      <c r="AF58" s="147" t="s">
        <v>141</v>
      </c>
      <c r="AG58" s="147">
        <v>0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</row>
    <row r="59" spans="1:59" outlineLevel="3" x14ac:dyDescent="0.2">
      <c r="A59" s="154"/>
      <c r="B59" s="155"/>
      <c r="C59" s="185" t="s">
        <v>143</v>
      </c>
      <c r="D59" s="158"/>
      <c r="E59" s="159">
        <v>3</v>
      </c>
      <c r="F59" s="157"/>
      <c r="G59" s="157"/>
      <c r="H59" s="157"/>
      <c r="I59" s="157"/>
      <c r="J59" s="157"/>
      <c r="K59" s="157"/>
      <c r="L59" s="157"/>
      <c r="M59" s="157"/>
      <c r="N59" s="156"/>
      <c r="O59" s="156"/>
      <c r="P59" s="156"/>
      <c r="Q59" s="156"/>
      <c r="R59" s="157"/>
      <c r="S59" s="157"/>
      <c r="T59" s="157"/>
      <c r="U59" s="157"/>
      <c r="V59" s="157"/>
      <c r="W59" s="157"/>
      <c r="X59" s="157"/>
      <c r="Y59" s="147"/>
      <c r="Z59" s="147"/>
      <c r="AA59" s="147"/>
      <c r="AB59" s="147"/>
      <c r="AC59" s="147"/>
      <c r="AD59" s="147"/>
      <c r="AE59" s="147"/>
      <c r="AF59" s="147" t="s">
        <v>141</v>
      </c>
      <c r="AG59" s="147">
        <v>0</v>
      </c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</row>
    <row r="60" spans="1:59" outlineLevel="1" x14ac:dyDescent="0.2">
      <c r="A60" s="175">
        <v>46</v>
      </c>
      <c r="B60" s="176"/>
      <c r="C60" s="183" t="s">
        <v>144</v>
      </c>
      <c r="D60" s="177" t="s">
        <v>89</v>
      </c>
      <c r="E60" s="178">
        <v>7</v>
      </c>
      <c r="F60" s="179">
        <f t="shared" ref="F60:F75" si="8">H60+J60</f>
        <v>0</v>
      </c>
      <c r="G60" s="179">
        <f t="shared" ref="G60:G75" si="9">ROUND(E60*F60,2)</f>
        <v>0</v>
      </c>
      <c r="H60" s="180"/>
      <c r="I60" s="179">
        <f t="shared" ref="I60:I75" si="10">ROUND(E60*H60,2)</f>
        <v>0</v>
      </c>
      <c r="J60" s="180"/>
      <c r="K60" s="179">
        <f t="shared" ref="K60:K75" si="11">ROUND(E60*J60,2)</f>
        <v>0</v>
      </c>
      <c r="L60" s="179">
        <v>21</v>
      </c>
      <c r="M60" s="179">
        <f t="shared" ref="M60:M75" si="12">G60*(1+L60/100)</f>
        <v>0</v>
      </c>
      <c r="N60" s="178">
        <v>0</v>
      </c>
      <c r="O60" s="178">
        <f t="shared" ref="O60:O75" si="13">ROUND(E60*N60,2)</f>
        <v>0</v>
      </c>
      <c r="P60" s="178">
        <v>0</v>
      </c>
      <c r="Q60" s="178">
        <f t="shared" ref="Q60:Q75" si="14">ROUND(E60*P60,2)</f>
        <v>0</v>
      </c>
      <c r="R60" s="179"/>
      <c r="S60" s="181" t="s">
        <v>90</v>
      </c>
      <c r="T60" s="157">
        <v>0</v>
      </c>
      <c r="U60" s="157">
        <f t="shared" ref="U60:U75" si="15">ROUND(E60*T60,2)</f>
        <v>0</v>
      </c>
      <c r="V60" s="157"/>
      <c r="W60" s="157"/>
      <c r="X60" s="157" t="s">
        <v>91</v>
      </c>
      <c r="Y60" s="147"/>
      <c r="Z60" s="147"/>
      <c r="AA60" s="147"/>
      <c r="AB60" s="147"/>
      <c r="AC60" s="147"/>
      <c r="AD60" s="147"/>
      <c r="AE60" s="147"/>
      <c r="AF60" s="147" t="s">
        <v>92</v>
      </c>
      <c r="AG60" s="147"/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</row>
    <row r="61" spans="1:59" outlineLevel="1" x14ac:dyDescent="0.2">
      <c r="A61" s="175">
        <v>47</v>
      </c>
      <c r="B61" s="176"/>
      <c r="C61" s="183" t="s">
        <v>145</v>
      </c>
      <c r="D61" s="177" t="s">
        <v>89</v>
      </c>
      <c r="E61" s="178">
        <v>4</v>
      </c>
      <c r="F61" s="179">
        <f t="shared" si="8"/>
        <v>0</v>
      </c>
      <c r="G61" s="179">
        <f t="shared" si="9"/>
        <v>0</v>
      </c>
      <c r="H61" s="180"/>
      <c r="I61" s="179">
        <f t="shared" si="10"/>
        <v>0</v>
      </c>
      <c r="J61" s="180"/>
      <c r="K61" s="179">
        <f t="shared" si="11"/>
        <v>0</v>
      </c>
      <c r="L61" s="179">
        <v>21</v>
      </c>
      <c r="M61" s="179">
        <f t="shared" si="12"/>
        <v>0</v>
      </c>
      <c r="N61" s="178">
        <v>0</v>
      </c>
      <c r="O61" s="178">
        <f t="shared" si="13"/>
        <v>0</v>
      </c>
      <c r="P61" s="178">
        <v>0</v>
      </c>
      <c r="Q61" s="178">
        <f t="shared" si="14"/>
        <v>0</v>
      </c>
      <c r="R61" s="179"/>
      <c r="S61" s="181" t="s">
        <v>90</v>
      </c>
      <c r="T61" s="157">
        <v>0</v>
      </c>
      <c r="U61" s="157">
        <f t="shared" si="15"/>
        <v>0</v>
      </c>
      <c r="V61" s="157"/>
      <c r="W61" s="157"/>
      <c r="X61" s="157" t="s">
        <v>91</v>
      </c>
      <c r="Y61" s="147"/>
      <c r="Z61" s="147"/>
      <c r="AA61" s="147"/>
      <c r="AB61" s="147"/>
      <c r="AC61" s="147"/>
      <c r="AD61" s="147"/>
      <c r="AE61" s="147"/>
      <c r="AF61" s="147" t="s">
        <v>92</v>
      </c>
      <c r="AG61" s="147"/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</row>
    <row r="62" spans="1:59" ht="33.75" outlineLevel="1" x14ac:dyDescent="0.2">
      <c r="A62" s="175">
        <v>48</v>
      </c>
      <c r="B62" s="176"/>
      <c r="C62" s="183" t="s">
        <v>146</v>
      </c>
      <c r="D62" s="177" t="s">
        <v>89</v>
      </c>
      <c r="E62" s="178">
        <v>1</v>
      </c>
      <c r="F62" s="179">
        <f t="shared" si="8"/>
        <v>0</v>
      </c>
      <c r="G62" s="179">
        <f t="shared" si="9"/>
        <v>0</v>
      </c>
      <c r="H62" s="180"/>
      <c r="I62" s="179">
        <f t="shared" si="10"/>
        <v>0</v>
      </c>
      <c r="J62" s="180"/>
      <c r="K62" s="179">
        <f t="shared" si="11"/>
        <v>0</v>
      </c>
      <c r="L62" s="179">
        <v>21</v>
      </c>
      <c r="M62" s="179">
        <f t="shared" si="12"/>
        <v>0</v>
      </c>
      <c r="N62" s="178">
        <v>0</v>
      </c>
      <c r="O62" s="178">
        <f t="shared" si="13"/>
        <v>0</v>
      </c>
      <c r="P62" s="178">
        <v>0</v>
      </c>
      <c r="Q62" s="178">
        <f t="shared" si="14"/>
        <v>0</v>
      </c>
      <c r="R62" s="179"/>
      <c r="S62" s="181" t="s">
        <v>90</v>
      </c>
      <c r="T62" s="157">
        <v>0</v>
      </c>
      <c r="U62" s="157">
        <f t="shared" si="15"/>
        <v>0</v>
      </c>
      <c r="V62" s="157"/>
      <c r="W62" s="157"/>
      <c r="X62" s="157" t="s">
        <v>91</v>
      </c>
      <c r="Y62" s="147"/>
      <c r="Z62" s="147"/>
      <c r="AA62" s="147"/>
      <c r="AB62" s="147"/>
      <c r="AC62" s="147"/>
      <c r="AD62" s="147"/>
      <c r="AE62" s="147"/>
      <c r="AF62" s="147" t="s">
        <v>92</v>
      </c>
      <c r="AG62" s="147"/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</row>
    <row r="63" spans="1:59" ht="22.5" outlineLevel="1" x14ac:dyDescent="0.2">
      <c r="A63" s="175">
        <v>49</v>
      </c>
      <c r="B63" s="176"/>
      <c r="C63" s="183" t="s">
        <v>147</v>
      </c>
      <c r="D63" s="177" t="s">
        <v>89</v>
      </c>
      <c r="E63" s="178">
        <v>1</v>
      </c>
      <c r="F63" s="179">
        <f t="shared" si="8"/>
        <v>0</v>
      </c>
      <c r="G63" s="179">
        <f t="shared" si="9"/>
        <v>0</v>
      </c>
      <c r="H63" s="180"/>
      <c r="I63" s="179">
        <f t="shared" si="10"/>
        <v>0</v>
      </c>
      <c r="J63" s="180"/>
      <c r="K63" s="179">
        <f t="shared" si="11"/>
        <v>0</v>
      </c>
      <c r="L63" s="179">
        <v>21</v>
      </c>
      <c r="M63" s="179">
        <f t="shared" si="12"/>
        <v>0</v>
      </c>
      <c r="N63" s="178">
        <v>0</v>
      </c>
      <c r="O63" s="178">
        <f t="shared" si="13"/>
        <v>0</v>
      </c>
      <c r="P63" s="178">
        <v>0</v>
      </c>
      <c r="Q63" s="178">
        <f t="shared" si="14"/>
        <v>0</v>
      </c>
      <c r="R63" s="179"/>
      <c r="S63" s="181" t="s">
        <v>90</v>
      </c>
      <c r="T63" s="157">
        <v>0</v>
      </c>
      <c r="U63" s="157">
        <f t="shared" si="15"/>
        <v>0</v>
      </c>
      <c r="V63" s="157"/>
      <c r="W63" s="157"/>
      <c r="X63" s="157" t="s">
        <v>91</v>
      </c>
      <c r="Y63" s="147"/>
      <c r="Z63" s="147"/>
      <c r="AA63" s="147"/>
      <c r="AB63" s="147"/>
      <c r="AC63" s="147"/>
      <c r="AD63" s="147"/>
      <c r="AE63" s="147"/>
      <c r="AF63" s="147" t="s">
        <v>92</v>
      </c>
      <c r="AG63" s="147"/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</row>
    <row r="64" spans="1:59" ht="22.5" outlineLevel="1" x14ac:dyDescent="0.2">
      <c r="A64" s="175">
        <v>50</v>
      </c>
      <c r="B64" s="176"/>
      <c r="C64" s="183" t="s">
        <v>148</v>
      </c>
      <c r="D64" s="177" t="s">
        <v>89</v>
      </c>
      <c r="E64" s="178">
        <v>0</v>
      </c>
      <c r="F64" s="179">
        <f t="shared" si="8"/>
        <v>0</v>
      </c>
      <c r="G64" s="179">
        <f t="shared" si="9"/>
        <v>0</v>
      </c>
      <c r="H64" s="180"/>
      <c r="I64" s="179">
        <f t="shared" si="10"/>
        <v>0</v>
      </c>
      <c r="J64" s="180"/>
      <c r="K64" s="179">
        <f t="shared" si="11"/>
        <v>0</v>
      </c>
      <c r="L64" s="179">
        <v>21</v>
      </c>
      <c r="M64" s="179">
        <f t="shared" si="12"/>
        <v>0</v>
      </c>
      <c r="N64" s="178">
        <v>0</v>
      </c>
      <c r="O64" s="178">
        <f t="shared" si="13"/>
        <v>0</v>
      </c>
      <c r="P64" s="178">
        <v>0</v>
      </c>
      <c r="Q64" s="178">
        <f t="shared" si="14"/>
        <v>0</v>
      </c>
      <c r="R64" s="179"/>
      <c r="S64" s="181" t="s">
        <v>90</v>
      </c>
      <c r="T64" s="157">
        <v>0</v>
      </c>
      <c r="U64" s="157">
        <f t="shared" si="15"/>
        <v>0</v>
      </c>
      <c r="V64" s="157"/>
      <c r="W64" s="157"/>
      <c r="X64" s="157" t="s">
        <v>91</v>
      </c>
      <c r="Y64" s="147"/>
      <c r="Z64" s="147"/>
      <c r="AA64" s="147"/>
      <c r="AB64" s="147"/>
      <c r="AC64" s="147"/>
      <c r="AD64" s="147"/>
      <c r="AE64" s="147"/>
      <c r="AF64" s="147" t="s">
        <v>92</v>
      </c>
      <c r="AG64" s="147"/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</row>
    <row r="65" spans="1:59" outlineLevel="1" x14ac:dyDescent="0.2">
      <c r="A65" s="175">
        <v>51</v>
      </c>
      <c r="B65" s="176"/>
      <c r="C65" s="183" t="s">
        <v>149</v>
      </c>
      <c r="D65" s="177" t="s">
        <v>89</v>
      </c>
      <c r="E65" s="178">
        <v>20</v>
      </c>
      <c r="F65" s="179">
        <f t="shared" si="8"/>
        <v>0</v>
      </c>
      <c r="G65" s="179">
        <f t="shared" si="9"/>
        <v>0</v>
      </c>
      <c r="H65" s="180"/>
      <c r="I65" s="179">
        <f t="shared" si="10"/>
        <v>0</v>
      </c>
      <c r="J65" s="180"/>
      <c r="K65" s="179">
        <f t="shared" si="11"/>
        <v>0</v>
      </c>
      <c r="L65" s="179">
        <v>21</v>
      </c>
      <c r="M65" s="179">
        <f t="shared" si="12"/>
        <v>0</v>
      </c>
      <c r="N65" s="178">
        <v>0</v>
      </c>
      <c r="O65" s="178">
        <f t="shared" si="13"/>
        <v>0</v>
      </c>
      <c r="P65" s="178">
        <v>0</v>
      </c>
      <c r="Q65" s="178">
        <f t="shared" si="14"/>
        <v>0</v>
      </c>
      <c r="R65" s="179"/>
      <c r="S65" s="181" t="s">
        <v>90</v>
      </c>
      <c r="T65" s="157">
        <v>0</v>
      </c>
      <c r="U65" s="157">
        <f t="shared" si="15"/>
        <v>0</v>
      </c>
      <c r="V65" s="157"/>
      <c r="W65" s="157"/>
      <c r="X65" s="157" t="s">
        <v>91</v>
      </c>
      <c r="Y65" s="147"/>
      <c r="Z65" s="147"/>
      <c r="AA65" s="147"/>
      <c r="AB65" s="147"/>
      <c r="AC65" s="147"/>
      <c r="AD65" s="147"/>
      <c r="AE65" s="147"/>
      <c r="AF65" s="147" t="s">
        <v>92</v>
      </c>
      <c r="AG65" s="147"/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</row>
    <row r="66" spans="1:59" outlineLevel="1" x14ac:dyDescent="0.2">
      <c r="A66" s="175">
        <v>52</v>
      </c>
      <c r="B66" s="176"/>
      <c r="C66" s="183" t="s">
        <v>150</v>
      </c>
      <c r="D66" s="177" t="s">
        <v>89</v>
      </c>
      <c r="E66" s="178">
        <v>0</v>
      </c>
      <c r="F66" s="179">
        <f t="shared" si="8"/>
        <v>0</v>
      </c>
      <c r="G66" s="179">
        <f t="shared" si="9"/>
        <v>0</v>
      </c>
      <c r="H66" s="180"/>
      <c r="I66" s="179">
        <f t="shared" si="10"/>
        <v>0</v>
      </c>
      <c r="J66" s="180"/>
      <c r="K66" s="179">
        <f t="shared" si="11"/>
        <v>0</v>
      </c>
      <c r="L66" s="179">
        <v>21</v>
      </c>
      <c r="M66" s="179">
        <f t="shared" si="12"/>
        <v>0</v>
      </c>
      <c r="N66" s="178">
        <v>0</v>
      </c>
      <c r="O66" s="178">
        <f t="shared" si="13"/>
        <v>0</v>
      </c>
      <c r="P66" s="178">
        <v>0</v>
      </c>
      <c r="Q66" s="178">
        <f t="shared" si="14"/>
        <v>0</v>
      </c>
      <c r="R66" s="179"/>
      <c r="S66" s="181" t="s">
        <v>90</v>
      </c>
      <c r="T66" s="157">
        <v>0</v>
      </c>
      <c r="U66" s="157">
        <f t="shared" si="15"/>
        <v>0</v>
      </c>
      <c r="V66" s="157"/>
      <c r="W66" s="157"/>
      <c r="X66" s="157" t="s">
        <v>91</v>
      </c>
      <c r="Y66" s="147"/>
      <c r="Z66" s="147"/>
      <c r="AA66" s="147"/>
      <c r="AB66" s="147"/>
      <c r="AC66" s="147"/>
      <c r="AD66" s="147"/>
      <c r="AE66" s="147"/>
      <c r="AF66" s="147" t="s">
        <v>92</v>
      </c>
      <c r="AG66" s="147"/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</row>
    <row r="67" spans="1:59" outlineLevel="1" x14ac:dyDescent="0.2">
      <c r="A67" s="175">
        <v>53</v>
      </c>
      <c r="B67" s="176"/>
      <c r="C67" s="183" t="s">
        <v>151</v>
      </c>
      <c r="D67" s="177" t="s">
        <v>89</v>
      </c>
      <c r="E67" s="178">
        <v>0</v>
      </c>
      <c r="F67" s="179">
        <f t="shared" si="8"/>
        <v>0</v>
      </c>
      <c r="G67" s="179">
        <f t="shared" si="9"/>
        <v>0</v>
      </c>
      <c r="H67" s="180"/>
      <c r="I67" s="179">
        <f t="shared" si="10"/>
        <v>0</v>
      </c>
      <c r="J67" s="180"/>
      <c r="K67" s="179">
        <f t="shared" si="11"/>
        <v>0</v>
      </c>
      <c r="L67" s="179">
        <v>21</v>
      </c>
      <c r="M67" s="179">
        <f t="shared" si="12"/>
        <v>0</v>
      </c>
      <c r="N67" s="178">
        <v>0</v>
      </c>
      <c r="O67" s="178">
        <f t="shared" si="13"/>
        <v>0</v>
      </c>
      <c r="P67" s="178">
        <v>0</v>
      </c>
      <c r="Q67" s="178">
        <f t="shared" si="14"/>
        <v>0</v>
      </c>
      <c r="R67" s="179"/>
      <c r="S67" s="181" t="s">
        <v>90</v>
      </c>
      <c r="T67" s="157">
        <v>0</v>
      </c>
      <c r="U67" s="157">
        <f t="shared" si="15"/>
        <v>0</v>
      </c>
      <c r="V67" s="157"/>
      <c r="W67" s="157"/>
      <c r="X67" s="157" t="s">
        <v>91</v>
      </c>
      <c r="Y67" s="147"/>
      <c r="Z67" s="147"/>
      <c r="AA67" s="147"/>
      <c r="AB67" s="147"/>
      <c r="AC67" s="147"/>
      <c r="AD67" s="147"/>
      <c r="AE67" s="147"/>
      <c r="AF67" s="147" t="s">
        <v>92</v>
      </c>
      <c r="AG67" s="147"/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</row>
    <row r="68" spans="1:59" outlineLevel="1" x14ac:dyDescent="0.2">
      <c r="A68" s="175">
        <v>54</v>
      </c>
      <c r="B68" s="176"/>
      <c r="C68" s="183" t="s">
        <v>152</v>
      </c>
      <c r="D68" s="177" t="s">
        <v>89</v>
      </c>
      <c r="E68" s="178">
        <v>10</v>
      </c>
      <c r="F68" s="179">
        <f t="shared" si="8"/>
        <v>0</v>
      </c>
      <c r="G68" s="179">
        <f t="shared" si="9"/>
        <v>0</v>
      </c>
      <c r="H68" s="180"/>
      <c r="I68" s="179">
        <f t="shared" si="10"/>
        <v>0</v>
      </c>
      <c r="J68" s="180"/>
      <c r="K68" s="179">
        <f t="shared" si="11"/>
        <v>0</v>
      </c>
      <c r="L68" s="179">
        <v>21</v>
      </c>
      <c r="M68" s="179">
        <f t="shared" si="12"/>
        <v>0</v>
      </c>
      <c r="N68" s="178">
        <v>0</v>
      </c>
      <c r="O68" s="178">
        <f t="shared" si="13"/>
        <v>0</v>
      </c>
      <c r="P68" s="178">
        <v>0</v>
      </c>
      <c r="Q68" s="178">
        <f t="shared" si="14"/>
        <v>0</v>
      </c>
      <c r="R68" s="179"/>
      <c r="S68" s="181" t="s">
        <v>90</v>
      </c>
      <c r="T68" s="157">
        <v>0</v>
      </c>
      <c r="U68" s="157">
        <f t="shared" si="15"/>
        <v>0</v>
      </c>
      <c r="V68" s="157"/>
      <c r="W68" s="157"/>
      <c r="X68" s="157" t="s">
        <v>91</v>
      </c>
      <c r="Y68" s="147"/>
      <c r="Z68" s="147"/>
      <c r="AA68" s="147"/>
      <c r="AB68" s="147"/>
      <c r="AC68" s="147"/>
      <c r="AD68" s="147"/>
      <c r="AE68" s="147"/>
      <c r="AF68" s="147" t="s">
        <v>92</v>
      </c>
      <c r="AG68" s="147"/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</row>
    <row r="69" spans="1:59" outlineLevel="1" x14ac:dyDescent="0.2">
      <c r="A69" s="175">
        <v>55</v>
      </c>
      <c r="B69" s="176"/>
      <c r="C69" s="183" t="s">
        <v>153</v>
      </c>
      <c r="D69" s="177" t="s">
        <v>89</v>
      </c>
      <c r="E69" s="178">
        <v>0</v>
      </c>
      <c r="F69" s="179">
        <f t="shared" si="8"/>
        <v>0</v>
      </c>
      <c r="G69" s="179">
        <f t="shared" si="9"/>
        <v>0</v>
      </c>
      <c r="H69" s="180"/>
      <c r="I69" s="179">
        <f t="shared" si="10"/>
        <v>0</v>
      </c>
      <c r="J69" s="180"/>
      <c r="K69" s="179">
        <f t="shared" si="11"/>
        <v>0</v>
      </c>
      <c r="L69" s="179">
        <v>21</v>
      </c>
      <c r="M69" s="179">
        <f t="shared" si="12"/>
        <v>0</v>
      </c>
      <c r="N69" s="178">
        <v>0</v>
      </c>
      <c r="O69" s="178">
        <f t="shared" si="13"/>
        <v>0</v>
      </c>
      <c r="P69" s="178">
        <v>0</v>
      </c>
      <c r="Q69" s="178">
        <f t="shared" si="14"/>
        <v>0</v>
      </c>
      <c r="R69" s="179"/>
      <c r="S69" s="181" t="s">
        <v>90</v>
      </c>
      <c r="T69" s="157">
        <v>0</v>
      </c>
      <c r="U69" s="157">
        <f t="shared" si="15"/>
        <v>0</v>
      </c>
      <c r="V69" s="157"/>
      <c r="W69" s="157"/>
      <c r="X69" s="157" t="s">
        <v>91</v>
      </c>
      <c r="Y69" s="147"/>
      <c r="Z69" s="147"/>
      <c r="AA69" s="147"/>
      <c r="AB69" s="147"/>
      <c r="AC69" s="147"/>
      <c r="AD69" s="147"/>
      <c r="AE69" s="147"/>
      <c r="AF69" s="147" t="s">
        <v>92</v>
      </c>
      <c r="AG69" s="147"/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</row>
    <row r="70" spans="1:59" outlineLevel="1" x14ac:dyDescent="0.2">
      <c r="A70" s="175">
        <v>56</v>
      </c>
      <c r="B70" s="176"/>
      <c r="C70" s="183" t="s">
        <v>154</v>
      </c>
      <c r="D70" s="177" t="s">
        <v>89</v>
      </c>
      <c r="E70" s="178">
        <v>20</v>
      </c>
      <c r="F70" s="179">
        <f t="shared" si="8"/>
        <v>0</v>
      </c>
      <c r="G70" s="179">
        <f t="shared" si="9"/>
        <v>0</v>
      </c>
      <c r="H70" s="180"/>
      <c r="I70" s="179">
        <f t="shared" si="10"/>
        <v>0</v>
      </c>
      <c r="J70" s="180"/>
      <c r="K70" s="179">
        <f t="shared" si="11"/>
        <v>0</v>
      </c>
      <c r="L70" s="179">
        <v>21</v>
      </c>
      <c r="M70" s="179">
        <f t="shared" si="12"/>
        <v>0</v>
      </c>
      <c r="N70" s="178">
        <v>0</v>
      </c>
      <c r="O70" s="178">
        <f t="shared" si="13"/>
        <v>0</v>
      </c>
      <c r="P70" s="178">
        <v>0</v>
      </c>
      <c r="Q70" s="178">
        <f t="shared" si="14"/>
        <v>0</v>
      </c>
      <c r="R70" s="179"/>
      <c r="S70" s="181" t="s">
        <v>90</v>
      </c>
      <c r="T70" s="157">
        <v>0</v>
      </c>
      <c r="U70" s="157">
        <f t="shared" si="15"/>
        <v>0</v>
      </c>
      <c r="V70" s="157"/>
      <c r="W70" s="157"/>
      <c r="X70" s="157" t="s">
        <v>91</v>
      </c>
      <c r="Y70" s="147"/>
      <c r="Z70" s="147"/>
      <c r="AA70" s="147"/>
      <c r="AB70" s="147"/>
      <c r="AC70" s="147"/>
      <c r="AD70" s="147"/>
      <c r="AE70" s="147"/>
      <c r="AF70" s="147" t="s">
        <v>92</v>
      </c>
      <c r="AG70" s="147"/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</row>
    <row r="71" spans="1:59" outlineLevel="1" x14ac:dyDescent="0.2">
      <c r="A71" s="175">
        <v>57</v>
      </c>
      <c r="B71" s="176"/>
      <c r="C71" s="183" t="s">
        <v>155</v>
      </c>
      <c r="D71" s="177" t="s">
        <v>89</v>
      </c>
      <c r="E71" s="178">
        <v>0</v>
      </c>
      <c r="F71" s="179">
        <f t="shared" si="8"/>
        <v>0</v>
      </c>
      <c r="G71" s="179">
        <f t="shared" si="9"/>
        <v>0</v>
      </c>
      <c r="H71" s="180"/>
      <c r="I71" s="179">
        <f t="shared" si="10"/>
        <v>0</v>
      </c>
      <c r="J71" s="180"/>
      <c r="K71" s="179">
        <f t="shared" si="11"/>
        <v>0</v>
      </c>
      <c r="L71" s="179">
        <v>21</v>
      </c>
      <c r="M71" s="179">
        <f t="shared" si="12"/>
        <v>0</v>
      </c>
      <c r="N71" s="178">
        <v>0</v>
      </c>
      <c r="O71" s="178">
        <f t="shared" si="13"/>
        <v>0</v>
      </c>
      <c r="P71" s="178">
        <v>0</v>
      </c>
      <c r="Q71" s="178">
        <f t="shared" si="14"/>
        <v>0</v>
      </c>
      <c r="R71" s="179"/>
      <c r="S71" s="181" t="s">
        <v>90</v>
      </c>
      <c r="T71" s="157">
        <v>0</v>
      </c>
      <c r="U71" s="157">
        <f t="shared" si="15"/>
        <v>0</v>
      </c>
      <c r="V71" s="157"/>
      <c r="W71" s="157"/>
      <c r="X71" s="157" t="s">
        <v>91</v>
      </c>
      <c r="Y71" s="147"/>
      <c r="Z71" s="147"/>
      <c r="AA71" s="147"/>
      <c r="AB71" s="147"/>
      <c r="AC71" s="147"/>
      <c r="AD71" s="147"/>
      <c r="AE71" s="147"/>
      <c r="AF71" s="147" t="s">
        <v>92</v>
      </c>
      <c r="AG71" s="147"/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</row>
    <row r="72" spans="1:59" outlineLevel="1" x14ac:dyDescent="0.2">
      <c r="A72" s="175">
        <v>58</v>
      </c>
      <c r="B72" s="176"/>
      <c r="C72" s="183" t="s">
        <v>156</v>
      </c>
      <c r="D72" s="177" t="s">
        <v>89</v>
      </c>
      <c r="E72" s="178">
        <v>0</v>
      </c>
      <c r="F72" s="179">
        <f t="shared" si="8"/>
        <v>0</v>
      </c>
      <c r="G72" s="179">
        <f t="shared" si="9"/>
        <v>0</v>
      </c>
      <c r="H72" s="180"/>
      <c r="I72" s="179">
        <f t="shared" si="10"/>
        <v>0</v>
      </c>
      <c r="J72" s="180"/>
      <c r="K72" s="179">
        <f t="shared" si="11"/>
        <v>0</v>
      </c>
      <c r="L72" s="179">
        <v>21</v>
      </c>
      <c r="M72" s="179">
        <f t="shared" si="12"/>
        <v>0</v>
      </c>
      <c r="N72" s="178">
        <v>0</v>
      </c>
      <c r="O72" s="178">
        <f t="shared" si="13"/>
        <v>0</v>
      </c>
      <c r="P72" s="178">
        <v>0</v>
      </c>
      <c r="Q72" s="178">
        <f t="shared" si="14"/>
        <v>0</v>
      </c>
      <c r="R72" s="179"/>
      <c r="S72" s="181" t="s">
        <v>90</v>
      </c>
      <c r="T72" s="157">
        <v>0</v>
      </c>
      <c r="U72" s="157">
        <f t="shared" si="15"/>
        <v>0</v>
      </c>
      <c r="V72" s="157"/>
      <c r="W72" s="157"/>
      <c r="X72" s="157" t="s">
        <v>91</v>
      </c>
      <c r="Y72" s="147"/>
      <c r="Z72" s="147"/>
      <c r="AA72" s="147"/>
      <c r="AB72" s="147"/>
      <c r="AC72" s="147"/>
      <c r="AD72" s="147"/>
      <c r="AE72" s="147"/>
      <c r="AF72" s="147" t="s">
        <v>92</v>
      </c>
      <c r="AG72" s="147"/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</row>
    <row r="73" spans="1:59" outlineLevel="1" x14ac:dyDescent="0.2">
      <c r="A73" s="175">
        <v>59</v>
      </c>
      <c r="B73" s="176"/>
      <c r="C73" s="183" t="s">
        <v>157</v>
      </c>
      <c r="D73" s="177" t="s">
        <v>89</v>
      </c>
      <c r="E73" s="178">
        <v>1</v>
      </c>
      <c r="F73" s="179">
        <f t="shared" si="8"/>
        <v>0</v>
      </c>
      <c r="G73" s="179">
        <f t="shared" si="9"/>
        <v>0</v>
      </c>
      <c r="H73" s="180"/>
      <c r="I73" s="179">
        <f t="shared" si="10"/>
        <v>0</v>
      </c>
      <c r="J73" s="180"/>
      <c r="K73" s="179">
        <f t="shared" si="11"/>
        <v>0</v>
      </c>
      <c r="L73" s="179">
        <v>21</v>
      </c>
      <c r="M73" s="179">
        <f t="shared" si="12"/>
        <v>0</v>
      </c>
      <c r="N73" s="178">
        <v>0</v>
      </c>
      <c r="O73" s="178">
        <f t="shared" si="13"/>
        <v>0</v>
      </c>
      <c r="P73" s="178">
        <v>0</v>
      </c>
      <c r="Q73" s="178">
        <f t="shared" si="14"/>
        <v>0</v>
      </c>
      <c r="R73" s="179"/>
      <c r="S73" s="181" t="s">
        <v>90</v>
      </c>
      <c r="T73" s="157">
        <v>0</v>
      </c>
      <c r="U73" s="157">
        <f t="shared" si="15"/>
        <v>0</v>
      </c>
      <c r="V73" s="157"/>
      <c r="W73" s="157"/>
      <c r="X73" s="157" t="s">
        <v>91</v>
      </c>
      <c r="Y73" s="147"/>
      <c r="Z73" s="147"/>
      <c r="AA73" s="147"/>
      <c r="AB73" s="147"/>
      <c r="AC73" s="147"/>
      <c r="AD73" s="147"/>
      <c r="AE73" s="147"/>
      <c r="AF73" s="147" t="s">
        <v>92</v>
      </c>
      <c r="AG73" s="147"/>
      <c r="AH73" s="147"/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</row>
    <row r="74" spans="1:59" outlineLevel="1" x14ac:dyDescent="0.2">
      <c r="A74" s="175">
        <v>60</v>
      </c>
      <c r="B74" s="176"/>
      <c r="C74" s="183" t="s">
        <v>158</v>
      </c>
      <c r="D74" s="177" t="s">
        <v>89</v>
      </c>
      <c r="E74" s="178">
        <v>0</v>
      </c>
      <c r="F74" s="179">
        <f t="shared" si="8"/>
        <v>0</v>
      </c>
      <c r="G74" s="179">
        <f t="shared" si="9"/>
        <v>0</v>
      </c>
      <c r="H74" s="180"/>
      <c r="I74" s="179">
        <f t="shared" si="10"/>
        <v>0</v>
      </c>
      <c r="J74" s="180"/>
      <c r="K74" s="179">
        <f t="shared" si="11"/>
        <v>0</v>
      </c>
      <c r="L74" s="179">
        <v>21</v>
      </c>
      <c r="M74" s="179">
        <f t="shared" si="12"/>
        <v>0</v>
      </c>
      <c r="N74" s="178">
        <v>0</v>
      </c>
      <c r="O74" s="178">
        <f t="shared" si="13"/>
        <v>0</v>
      </c>
      <c r="P74" s="178">
        <v>0</v>
      </c>
      <c r="Q74" s="178">
        <f t="shared" si="14"/>
        <v>0</v>
      </c>
      <c r="R74" s="179"/>
      <c r="S74" s="181" t="s">
        <v>90</v>
      </c>
      <c r="T74" s="157">
        <v>0</v>
      </c>
      <c r="U74" s="157">
        <f t="shared" si="15"/>
        <v>0</v>
      </c>
      <c r="V74" s="157"/>
      <c r="W74" s="157"/>
      <c r="X74" s="157" t="s">
        <v>91</v>
      </c>
      <c r="Y74" s="147"/>
      <c r="Z74" s="147"/>
      <c r="AA74" s="147"/>
      <c r="AB74" s="147"/>
      <c r="AC74" s="147"/>
      <c r="AD74" s="147"/>
      <c r="AE74" s="147"/>
      <c r="AF74" s="147" t="s">
        <v>92</v>
      </c>
      <c r="AG74" s="147"/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</row>
    <row r="75" spans="1:59" outlineLevel="1" x14ac:dyDescent="0.2">
      <c r="A75" s="168">
        <v>61</v>
      </c>
      <c r="B75" s="169"/>
      <c r="C75" s="184" t="s">
        <v>159</v>
      </c>
      <c r="D75" s="170" t="s">
        <v>89</v>
      </c>
      <c r="E75" s="171">
        <v>10</v>
      </c>
      <c r="F75" s="172">
        <f t="shared" si="8"/>
        <v>0</v>
      </c>
      <c r="G75" s="172">
        <f t="shared" si="9"/>
        <v>0</v>
      </c>
      <c r="H75" s="173"/>
      <c r="I75" s="172">
        <f t="shared" si="10"/>
        <v>0</v>
      </c>
      <c r="J75" s="173"/>
      <c r="K75" s="172">
        <f t="shared" si="11"/>
        <v>0</v>
      </c>
      <c r="L75" s="172">
        <v>21</v>
      </c>
      <c r="M75" s="172">
        <f t="shared" si="12"/>
        <v>0</v>
      </c>
      <c r="N75" s="171">
        <v>0</v>
      </c>
      <c r="O75" s="171">
        <f t="shared" si="13"/>
        <v>0</v>
      </c>
      <c r="P75" s="171">
        <v>0</v>
      </c>
      <c r="Q75" s="171">
        <f t="shared" si="14"/>
        <v>0</v>
      </c>
      <c r="R75" s="172"/>
      <c r="S75" s="174" t="s">
        <v>90</v>
      </c>
      <c r="T75" s="157">
        <v>0</v>
      </c>
      <c r="U75" s="157">
        <f t="shared" si="15"/>
        <v>0</v>
      </c>
      <c r="V75" s="157"/>
      <c r="W75" s="157"/>
      <c r="X75" s="157" t="s">
        <v>91</v>
      </c>
      <c r="Y75" s="147"/>
      <c r="Z75" s="147"/>
      <c r="AA75" s="147"/>
      <c r="AB75" s="147"/>
      <c r="AC75" s="147"/>
      <c r="AD75" s="147"/>
      <c r="AE75" s="147"/>
      <c r="AF75" s="147" t="s">
        <v>92</v>
      </c>
      <c r="AG75" s="147"/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</row>
    <row r="76" spans="1:59" outlineLevel="2" x14ac:dyDescent="0.2">
      <c r="A76" s="154"/>
      <c r="B76" s="155"/>
      <c r="C76" s="185" t="s">
        <v>160</v>
      </c>
      <c r="D76" s="158"/>
      <c r="E76" s="159"/>
      <c r="F76" s="157"/>
      <c r="G76" s="157"/>
      <c r="H76" s="157"/>
      <c r="I76" s="157"/>
      <c r="J76" s="157"/>
      <c r="K76" s="157"/>
      <c r="L76" s="157"/>
      <c r="M76" s="157"/>
      <c r="N76" s="156"/>
      <c r="O76" s="156"/>
      <c r="P76" s="156"/>
      <c r="Q76" s="156"/>
      <c r="R76" s="157"/>
      <c r="S76" s="157"/>
      <c r="T76" s="157"/>
      <c r="U76" s="157"/>
      <c r="V76" s="157"/>
      <c r="W76" s="157"/>
      <c r="X76" s="157"/>
      <c r="Y76" s="147"/>
      <c r="Z76" s="147"/>
      <c r="AA76" s="147"/>
      <c r="AB76" s="147"/>
      <c r="AC76" s="147"/>
      <c r="AD76" s="147"/>
      <c r="AE76" s="147"/>
      <c r="AF76" s="147" t="s">
        <v>141</v>
      </c>
      <c r="AG76" s="147">
        <v>0</v>
      </c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</row>
    <row r="77" spans="1:59" outlineLevel="3" x14ac:dyDescent="0.2">
      <c r="A77" s="154"/>
      <c r="B77" s="155"/>
      <c r="C77" s="185" t="s">
        <v>161</v>
      </c>
      <c r="D77" s="158"/>
      <c r="E77" s="159">
        <v>10</v>
      </c>
      <c r="F77" s="157"/>
      <c r="G77" s="157"/>
      <c r="H77" s="157"/>
      <c r="I77" s="157"/>
      <c r="J77" s="157"/>
      <c r="K77" s="157"/>
      <c r="L77" s="157"/>
      <c r="M77" s="157"/>
      <c r="N77" s="156"/>
      <c r="O77" s="156"/>
      <c r="P77" s="156"/>
      <c r="Q77" s="156"/>
      <c r="R77" s="157"/>
      <c r="S77" s="157"/>
      <c r="T77" s="157"/>
      <c r="U77" s="157"/>
      <c r="V77" s="157"/>
      <c r="W77" s="157"/>
      <c r="X77" s="157"/>
      <c r="Y77" s="147"/>
      <c r="Z77" s="147"/>
      <c r="AA77" s="147"/>
      <c r="AB77" s="147"/>
      <c r="AC77" s="147"/>
      <c r="AD77" s="147"/>
      <c r="AE77" s="147"/>
      <c r="AF77" s="147" t="s">
        <v>141</v>
      </c>
      <c r="AG77" s="147">
        <v>0</v>
      </c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</row>
    <row r="78" spans="1:59" outlineLevel="1" x14ac:dyDescent="0.2">
      <c r="A78" s="175">
        <v>62</v>
      </c>
      <c r="B78" s="176"/>
      <c r="C78" s="183" t="s">
        <v>162</v>
      </c>
      <c r="D78" s="177" t="s">
        <v>89</v>
      </c>
      <c r="E78" s="178">
        <v>1</v>
      </c>
      <c r="F78" s="179">
        <f t="shared" ref="F78:F92" si="16">H78+J78</f>
        <v>0</v>
      </c>
      <c r="G78" s="179">
        <f t="shared" ref="G78:G92" si="17">ROUND(E78*F78,2)</f>
        <v>0</v>
      </c>
      <c r="H78" s="180"/>
      <c r="I78" s="179">
        <f t="shared" ref="I78:I92" si="18">ROUND(E78*H78,2)</f>
        <v>0</v>
      </c>
      <c r="J78" s="180"/>
      <c r="K78" s="179">
        <f t="shared" ref="K78:K92" si="19">ROUND(E78*J78,2)</f>
        <v>0</v>
      </c>
      <c r="L78" s="179">
        <v>21</v>
      </c>
      <c r="M78" s="179">
        <f t="shared" ref="M78:M92" si="20">G78*(1+L78/100)</f>
        <v>0</v>
      </c>
      <c r="N78" s="178">
        <v>0</v>
      </c>
      <c r="O78" s="178">
        <f t="shared" ref="O78:O92" si="21">ROUND(E78*N78,2)</f>
        <v>0</v>
      </c>
      <c r="P78" s="178">
        <v>0</v>
      </c>
      <c r="Q78" s="178">
        <f t="shared" ref="Q78:Q92" si="22">ROUND(E78*P78,2)</f>
        <v>0</v>
      </c>
      <c r="R78" s="179"/>
      <c r="S78" s="181" t="s">
        <v>90</v>
      </c>
      <c r="T78" s="157">
        <v>0</v>
      </c>
      <c r="U78" s="157">
        <f t="shared" ref="U78:U92" si="23">ROUND(E78*T78,2)</f>
        <v>0</v>
      </c>
      <c r="V78" s="157"/>
      <c r="W78" s="157"/>
      <c r="X78" s="157" t="s">
        <v>91</v>
      </c>
      <c r="Y78" s="147"/>
      <c r="Z78" s="147"/>
      <c r="AA78" s="147"/>
      <c r="AB78" s="147"/>
      <c r="AC78" s="147"/>
      <c r="AD78" s="147"/>
      <c r="AE78" s="147"/>
      <c r="AF78" s="147" t="s">
        <v>92</v>
      </c>
      <c r="AG78" s="147"/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</row>
    <row r="79" spans="1:59" outlineLevel="1" x14ac:dyDescent="0.2">
      <c r="A79" s="175">
        <v>63</v>
      </c>
      <c r="B79" s="176"/>
      <c r="C79" s="183" t="s">
        <v>163</v>
      </c>
      <c r="D79" s="177" t="s">
        <v>89</v>
      </c>
      <c r="E79" s="178">
        <v>1</v>
      </c>
      <c r="F79" s="179">
        <f t="shared" si="16"/>
        <v>0</v>
      </c>
      <c r="G79" s="179">
        <f t="shared" si="17"/>
        <v>0</v>
      </c>
      <c r="H79" s="180"/>
      <c r="I79" s="179">
        <f t="shared" si="18"/>
        <v>0</v>
      </c>
      <c r="J79" s="180"/>
      <c r="K79" s="179">
        <f t="shared" si="19"/>
        <v>0</v>
      </c>
      <c r="L79" s="179">
        <v>21</v>
      </c>
      <c r="M79" s="179">
        <f t="shared" si="20"/>
        <v>0</v>
      </c>
      <c r="N79" s="178">
        <v>0</v>
      </c>
      <c r="O79" s="178">
        <f t="shared" si="21"/>
        <v>0</v>
      </c>
      <c r="P79" s="178">
        <v>0</v>
      </c>
      <c r="Q79" s="178">
        <f t="shared" si="22"/>
        <v>0</v>
      </c>
      <c r="R79" s="179"/>
      <c r="S79" s="181" t="s">
        <v>90</v>
      </c>
      <c r="T79" s="157">
        <v>0</v>
      </c>
      <c r="U79" s="157">
        <f t="shared" si="23"/>
        <v>0</v>
      </c>
      <c r="V79" s="157"/>
      <c r="W79" s="157"/>
      <c r="X79" s="157" t="s">
        <v>91</v>
      </c>
      <c r="Y79" s="147"/>
      <c r="Z79" s="147"/>
      <c r="AA79" s="147"/>
      <c r="AB79" s="147"/>
      <c r="AC79" s="147"/>
      <c r="AD79" s="147"/>
      <c r="AE79" s="147"/>
      <c r="AF79" s="147" t="s">
        <v>92</v>
      </c>
      <c r="AG79" s="147"/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</row>
    <row r="80" spans="1:59" outlineLevel="1" x14ac:dyDescent="0.2">
      <c r="A80" s="175">
        <v>64</v>
      </c>
      <c r="B80" s="176"/>
      <c r="C80" s="183" t="s">
        <v>164</v>
      </c>
      <c r="D80" s="177" t="s">
        <v>89</v>
      </c>
      <c r="E80" s="178">
        <v>10</v>
      </c>
      <c r="F80" s="179">
        <f t="shared" si="16"/>
        <v>0</v>
      </c>
      <c r="G80" s="179">
        <f t="shared" si="17"/>
        <v>0</v>
      </c>
      <c r="H80" s="180"/>
      <c r="I80" s="179">
        <f t="shared" si="18"/>
        <v>0</v>
      </c>
      <c r="J80" s="180"/>
      <c r="K80" s="179">
        <f t="shared" si="19"/>
        <v>0</v>
      </c>
      <c r="L80" s="179">
        <v>21</v>
      </c>
      <c r="M80" s="179">
        <f t="shared" si="20"/>
        <v>0</v>
      </c>
      <c r="N80" s="178">
        <v>0</v>
      </c>
      <c r="O80" s="178">
        <f t="shared" si="21"/>
        <v>0</v>
      </c>
      <c r="P80" s="178">
        <v>0</v>
      </c>
      <c r="Q80" s="178">
        <f t="shared" si="22"/>
        <v>0</v>
      </c>
      <c r="R80" s="179"/>
      <c r="S80" s="181" t="s">
        <v>90</v>
      </c>
      <c r="T80" s="157">
        <v>0</v>
      </c>
      <c r="U80" s="157">
        <f t="shared" si="23"/>
        <v>0</v>
      </c>
      <c r="V80" s="157"/>
      <c r="W80" s="157"/>
      <c r="X80" s="157" t="s">
        <v>91</v>
      </c>
      <c r="Y80" s="147"/>
      <c r="Z80" s="147"/>
      <c r="AA80" s="147"/>
      <c r="AB80" s="147"/>
      <c r="AC80" s="147"/>
      <c r="AD80" s="147"/>
      <c r="AE80" s="147"/>
      <c r="AF80" s="147" t="s">
        <v>92</v>
      </c>
      <c r="AG80" s="147"/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</row>
    <row r="81" spans="1:59" outlineLevel="1" x14ac:dyDescent="0.2">
      <c r="A81" s="175">
        <v>65</v>
      </c>
      <c r="B81" s="176"/>
      <c r="C81" s="183" t="s">
        <v>165</v>
      </c>
      <c r="D81" s="177" t="s">
        <v>89</v>
      </c>
      <c r="E81" s="178">
        <v>1</v>
      </c>
      <c r="F81" s="179">
        <f t="shared" si="16"/>
        <v>0</v>
      </c>
      <c r="G81" s="179">
        <f t="shared" si="17"/>
        <v>0</v>
      </c>
      <c r="H81" s="180"/>
      <c r="I81" s="179">
        <f t="shared" si="18"/>
        <v>0</v>
      </c>
      <c r="J81" s="180"/>
      <c r="K81" s="179">
        <f t="shared" si="19"/>
        <v>0</v>
      </c>
      <c r="L81" s="179">
        <v>21</v>
      </c>
      <c r="M81" s="179">
        <f t="shared" si="20"/>
        <v>0</v>
      </c>
      <c r="N81" s="178">
        <v>0</v>
      </c>
      <c r="O81" s="178">
        <f t="shared" si="21"/>
        <v>0</v>
      </c>
      <c r="P81" s="178">
        <v>0</v>
      </c>
      <c r="Q81" s="178">
        <f t="shared" si="22"/>
        <v>0</v>
      </c>
      <c r="R81" s="179"/>
      <c r="S81" s="181" t="s">
        <v>90</v>
      </c>
      <c r="T81" s="157">
        <v>0</v>
      </c>
      <c r="U81" s="157">
        <f t="shared" si="23"/>
        <v>0</v>
      </c>
      <c r="V81" s="157"/>
      <c r="W81" s="157"/>
      <c r="X81" s="157" t="s">
        <v>91</v>
      </c>
      <c r="Y81" s="147"/>
      <c r="Z81" s="147"/>
      <c r="AA81" s="147"/>
      <c r="AB81" s="147"/>
      <c r="AC81" s="147"/>
      <c r="AD81" s="147"/>
      <c r="AE81" s="147"/>
      <c r="AF81" s="147" t="s">
        <v>92</v>
      </c>
      <c r="AG81" s="147"/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</row>
    <row r="82" spans="1:59" outlineLevel="1" x14ac:dyDescent="0.2">
      <c r="A82" s="175">
        <v>66</v>
      </c>
      <c r="B82" s="176"/>
      <c r="C82" s="183" t="s">
        <v>166</v>
      </c>
      <c r="D82" s="177" t="s">
        <v>89</v>
      </c>
      <c r="E82" s="178">
        <v>7</v>
      </c>
      <c r="F82" s="179">
        <f t="shared" si="16"/>
        <v>0</v>
      </c>
      <c r="G82" s="179">
        <f t="shared" si="17"/>
        <v>0</v>
      </c>
      <c r="H82" s="180"/>
      <c r="I82" s="179">
        <f t="shared" si="18"/>
        <v>0</v>
      </c>
      <c r="J82" s="180"/>
      <c r="K82" s="179">
        <f t="shared" si="19"/>
        <v>0</v>
      </c>
      <c r="L82" s="179">
        <v>21</v>
      </c>
      <c r="M82" s="179">
        <f t="shared" si="20"/>
        <v>0</v>
      </c>
      <c r="N82" s="178">
        <v>0</v>
      </c>
      <c r="O82" s="178">
        <f t="shared" si="21"/>
        <v>0</v>
      </c>
      <c r="P82" s="178">
        <v>0</v>
      </c>
      <c r="Q82" s="178">
        <f t="shared" si="22"/>
        <v>0</v>
      </c>
      <c r="R82" s="179"/>
      <c r="S82" s="181" t="s">
        <v>90</v>
      </c>
      <c r="T82" s="157">
        <v>0</v>
      </c>
      <c r="U82" s="157">
        <f t="shared" si="23"/>
        <v>0</v>
      </c>
      <c r="V82" s="157"/>
      <c r="W82" s="157"/>
      <c r="X82" s="157" t="s">
        <v>91</v>
      </c>
      <c r="Y82" s="147"/>
      <c r="Z82" s="147"/>
      <c r="AA82" s="147"/>
      <c r="AB82" s="147"/>
      <c r="AC82" s="147"/>
      <c r="AD82" s="147"/>
      <c r="AE82" s="147"/>
      <c r="AF82" s="147" t="s">
        <v>92</v>
      </c>
      <c r="AG82" s="147"/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</row>
    <row r="83" spans="1:59" outlineLevel="1" x14ac:dyDescent="0.2">
      <c r="A83" s="175">
        <v>67</v>
      </c>
      <c r="B83" s="176"/>
      <c r="C83" s="183" t="s">
        <v>167</v>
      </c>
      <c r="D83" s="177" t="s">
        <v>89</v>
      </c>
      <c r="E83" s="178">
        <v>0</v>
      </c>
      <c r="F83" s="179">
        <f t="shared" si="16"/>
        <v>0</v>
      </c>
      <c r="G83" s="179">
        <f t="shared" si="17"/>
        <v>0</v>
      </c>
      <c r="H83" s="180"/>
      <c r="I83" s="179">
        <f t="shared" si="18"/>
        <v>0</v>
      </c>
      <c r="J83" s="180"/>
      <c r="K83" s="179">
        <f t="shared" si="19"/>
        <v>0</v>
      </c>
      <c r="L83" s="179">
        <v>21</v>
      </c>
      <c r="M83" s="179">
        <f t="shared" si="20"/>
        <v>0</v>
      </c>
      <c r="N83" s="178">
        <v>0</v>
      </c>
      <c r="O83" s="178">
        <f t="shared" si="21"/>
        <v>0</v>
      </c>
      <c r="P83" s="178">
        <v>0</v>
      </c>
      <c r="Q83" s="178">
        <f t="shared" si="22"/>
        <v>0</v>
      </c>
      <c r="R83" s="179"/>
      <c r="S83" s="181" t="s">
        <v>90</v>
      </c>
      <c r="T83" s="157">
        <v>0</v>
      </c>
      <c r="U83" s="157">
        <f t="shared" si="23"/>
        <v>0</v>
      </c>
      <c r="V83" s="157"/>
      <c r="W83" s="157"/>
      <c r="X83" s="157" t="s">
        <v>91</v>
      </c>
      <c r="Y83" s="147"/>
      <c r="Z83" s="147"/>
      <c r="AA83" s="147"/>
      <c r="AB83" s="147"/>
      <c r="AC83" s="147"/>
      <c r="AD83" s="147"/>
      <c r="AE83" s="147"/>
      <c r="AF83" s="147" t="s">
        <v>92</v>
      </c>
      <c r="AG83" s="147"/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</row>
    <row r="84" spans="1:59" outlineLevel="1" x14ac:dyDescent="0.2">
      <c r="A84" s="175">
        <v>68</v>
      </c>
      <c r="B84" s="176"/>
      <c r="C84" s="183" t="s">
        <v>168</v>
      </c>
      <c r="D84" s="177" t="s">
        <v>89</v>
      </c>
      <c r="E84" s="178">
        <v>3</v>
      </c>
      <c r="F84" s="179">
        <f t="shared" si="16"/>
        <v>0</v>
      </c>
      <c r="G84" s="179">
        <f t="shared" si="17"/>
        <v>0</v>
      </c>
      <c r="H84" s="180"/>
      <c r="I84" s="179">
        <f t="shared" si="18"/>
        <v>0</v>
      </c>
      <c r="J84" s="180"/>
      <c r="K84" s="179">
        <f t="shared" si="19"/>
        <v>0</v>
      </c>
      <c r="L84" s="179">
        <v>21</v>
      </c>
      <c r="M84" s="179">
        <f t="shared" si="20"/>
        <v>0</v>
      </c>
      <c r="N84" s="178">
        <v>0</v>
      </c>
      <c r="O84" s="178">
        <f t="shared" si="21"/>
        <v>0</v>
      </c>
      <c r="P84" s="178">
        <v>0</v>
      </c>
      <c r="Q84" s="178">
        <f t="shared" si="22"/>
        <v>0</v>
      </c>
      <c r="R84" s="179"/>
      <c r="S84" s="181" t="s">
        <v>90</v>
      </c>
      <c r="T84" s="157">
        <v>0</v>
      </c>
      <c r="U84" s="157">
        <f t="shared" si="23"/>
        <v>0</v>
      </c>
      <c r="V84" s="157"/>
      <c r="W84" s="157"/>
      <c r="X84" s="157" t="s">
        <v>91</v>
      </c>
      <c r="Y84" s="147"/>
      <c r="Z84" s="147"/>
      <c r="AA84" s="147"/>
      <c r="AB84" s="147"/>
      <c r="AC84" s="147"/>
      <c r="AD84" s="147"/>
      <c r="AE84" s="147"/>
      <c r="AF84" s="147" t="s">
        <v>92</v>
      </c>
      <c r="AG84" s="147"/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</row>
    <row r="85" spans="1:59" outlineLevel="1" x14ac:dyDescent="0.2">
      <c r="A85" s="175">
        <v>69</v>
      </c>
      <c r="B85" s="176"/>
      <c r="C85" s="183" t="s">
        <v>169</v>
      </c>
      <c r="D85" s="177" t="s">
        <v>89</v>
      </c>
      <c r="E85" s="178">
        <v>0</v>
      </c>
      <c r="F85" s="179">
        <f t="shared" si="16"/>
        <v>0</v>
      </c>
      <c r="G85" s="179">
        <f t="shared" si="17"/>
        <v>0</v>
      </c>
      <c r="H85" s="180"/>
      <c r="I85" s="179">
        <f t="shared" si="18"/>
        <v>0</v>
      </c>
      <c r="J85" s="180"/>
      <c r="K85" s="179">
        <f t="shared" si="19"/>
        <v>0</v>
      </c>
      <c r="L85" s="179">
        <v>21</v>
      </c>
      <c r="M85" s="179">
        <f t="shared" si="20"/>
        <v>0</v>
      </c>
      <c r="N85" s="178">
        <v>0</v>
      </c>
      <c r="O85" s="178">
        <f t="shared" si="21"/>
        <v>0</v>
      </c>
      <c r="P85" s="178">
        <v>0</v>
      </c>
      <c r="Q85" s="178">
        <f t="shared" si="22"/>
        <v>0</v>
      </c>
      <c r="R85" s="179"/>
      <c r="S85" s="181" t="s">
        <v>90</v>
      </c>
      <c r="T85" s="157">
        <v>0</v>
      </c>
      <c r="U85" s="157">
        <f t="shared" si="23"/>
        <v>0</v>
      </c>
      <c r="V85" s="157"/>
      <c r="W85" s="157"/>
      <c r="X85" s="157" t="s">
        <v>91</v>
      </c>
      <c r="Y85" s="147"/>
      <c r="Z85" s="147"/>
      <c r="AA85" s="147"/>
      <c r="AB85" s="147"/>
      <c r="AC85" s="147"/>
      <c r="AD85" s="147"/>
      <c r="AE85" s="147"/>
      <c r="AF85" s="147" t="s">
        <v>92</v>
      </c>
      <c r="AG85" s="147"/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</row>
    <row r="86" spans="1:59" outlineLevel="1" x14ac:dyDescent="0.2">
      <c r="A86" s="175">
        <v>70</v>
      </c>
      <c r="B86" s="176"/>
      <c r="C86" s="183" t="s">
        <v>170</v>
      </c>
      <c r="D86" s="177" t="s">
        <v>89</v>
      </c>
      <c r="E86" s="178">
        <v>0</v>
      </c>
      <c r="F86" s="179">
        <f t="shared" si="16"/>
        <v>0</v>
      </c>
      <c r="G86" s="179">
        <f t="shared" si="17"/>
        <v>0</v>
      </c>
      <c r="H86" s="180"/>
      <c r="I86" s="179">
        <f t="shared" si="18"/>
        <v>0</v>
      </c>
      <c r="J86" s="180"/>
      <c r="K86" s="179">
        <f t="shared" si="19"/>
        <v>0</v>
      </c>
      <c r="L86" s="179">
        <v>21</v>
      </c>
      <c r="M86" s="179">
        <f t="shared" si="20"/>
        <v>0</v>
      </c>
      <c r="N86" s="178">
        <v>0</v>
      </c>
      <c r="O86" s="178">
        <f t="shared" si="21"/>
        <v>0</v>
      </c>
      <c r="P86" s="178">
        <v>0</v>
      </c>
      <c r="Q86" s="178">
        <f t="shared" si="22"/>
        <v>0</v>
      </c>
      <c r="R86" s="179"/>
      <c r="S86" s="181" t="s">
        <v>90</v>
      </c>
      <c r="T86" s="157">
        <v>0</v>
      </c>
      <c r="U86" s="157">
        <f t="shared" si="23"/>
        <v>0</v>
      </c>
      <c r="V86" s="157"/>
      <c r="W86" s="157"/>
      <c r="X86" s="157" t="s">
        <v>91</v>
      </c>
      <c r="Y86" s="147"/>
      <c r="Z86" s="147"/>
      <c r="AA86" s="147"/>
      <c r="AB86" s="147"/>
      <c r="AC86" s="147"/>
      <c r="AD86" s="147"/>
      <c r="AE86" s="147"/>
      <c r="AF86" s="147" t="s">
        <v>92</v>
      </c>
      <c r="AG86" s="147"/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</row>
    <row r="87" spans="1:59" ht="22.5" outlineLevel="1" x14ac:dyDescent="0.2">
      <c r="A87" s="175">
        <v>71</v>
      </c>
      <c r="B87" s="176"/>
      <c r="C87" s="183" t="s">
        <v>171</v>
      </c>
      <c r="D87" s="177" t="s">
        <v>89</v>
      </c>
      <c r="E87" s="178">
        <v>4</v>
      </c>
      <c r="F87" s="179">
        <f t="shared" si="16"/>
        <v>0</v>
      </c>
      <c r="G87" s="179">
        <f t="shared" si="17"/>
        <v>0</v>
      </c>
      <c r="H87" s="180"/>
      <c r="I87" s="179">
        <f t="shared" si="18"/>
        <v>0</v>
      </c>
      <c r="J87" s="180"/>
      <c r="K87" s="179">
        <f t="shared" si="19"/>
        <v>0</v>
      </c>
      <c r="L87" s="179">
        <v>21</v>
      </c>
      <c r="M87" s="179">
        <f t="shared" si="20"/>
        <v>0</v>
      </c>
      <c r="N87" s="178">
        <v>0</v>
      </c>
      <c r="O87" s="178">
        <f t="shared" si="21"/>
        <v>0</v>
      </c>
      <c r="P87" s="178">
        <v>0</v>
      </c>
      <c r="Q87" s="178">
        <f t="shared" si="22"/>
        <v>0</v>
      </c>
      <c r="R87" s="179"/>
      <c r="S87" s="181" t="s">
        <v>90</v>
      </c>
      <c r="T87" s="157">
        <v>0</v>
      </c>
      <c r="U87" s="157">
        <f t="shared" si="23"/>
        <v>0</v>
      </c>
      <c r="V87" s="157"/>
      <c r="W87" s="157"/>
      <c r="X87" s="157" t="s">
        <v>91</v>
      </c>
      <c r="Y87" s="147"/>
      <c r="Z87" s="147"/>
      <c r="AA87" s="147"/>
      <c r="AB87" s="147"/>
      <c r="AC87" s="147"/>
      <c r="AD87" s="147"/>
      <c r="AE87" s="147"/>
      <c r="AF87" s="147" t="s">
        <v>92</v>
      </c>
      <c r="AG87" s="147"/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</row>
    <row r="88" spans="1:59" outlineLevel="1" x14ac:dyDescent="0.2">
      <c r="A88" s="175">
        <v>72</v>
      </c>
      <c r="B88" s="176"/>
      <c r="C88" s="183" t="s">
        <v>172</v>
      </c>
      <c r="D88" s="177" t="s">
        <v>89</v>
      </c>
      <c r="E88" s="178">
        <v>0</v>
      </c>
      <c r="F88" s="179">
        <f t="shared" si="16"/>
        <v>0</v>
      </c>
      <c r="G88" s="179">
        <f t="shared" si="17"/>
        <v>0</v>
      </c>
      <c r="H88" s="180"/>
      <c r="I88" s="179">
        <f t="shared" si="18"/>
        <v>0</v>
      </c>
      <c r="J88" s="180"/>
      <c r="K88" s="179">
        <f t="shared" si="19"/>
        <v>0</v>
      </c>
      <c r="L88" s="179">
        <v>21</v>
      </c>
      <c r="M88" s="179">
        <f t="shared" si="20"/>
        <v>0</v>
      </c>
      <c r="N88" s="178">
        <v>0</v>
      </c>
      <c r="O88" s="178">
        <f t="shared" si="21"/>
        <v>0</v>
      </c>
      <c r="P88" s="178">
        <v>0</v>
      </c>
      <c r="Q88" s="178">
        <f t="shared" si="22"/>
        <v>0</v>
      </c>
      <c r="R88" s="179"/>
      <c r="S88" s="181" t="s">
        <v>90</v>
      </c>
      <c r="T88" s="157">
        <v>0</v>
      </c>
      <c r="U88" s="157">
        <f t="shared" si="23"/>
        <v>0</v>
      </c>
      <c r="V88" s="157"/>
      <c r="W88" s="157"/>
      <c r="X88" s="157" t="s">
        <v>91</v>
      </c>
      <c r="Y88" s="147"/>
      <c r="Z88" s="147"/>
      <c r="AA88" s="147"/>
      <c r="AB88" s="147"/>
      <c r="AC88" s="147"/>
      <c r="AD88" s="147"/>
      <c r="AE88" s="147"/>
      <c r="AF88" s="147" t="s">
        <v>92</v>
      </c>
      <c r="AG88" s="147"/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</row>
    <row r="89" spans="1:59" outlineLevel="1" x14ac:dyDescent="0.2">
      <c r="A89" s="175">
        <v>73</v>
      </c>
      <c r="B89" s="176"/>
      <c r="C89" s="183" t="s">
        <v>173</v>
      </c>
      <c r="D89" s="177" t="s">
        <v>89</v>
      </c>
      <c r="E89" s="178">
        <v>1</v>
      </c>
      <c r="F89" s="179">
        <f t="shared" si="16"/>
        <v>0</v>
      </c>
      <c r="G89" s="179">
        <f t="shared" si="17"/>
        <v>0</v>
      </c>
      <c r="H89" s="180"/>
      <c r="I89" s="179">
        <f t="shared" si="18"/>
        <v>0</v>
      </c>
      <c r="J89" s="180"/>
      <c r="K89" s="179">
        <f t="shared" si="19"/>
        <v>0</v>
      </c>
      <c r="L89" s="179">
        <v>21</v>
      </c>
      <c r="M89" s="179">
        <f t="shared" si="20"/>
        <v>0</v>
      </c>
      <c r="N89" s="178">
        <v>0</v>
      </c>
      <c r="O89" s="178">
        <f t="shared" si="21"/>
        <v>0</v>
      </c>
      <c r="P89" s="178">
        <v>0</v>
      </c>
      <c r="Q89" s="178">
        <f t="shared" si="22"/>
        <v>0</v>
      </c>
      <c r="R89" s="179"/>
      <c r="S89" s="181" t="s">
        <v>90</v>
      </c>
      <c r="T89" s="157">
        <v>0</v>
      </c>
      <c r="U89" s="157">
        <f t="shared" si="23"/>
        <v>0</v>
      </c>
      <c r="V89" s="157"/>
      <c r="W89" s="157"/>
      <c r="X89" s="157" t="s">
        <v>91</v>
      </c>
      <c r="Y89" s="147"/>
      <c r="Z89" s="147"/>
      <c r="AA89" s="147"/>
      <c r="AB89" s="147"/>
      <c r="AC89" s="147"/>
      <c r="AD89" s="147"/>
      <c r="AE89" s="147"/>
      <c r="AF89" s="147" t="s">
        <v>92</v>
      </c>
      <c r="AG89" s="147"/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</row>
    <row r="90" spans="1:59" outlineLevel="1" x14ac:dyDescent="0.2">
      <c r="A90" s="175">
        <v>74</v>
      </c>
      <c r="B90" s="176"/>
      <c r="C90" s="183" t="s">
        <v>174</v>
      </c>
      <c r="D90" s="177" t="s">
        <v>89</v>
      </c>
      <c r="E90" s="178">
        <v>4</v>
      </c>
      <c r="F90" s="179">
        <f t="shared" si="16"/>
        <v>0</v>
      </c>
      <c r="G90" s="179">
        <f t="shared" si="17"/>
        <v>0</v>
      </c>
      <c r="H90" s="180"/>
      <c r="I90" s="179">
        <f t="shared" si="18"/>
        <v>0</v>
      </c>
      <c r="J90" s="180"/>
      <c r="K90" s="179">
        <f t="shared" si="19"/>
        <v>0</v>
      </c>
      <c r="L90" s="179">
        <v>21</v>
      </c>
      <c r="M90" s="179">
        <f t="shared" si="20"/>
        <v>0</v>
      </c>
      <c r="N90" s="178">
        <v>0</v>
      </c>
      <c r="O90" s="178">
        <f t="shared" si="21"/>
        <v>0</v>
      </c>
      <c r="P90" s="178">
        <v>0</v>
      </c>
      <c r="Q90" s="178">
        <f t="shared" si="22"/>
        <v>0</v>
      </c>
      <c r="R90" s="179"/>
      <c r="S90" s="181" t="s">
        <v>90</v>
      </c>
      <c r="T90" s="157">
        <v>0</v>
      </c>
      <c r="U90" s="157">
        <f t="shared" si="23"/>
        <v>0</v>
      </c>
      <c r="V90" s="157"/>
      <c r="W90" s="157"/>
      <c r="X90" s="157" t="s">
        <v>91</v>
      </c>
      <c r="Y90" s="147"/>
      <c r="Z90" s="147"/>
      <c r="AA90" s="147"/>
      <c r="AB90" s="147"/>
      <c r="AC90" s="147"/>
      <c r="AD90" s="147"/>
      <c r="AE90" s="147"/>
      <c r="AF90" s="147" t="s">
        <v>92</v>
      </c>
      <c r="AG90" s="147"/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</row>
    <row r="91" spans="1:59" ht="22.5" outlineLevel="1" x14ac:dyDescent="0.2">
      <c r="A91" s="175">
        <v>75</v>
      </c>
      <c r="B91" s="176"/>
      <c r="C91" s="183" t="s">
        <v>175</v>
      </c>
      <c r="D91" s="177" t="s">
        <v>89</v>
      </c>
      <c r="E91" s="178">
        <v>10</v>
      </c>
      <c r="F91" s="179">
        <f t="shared" si="16"/>
        <v>0</v>
      </c>
      <c r="G91" s="179">
        <f t="shared" si="17"/>
        <v>0</v>
      </c>
      <c r="H91" s="180"/>
      <c r="I91" s="179">
        <f t="shared" si="18"/>
        <v>0</v>
      </c>
      <c r="J91" s="180"/>
      <c r="K91" s="179">
        <f t="shared" si="19"/>
        <v>0</v>
      </c>
      <c r="L91" s="179">
        <v>21</v>
      </c>
      <c r="M91" s="179">
        <f t="shared" si="20"/>
        <v>0</v>
      </c>
      <c r="N91" s="178">
        <v>0</v>
      </c>
      <c r="O91" s="178">
        <f t="shared" si="21"/>
        <v>0</v>
      </c>
      <c r="P91" s="178">
        <v>0</v>
      </c>
      <c r="Q91" s="178">
        <f t="shared" si="22"/>
        <v>0</v>
      </c>
      <c r="R91" s="179"/>
      <c r="S91" s="181" t="s">
        <v>90</v>
      </c>
      <c r="T91" s="157">
        <v>0</v>
      </c>
      <c r="U91" s="157">
        <f t="shared" si="23"/>
        <v>0</v>
      </c>
      <c r="V91" s="157"/>
      <c r="W91" s="157"/>
      <c r="X91" s="157" t="s">
        <v>91</v>
      </c>
      <c r="Y91" s="147"/>
      <c r="Z91" s="147"/>
      <c r="AA91" s="147"/>
      <c r="AB91" s="147"/>
      <c r="AC91" s="147"/>
      <c r="AD91" s="147"/>
      <c r="AE91" s="147"/>
      <c r="AF91" s="147" t="s">
        <v>92</v>
      </c>
      <c r="AG91" s="147"/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</row>
    <row r="92" spans="1:59" outlineLevel="1" x14ac:dyDescent="0.2">
      <c r="A92" s="175">
        <v>76</v>
      </c>
      <c r="B92" s="176"/>
      <c r="C92" s="183" t="s">
        <v>176</v>
      </c>
      <c r="D92" s="177" t="s">
        <v>89</v>
      </c>
      <c r="E92" s="178">
        <v>1</v>
      </c>
      <c r="F92" s="179">
        <f t="shared" si="16"/>
        <v>0</v>
      </c>
      <c r="G92" s="179">
        <f t="shared" si="17"/>
        <v>0</v>
      </c>
      <c r="H92" s="180"/>
      <c r="I92" s="179">
        <f t="shared" si="18"/>
        <v>0</v>
      </c>
      <c r="J92" s="180"/>
      <c r="K92" s="179">
        <f t="shared" si="19"/>
        <v>0</v>
      </c>
      <c r="L92" s="179">
        <v>21</v>
      </c>
      <c r="M92" s="179">
        <f t="shared" si="20"/>
        <v>0</v>
      </c>
      <c r="N92" s="178">
        <v>0</v>
      </c>
      <c r="O92" s="178">
        <f t="shared" si="21"/>
        <v>0</v>
      </c>
      <c r="P92" s="178">
        <v>0</v>
      </c>
      <c r="Q92" s="178">
        <f t="shared" si="22"/>
        <v>0</v>
      </c>
      <c r="R92" s="179"/>
      <c r="S92" s="181" t="s">
        <v>90</v>
      </c>
      <c r="T92" s="157">
        <v>0</v>
      </c>
      <c r="U92" s="157">
        <f t="shared" si="23"/>
        <v>0</v>
      </c>
      <c r="V92" s="157"/>
      <c r="W92" s="157"/>
      <c r="X92" s="157" t="s">
        <v>91</v>
      </c>
      <c r="Y92" s="147"/>
      <c r="Z92" s="147"/>
      <c r="AA92" s="147"/>
      <c r="AB92" s="147"/>
      <c r="AC92" s="147"/>
      <c r="AD92" s="147"/>
      <c r="AE92" s="147"/>
      <c r="AF92" s="147" t="s">
        <v>92</v>
      </c>
      <c r="AG92" s="147"/>
      <c r="AH92" s="147"/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</row>
    <row r="93" spans="1:59" x14ac:dyDescent="0.2">
      <c r="A93" s="161" t="s">
        <v>86</v>
      </c>
      <c r="B93" s="162" t="s">
        <v>239</v>
      </c>
      <c r="C93" s="182" t="s">
        <v>56</v>
      </c>
      <c r="D93" s="163"/>
      <c r="E93" s="164"/>
      <c r="F93" s="165"/>
      <c r="G93" s="165">
        <f>SUMIF(AF94:AF117,"&lt;&gt;NOR",G94:G117)</f>
        <v>0</v>
      </c>
      <c r="H93" s="165"/>
      <c r="I93" s="165">
        <f>SUM(I94:I117)</f>
        <v>0</v>
      </c>
      <c r="J93" s="165"/>
      <c r="K93" s="165">
        <f>SUM(K94:K117)</f>
        <v>0</v>
      </c>
      <c r="L93" s="165"/>
      <c r="M93" s="165">
        <f>SUM(M94:M117)</f>
        <v>0</v>
      </c>
      <c r="N93" s="164"/>
      <c r="O93" s="164">
        <f>SUM(O94:O117)</f>
        <v>0</v>
      </c>
      <c r="P93" s="164"/>
      <c r="Q93" s="164">
        <f>SUM(Q94:Q117)</f>
        <v>0</v>
      </c>
      <c r="R93" s="165"/>
      <c r="S93" s="166"/>
      <c r="T93" s="160"/>
      <c r="U93" s="160">
        <f>SUM(U94:U117)</f>
        <v>0</v>
      </c>
      <c r="V93" s="160"/>
      <c r="W93" s="160"/>
      <c r="X93" s="160"/>
      <c r="AF93" t="s">
        <v>87</v>
      </c>
    </row>
    <row r="94" spans="1:59" outlineLevel="1" x14ac:dyDescent="0.2">
      <c r="A94" s="175">
        <v>77</v>
      </c>
      <c r="B94" s="176"/>
      <c r="C94" s="183" t="s">
        <v>177</v>
      </c>
      <c r="D94" s="177" t="s">
        <v>89</v>
      </c>
      <c r="E94" s="178">
        <v>68</v>
      </c>
      <c r="F94" s="179">
        <f t="shared" ref="F94:F117" si="24">H94+J94</f>
        <v>0</v>
      </c>
      <c r="G94" s="179">
        <f t="shared" ref="G94:G117" si="25">ROUND(E94*F94,2)</f>
        <v>0</v>
      </c>
      <c r="H94" s="180"/>
      <c r="I94" s="179">
        <f t="shared" ref="I94:I117" si="26">ROUND(E94*H94,2)</f>
        <v>0</v>
      </c>
      <c r="J94" s="180"/>
      <c r="K94" s="179">
        <f t="shared" ref="K94:K117" si="27">ROUND(E94*J94,2)</f>
        <v>0</v>
      </c>
      <c r="L94" s="179">
        <v>21</v>
      </c>
      <c r="M94" s="179">
        <f t="shared" ref="M94:M117" si="28">G94*(1+L94/100)</f>
        <v>0</v>
      </c>
      <c r="N94" s="178">
        <v>0</v>
      </c>
      <c r="O94" s="178">
        <f t="shared" ref="O94:O117" si="29">ROUND(E94*N94,2)</f>
        <v>0</v>
      </c>
      <c r="P94" s="178">
        <v>0</v>
      </c>
      <c r="Q94" s="178">
        <f t="shared" ref="Q94:Q117" si="30">ROUND(E94*P94,2)</f>
        <v>0</v>
      </c>
      <c r="R94" s="179"/>
      <c r="S94" s="181" t="s">
        <v>90</v>
      </c>
      <c r="T94" s="157">
        <v>0</v>
      </c>
      <c r="U94" s="157">
        <f t="shared" ref="U94:U117" si="31">ROUND(E94*T94,2)</f>
        <v>0</v>
      </c>
      <c r="V94" s="157"/>
      <c r="W94" s="157"/>
      <c r="X94" s="157" t="s">
        <v>91</v>
      </c>
      <c r="Y94" s="147"/>
      <c r="Z94" s="147"/>
      <c r="AA94" s="147"/>
      <c r="AB94" s="147"/>
      <c r="AC94" s="147"/>
      <c r="AD94" s="147"/>
      <c r="AE94" s="147"/>
      <c r="AF94" s="147" t="s">
        <v>92</v>
      </c>
      <c r="AG94" s="147"/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</row>
    <row r="95" spans="1:59" outlineLevel="1" x14ac:dyDescent="0.2">
      <c r="A95" s="175">
        <v>78</v>
      </c>
      <c r="B95" s="176"/>
      <c r="C95" s="183" t="s">
        <v>178</v>
      </c>
      <c r="D95" s="177" t="s">
        <v>89</v>
      </c>
      <c r="E95" s="178">
        <v>72</v>
      </c>
      <c r="F95" s="179">
        <f t="shared" si="24"/>
        <v>0</v>
      </c>
      <c r="G95" s="179">
        <f t="shared" si="25"/>
        <v>0</v>
      </c>
      <c r="H95" s="180"/>
      <c r="I95" s="179">
        <f t="shared" si="26"/>
        <v>0</v>
      </c>
      <c r="J95" s="180"/>
      <c r="K95" s="179">
        <f t="shared" si="27"/>
        <v>0</v>
      </c>
      <c r="L95" s="179">
        <v>21</v>
      </c>
      <c r="M95" s="179">
        <f t="shared" si="28"/>
        <v>0</v>
      </c>
      <c r="N95" s="178">
        <v>0</v>
      </c>
      <c r="O95" s="178">
        <f t="shared" si="29"/>
        <v>0</v>
      </c>
      <c r="P95" s="178">
        <v>0</v>
      </c>
      <c r="Q95" s="178">
        <f t="shared" si="30"/>
        <v>0</v>
      </c>
      <c r="R95" s="179"/>
      <c r="S95" s="181" t="s">
        <v>90</v>
      </c>
      <c r="T95" s="157">
        <v>0</v>
      </c>
      <c r="U95" s="157">
        <f t="shared" si="31"/>
        <v>0</v>
      </c>
      <c r="V95" s="157"/>
      <c r="W95" s="157"/>
      <c r="X95" s="157" t="s">
        <v>91</v>
      </c>
      <c r="Y95" s="147"/>
      <c r="Z95" s="147"/>
      <c r="AA95" s="147"/>
      <c r="AB95" s="147"/>
      <c r="AC95" s="147"/>
      <c r="AD95" s="147"/>
      <c r="AE95" s="147"/>
      <c r="AF95" s="147" t="s">
        <v>92</v>
      </c>
      <c r="AG95" s="147"/>
      <c r="AH95" s="147"/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</row>
    <row r="96" spans="1:59" outlineLevel="1" x14ac:dyDescent="0.2">
      <c r="A96" s="175">
        <v>79</v>
      </c>
      <c r="B96" s="176"/>
      <c r="C96" s="183" t="s">
        <v>179</v>
      </c>
      <c r="D96" s="177" t="s">
        <v>89</v>
      </c>
      <c r="E96" s="178">
        <v>98</v>
      </c>
      <c r="F96" s="179">
        <f t="shared" si="24"/>
        <v>0</v>
      </c>
      <c r="G96" s="179">
        <f t="shared" si="25"/>
        <v>0</v>
      </c>
      <c r="H96" s="180"/>
      <c r="I96" s="179">
        <f t="shared" si="26"/>
        <v>0</v>
      </c>
      <c r="J96" s="180"/>
      <c r="K96" s="179">
        <f t="shared" si="27"/>
        <v>0</v>
      </c>
      <c r="L96" s="179">
        <v>21</v>
      </c>
      <c r="M96" s="179">
        <f t="shared" si="28"/>
        <v>0</v>
      </c>
      <c r="N96" s="178">
        <v>0</v>
      </c>
      <c r="O96" s="178">
        <f t="shared" si="29"/>
        <v>0</v>
      </c>
      <c r="P96" s="178">
        <v>0</v>
      </c>
      <c r="Q96" s="178">
        <f t="shared" si="30"/>
        <v>0</v>
      </c>
      <c r="R96" s="179"/>
      <c r="S96" s="181" t="s">
        <v>90</v>
      </c>
      <c r="T96" s="157">
        <v>0</v>
      </c>
      <c r="U96" s="157">
        <f t="shared" si="31"/>
        <v>0</v>
      </c>
      <c r="V96" s="157"/>
      <c r="W96" s="157"/>
      <c r="X96" s="157" t="s">
        <v>91</v>
      </c>
      <c r="Y96" s="147"/>
      <c r="Z96" s="147"/>
      <c r="AA96" s="147"/>
      <c r="AB96" s="147"/>
      <c r="AC96" s="147"/>
      <c r="AD96" s="147"/>
      <c r="AE96" s="147"/>
      <c r="AF96" s="147" t="s">
        <v>92</v>
      </c>
      <c r="AG96" s="147"/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</row>
    <row r="97" spans="1:59" outlineLevel="1" x14ac:dyDescent="0.2">
      <c r="A97" s="175">
        <v>80</v>
      </c>
      <c r="B97" s="176"/>
      <c r="C97" s="183" t="s">
        <v>180</v>
      </c>
      <c r="D97" s="177" t="s">
        <v>89</v>
      </c>
      <c r="E97" s="178">
        <v>62</v>
      </c>
      <c r="F97" s="179">
        <f t="shared" si="24"/>
        <v>0</v>
      </c>
      <c r="G97" s="179">
        <f t="shared" si="25"/>
        <v>0</v>
      </c>
      <c r="H97" s="180"/>
      <c r="I97" s="179">
        <f t="shared" si="26"/>
        <v>0</v>
      </c>
      <c r="J97" s="180"/>
      <c r="K97" s="179">
        <f t="shared" si="27"/>
        <v>0</v>
      </c>
      <c r="L97" s="179">
        <v>21</v>
      </c>
      <c r="M97" s="179">
        <f t="shared" si="28"/>
        <v>0</v>
      </c>
      <c r="N97" s="178">
        <v>0</v>
      </c>
      <c r="O97" s="178">
        <f t="shared" si="29"/>
        <v>0</v>
      </c>
      <c r="P97" s="178">
        <v>0</v>
      </c>
      <c r="Q97" s="178">
        <f t="shared" si="30"/>
        <v>0</v>
      </c>
      <c r="R97" s="179"/>
      <c r="S97" s="181" t="s">
        <v>90</v>
      </c>
      <c r="T97" s="157">
        <v>0</v>
      </c>
      <c r="U97" s="157">
        <f t="shared" si="31"/>
        <v>0</v>
      </c>
      <c r="V97" s="157"/>
      <c r="W97" s="157"/>
      <c r="X97" s="157" t="s">
        <v>91</v>
      </c>
      <c r="Y97" s="147"/>
      <c r="Z97" s="147"/>
      <c r="AA97" s="147"/>
      <c r="AB97" s="147"/>
      <c r="AC97" s="147"/>
      <c r="AD97" s="147"/>
      <c r="AE97" s="147"/>
      <c r="AF97" s="147" t="s">
        <v>92</v>
      </c>
      <c r="AG97" s="147"/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</row>
    <row r="98" spans="1:59" outlineLevel="1" x14ac:dyDescent="0.2">
      <c r="A98" s="175">
        <v>81</v>
      </c>
      <c r="B98" s="176"/>
      <c r="C98" s="183" t="s">
        <v>181</v>
      </c>
      <c r="D98" s="177" t="s">
        <v>132</v>
      </c>
      <c r="E98" s="178">
        <v>1</v>
      </c>
      <c r="F98" s="179">
        <f t="shared" si="24"/>
        <v>0</v>
      </c>
      <c r="G98" s="179">
        <f t="shared" si="25"/>
        <v>0</v>
      </c>
      <c r="H98" s="180"/>
      <c r="I98" s="179">
        <f t="shared" si="26"/>
        <v>0</v>
      </c>
      <c r="J98" s="180"/>
      <c r="K98" s="179">
        <f t="shared" si="27"/>
        <v>0</v>
      </c>
      <c r="L98" s="179">
        <v>21</v>
      </c>
      <c r="M98" s="179">
        <f t="shared" si="28"/>
        <v>0</v>
      </c>
      <c r="N98" s="178">
        <v>0</v>
      </c>
      <c r="O98" s="178">
        <f t="shared" si="29"/>
        <v>0</v>
      </c>
      <c r="P98" s="178">
        <v>0</v>
      </c>
      <c r="Q98" s="178">
        <f t="shared" si="30"/>
        <v>0</v>
      </c>
      <c r="R98" s="179"/>
      <c r="S98" s="181" t="s">
        <v>90</v>
      </c>
      <c r="T98" s="157">
        <v>0</v>
      </c>
      <c r="U98" s="157">
        <f t="shared" si="31"/>
        <v>0</v>
      </c>
      <c r="V98" s="157"/>
      <c r="W98" s="157"/>
      <c r="X98" s="157" t="s">
        <v>91</v>
      </c>
      <c r="Y98" s="147"/>
      <c r="Z98" s="147"/>
      <c r="AA98" s="147"/>
      <c r="AB98" s="147"/>
      <c r="AC98" s="147"/>
      <c r="AD98" s="147"/>
      <c r="AE98" s="147"/>
      <c r="AF98" s="147" t="s">
        <v>92</v>
      </c>
      <c r="AG98" s="147"/>
      <c r="AH98" s="147"/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</row>
    <row r="99" spans="1:59" outlineLevel="1" x14ac:dyDescent="0.2">
      <c r="A99" s="175">
        <v>82</v>
      </c>
      <c r="B99" s="176"/>
      <c r="C99" s="183" t="s">
        <v>182</v>
      </c>
      <c r="D99" s="177" t="s">
        <v>183</v>
      </c>
      <c r="E99" s="178">
        <v>160</v>
      </c>
      <c r="F99" s="179">
        <f t="shared" si="24"/>
        <v>0</v>
      </c>
      <c r="G99" s="179">
        <f t="shared" si="25"/>
        <v>0</v>
      </c>
      <c r="H99" s="180"/>
      <c r="I99" s="179">
        <f t="shared" si="26"/>
        <v>0</v>
      </c>
      <c r="J99" s="180"/>
      <c r="K99" s="179">
        <f t="shared" si="27"/>
        <v>0</v>
      </c>
      <c r="L99" s="179">
        <v>21</v>
      </c>
      <c r="M99" s="179">
        <f t="shared" si="28"/>
        <v>0</v>
      </c>
      <c r="N99" s="178">
        <v>0</v>
      </c>
      <c r="O99" s="178">
        <f t="shared" si="29"/>
        <v>0</v>
      </c>
      <c r="P99" s="178">
        <v>0</v>
      </c>
      <c r="Q99" s="178">
        <f t="shared" si="30"/>
        <v>0</v>
      </c>
      <c r="R99" s="179"/>
      <c r="S99" s="181" t="s">
        <v>90</v>
      </c>
      <c r="T99" s="157">
        <v>0</v>
      </c>
      <c r="U99" s="157">
        <f t="shared" si="31"/>
        <v>0</v>
      </c>
      <c r="V99" s="157"/>
      <c r="W99" s="157"/>
      <c r="X99" s="157" t="s">
        <v>91</v>
      </c>
      <c r="Y99" s="147"/>
      <c r="Z99" s="147"/>
      <c r="AA99" s="147"/>
      <c r="AB99" s="147"/>
      <c r="AC99" s="147"/>
      <c r="AD99" s="147"/>
      <c r="AE99" s="147"/>
      <c r="AF99" s="147" t="s">
        <v>92</v>
      </c>
      <c r="AG99" s="147"/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</row>
    <row r="100" spans="1:59" outlineLevel="1" x14ac:dyDescent="0.2">
      <c r="A100" s="175">
        <v>83</v>
      </c>
      <c r="B100" s="176"/>
      <c r="C100" s="183" t="s">
        <v>184</v>
      </c>
      <c r="D100" s="177" t="s">
        <v>132</v>
      </c>
      <c r="E100" s="178">
        <v>1</v>
      </c>
      <c r="F100" s="179">
        <f t="shared" si="24"/>
        <v>0</v>
      </c>
      <c r="G100" s="179">
        <f t="shared" si="25"/>
        <v>0</v>
      </c>
      <c r="H100" s="180"/>
      <c r="I100" s="179">
        <f t="shared" si="26"/>
        <v>0</v>
      </c>
      <c r="J100" s="180"/>
      <c r="K100" s="179">
        <f t="shared" si="27"/>
        <v>0</v>
      </c>
      <c r="L100" s="179">
        <v>21</v>
      </c>
      <c r="M100" s="179">
        <f t="shared" si="28"/>
        <v>0</v>
      </c>
      <c r="N100" s="178">
        <v>0</v>
      </c>
      <c r="O100" s="178">
        <f t="shared" si="29"/>
        <v>0</v>
      </c>
      <c r="P100" s="178">
        <v>0</v>
      </c>
      <c r="Q100" s="178">
        <f t="shared" si="30"/>
        <v>0</v>
      </c>
      <c r="R100" s="179"/>
      <c r="S100" s="181" t="s">
        <v>90</v>
      </c>
      <c r="T100" s="157">
        <v>0</v>
      </c>
      <c r="U100" s="157">
        <f t="shared" si="31"/>
        <v>0</v>
      </c>
      <c r="V100" s="157"/>
      <c r="W100" s="157"/>
      <c r="X100" s="157" t="s">
        <v>91</v>
      </c>
      <c r="Y100" s="147"/>
      <c r="Z100" s="147"/>
      <c r="AA100" s="147"/>
      <c r="AB100" s="147"/>
      <c r="AC100" s="147"/>
      <c r="AD100" s="147"/>
      <c r="AE100" s="147"/>
      <c r="AF100" s="147" t="s">
        <v>92</v>
      </c>
      <c r="AG100" s="147"/>
      <c r="AH100" s="147"/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</row>
    <row r="101" spans="1:59" outlineLevel="1" x14ac:dyDescent="0.2">
      <c r="A101" s="175">
        <v>84</v>
      </c>
      <c r="B101" s="176"/>
      <c r="C101" s="183" t="s">
        <v>185</v>
      </c>
      <c r="D101" s="177" t="s">
        <v>183</v>
      </c>
      <c r="E101" s="178">
        <v>52</v>
      </c>
      <c r="F101" s="179">
        <f t="shared" si="24"/>
        <v>0</v>
      </c>
      <c r="G101" s="179">
        <f t="shared" si="25"/>
        <v>0</v>
      </c>
      <c r="H101" s="180"/>
      <c r="I101" s="179">
        <f t="shared" si="26"/>
        <v>0</v>
      </c>
      <c r="J101" s="180"/>
      <c r="K101" s="179">
        <f t="shared" si="27"/>
        <v>0</v>
      </c>
      <c r="L101" s="179">
        <v>21</v>
      </c>
      <c r="M101" s="179">
        <f t="shared" si="28"/>
        <v>0</v>
      </c>
      <c r="N101" s="178">
        <v>0</v>
      </c>
      <c r="O101" s="178">
        <f t="shared" si="29"/>
        <v>0</v>
      </c>
      <c r="P101" s="178">
        <v>0</v>
      </c>
      <c r="Q101" s="178">
        <f t="shared" si="30"/>
        <v>0</v>
      </c>
      <c r="R101" s="179"/>
      <c r="S101" s="181" t="s">
        <v>90</v>
      </c>
      <c r="T101" s="157">
        <v>0</v>
      </c>
      <c r="U101" s="157">
        <f t="shared" si="31"/>
        <v>0</v>
      </c>
      <c r="V101" s="157"/>
      <c r="W101" s="157"/>
      <c r="X101" s="157" t="s">
        <v>91</v>
      </c>
      <c r="Y101" s="147"/>
      <c r="Z101" s="147"/>
      <c r="AA101" s="147"/>
      <c r="AB101" s="147"/>
      <c r="AC101" s="147"/>
      <c r="AD101" s="147"/>
      <c r="AE101" s="147"/>
      <c r="AF101" s="147" t="s">
        <v>92</v>
      </c>
      <c r="AG101" s="147"/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</row>
    <row r="102" spans="1:59" outlineLevel="1" x14ac:dyDescent="0.2">
      <c r="A102" s="175">
        <v>85</v>
      </c>
      <c r="B102" s="176"/>
      <c r="C102" s="183" t="s">
        <v>186</v>
      </c>
      <c r="D102" s="177" t="s">
        <v>183</v>
      </c>
      <c r="E102" s="178">
        <v>110</v>
      </c>
      <c r="F102" s="179">
        <f t="shared" si="24"/>
        <v>0</v>
      </c>
      <c r="G102" s="179">
        <f t="shared" si="25"/>
        <v>0</v>
      </c>
      <c r="H102" s="180"/>
      <c r="I102" s="179">
        <f t="shared" si="26"/>
        <v>0</v>
      </c>
      <c r="J102" s="180"/>
      <c r="K102" s="179">
        <f t="shared" si="27"/>
        <v>0</v>
      </c>
      <c r="L102" s="179">
        <v>21</v>
      </c>
      <c r="M102" s="179">
        <f t="shared" si="28"/>
        <v>0</v>
      </c>
      <c r="N102" s="178">
        <v>0</v>
      </c>
      <c r="O102" s="178">
        <f t="shared" si="29"/>
        <v>0</v>
      </c>
      <c r="P102" s="178">
        <v>0</v>
      </c>
      <c r="Q102" s="178">
        <f t="shared" si="30"/>
        <v>0</v>
      </c>
      <c r="R102" s="179"/>
      <c r="S102" s="181" t="s">
        <v>90</v>
      </c>
      <c r="T102" s="157">
        <v>0</v>
      </c>
      <c r="U102" s="157">
        <f t="shared" si="31"/>
        <v>0</v>
      </c>
      <c r="V102" s="157"/>
      <c r="W102" s="157"/>
      <c r="X102" s="157" t="s">
        <v>91</v>
      </c>
      <c r="Y102" s="147"/>
      <c r="Z102" s="147"/>
      <c r="AA102" s="147"/>
      <c r="AB102" s="147"/>
      <c r="AC102" s="147"/>
      <c r="AD102" s="147"/>
      <c r="AE102" s="147"/>
      <c r="AF102" s="147" t="s">
        <v>92</v>
      </c>
      <c r="AG102" s="147"/>
      <c r="AH102" s="147"/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</row>
    <row r="103" spans="1:59" outlineLevel="1" x14ac:dyDescent="0.2">
      <c r="A103" s="175">
        <v>86</v>
      </c>
      <c r="B103" s="176"/>
      <c r="C103" s="183" t="s">
        <v>187</v>
      </c>
      <c r="D103" s="177" t="s">
        <v>183</v>
      </c>
      <c r="E103" s="178">
        <v>70</v>
      </c>
      <c r="F103" s="179">
        <f t="shared" si="24"/>
        <v>0</v>
      </c>
      <c r="G103" s="179">
        <f t="shared" si="25"/>
        <v>0</v>
      </c>
      <c r="H103" s="180"/>
      <c r="I103" s="179">
        <f t="shared" si="26"/>
        <v>0</v>
      </c>
      <c r="J103" s="180"/>
      <c r="K103" s="179">
        <f t="shared" si="27"/>
        <v>0</v>
      </c>
      <c r="L103" s="179">
        <v>21</v>
      </c>
      <c r="M103" s="179">
        <f t="shared" si="28"/>
        <v>0</v>
      </c>
      <c r="N103" s="178">
        <v>0</v>
      </c>
      <c r="O103" s="178">
        <f t="shared" si="29"/>
        <v>0</v>
      </c>
      <c r="P103" s="178">
        <v>0</v>
      </c>
      <c r="Q103" s="178">
        <f t="shared" si="30"/>
        <v>0</v>
      </c>
      <c r="R103" s="179"/>
      <c r="S103" s="181" t="s">
        <v>90</v>
      </c>
      <c r="T103" s="157">
        <v>0</v>
      </c>
      <c r="U103" s="157">
        <f t="shared" si="31"/>
        <v>0</v>
      </c>
      <c r="V103" s="157"/>
      <c r="W103" s="157"/>
      <c r="X103" s="157" t="s">
        <v>91</v>
      </c>
      <c r="Y103" s="147"/>
      <c r="Z103" s="147"/>
      <c r="AA103" s="147"/>
      <c r="AB103" s="147"/>
      <c r="AC103" s="147"/>
      <c r="AD103" s="147"/>
      <c r="AE103" s="147"/>
      <c r="AF103" s="147" t="s">
        <v>92</v>
      </c>
      <c r="AG103" s="147"/>
      <c r="AH103" s="147"/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</row>
    <row r="104" spans="1:59" outlineLevel="1" x14ac:dyDescent="0.2">
      <c r="A104" s="175">
        <v>87</v>
      </c>
      <c r="B104" s="176"/>
      <c r="C104" s="183" t="s">
        <v>188</v>
      </c>
      <c r="D104" s="177" t="s">
        <v>183</v>
      </c>
      <c r="E104" s="178">
        <v>80</v>
      </c>
      <c r="F104" s="179">
        <f t="shared" si="24"/>
        <v>0</v>
      </c>
      <c r="G104" s="179">
        <f t="shared" si="25"/>
        <v>0</v>
      </c>
      <c r="H104" s="180"/>
      <c r="I104" s="179">
        <f t="shared" si="26"/>
        <v>0</v>
      </c>
      <c r="J104" s="180"/>
      <c r="K104" s="179">
        <f t="shared" si="27"/>
        <v>0</v>
      </c>
      <c r="L104" s="179">
        <v>21</v>
      </c>
      <c r="M104" s="179">
        <f t="shared" si="28"/>
        <v>0</v>
      </c>
      <c r="N104" s="178">
        <v>0</v>
      </c>
      <c r="O104" s="178">
        <f t="shared" si="29"/>
        <v>0</v>
      </c>
      <c r="P104" s="178">
        <v>0</v>
      </c>
      <c r="Q104" s="178">
        <f t="shared" si="30"/>
        <v>0</v>
      </c>
      <c r="R104" s="179"/>
      <c r="S104" s="181" t="s">
        <v>90</v>
      </c>
      <c r="T104" s="157">
        <v>0</v>
      </c>
      <c r="U104" s="157">
        <f t="shared" si="31"/>
        <v>0</v>
      </c>
      <c r="V104" s="157"/>
      <c r="W104" s="157"/>
      <c r="X104" s="157" t="s">
        <v>91</v>
      </c>
      <c r="Y104" s="147"/>
      <c r="Z104" s="147"/>
      <c r="AA104" s="147"/>
      <c r="AB104" s="147"/>
      <c r="AC104" s="147"/>
      <c r="AD104" s="147"/>
      <c r="AE104" s="147"/>
      <c r="AF104" s="147" t="s">
        <v>92</v>
      </c>
      <c r="AG104" s="147"/>
      <c r="AH104" s="147"/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</row>
    <row r="105" spans="1:59" outlineLevel="1" x14ac:dyDescent="0.2">
      <c r="A105" s="175">
        <v>88</v>
      </c>
      <c r="B105" s="176"/>
      <c r="C105" s="183" t="s">
        <v>189</v>
      </c>
      <c r="D105" s="177" t="s">
        <v>183</v>
      </c>
      <c r="E105" s="178">
        <v>130</v>
      </c>
      <c r="F105" s="179">
        <f t="shared" si="24"/>
        <v>0</v>
      </c>
      <c r="G105" s="179">
        <f t="shared" si="25"/>
        <v>0</v>
      </c>
      <c r="H105" s="180"/>
      <c r="I105" s="179">
        <f t="shared" si="26"/>
        <v>0</v>
      </c>
      <c r="J105" s="180"/>
      <c r="K105" s="179">
        <f t="shared" si="27"/>
        <v>0</v>
      </c>
      <c r="L105" s="179">
        <v>21</v>
      </c>
      <c r="M105" s="179">
        <f t="shared" si="28"/>
        <v>0</v>
      </c>
      <c r="N105" s="178">
        <v>0</v>
      </c>
      <c r="O105" s="178">
        <f t="shared" si="29"/>
        <v>0</v>
      </c>
      <c r="P105" s="178">
        <v>0</v>
      </c>
      <c r="Q105" s="178">
        <f t="shared" si="30"/>
        <v>0</v>
      </c>
      <c r="R105" s="179"/>
      <c r="S105" s="181" t="s">
        <v>90</v>
      </c>
      <c r="T105" s="157">
        <v>0</v>
      </c>
      <c r="U105" s="157">
        <f t="shared" si="31"/>
        <v>0</v>
      </c>
      <c r="V105" s="157"/>
      <c r="W105" s="157"/>
      <c r="X105" s="157" t="s">
        <v>91</v>
      </c>
      <c r="Y105" s="147"/>
      <c r="Z105" s="147"/>
      <c r="AA105" s="147"/>
      <c r="AB105" s="147"/>
      <c r="AC105" s="147"/>
      <c r="AD105" s="147"/>
      <c r="AE105" s="147"/>
      <c r="AF105" s="147" t="s">
        <v>92</v>
      </c>
      <c r="AG105" s="147"/>
      <c r="AH105" s="147"/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</row>
    <row r="106" spans="1:59" outlineLevel="1" x14ac:dyDescent="0.2">
      <c r="A106" s="175">
        <v>89</v>
      </c>
      <c r="B106" s="176"/>
      <c r="C106" s="183" t="s">
        <v>190</v>
      </c>
      <c r="D106" s="177" t="s">
        <v>183</v>
      </c>
      <c r="E106" s="178">
        <v>70</v>
      </c>
      <c r="F106" s="179">
        <f t="shared" si="24"/>
        <v>0</v>
      </c>
      <c r="G106" s="179">
        <f t="shared" si="25"/>
        <v>0</v>
      </c>
      <c r="H106" s="180"/>
      <c r="I106" s="179">
        <f t="shared" si="26"/>
        <v>0</v>
      </c>
      <c r="J106" s="180"/>
      <c r="K106" s="179">
        <f t="shared" si="27"/>
        <v>0</v>
      </c>
      <c r="L106" s="179">
        <v>21</v>
      </c>
      <c r="M106" s="179">
        <f t="shared" si="28"/>
        <v>0</v>
      </c>
      <c r="N106" s="178">
        <v>0</v>
      </c>
      <c r="O106" s="178">
        <f t="shared" si="29"/>
        <v>0</v>
      </c>
      <c r="P106" s="178">
        <v>0</v>
      </c>
      <c r="Q106" s="178">
        <f t="shared" si="30"/>
        <v>0</v>
      </c>
      <c r="R106" s="179"/>
      <c r="S106" s="181" t="s">
        <v>90</v>
      </c>
      <c r="T106" s="157">
        <v>0</v>
      </c>
      <c r="U106" s="157">
        <f t="shared" si="31"/>
        <v>0</v>
      </c>
      <c r="V106" s="157"/>
      <c r="W106" s="157"/>
      <c r="X106" s="157" t="s">
        <v>91</v>
      </c>
      <c r="Y106" s="147"/>
      <c r="Z106" s="147"/>
      <c r="AA106" s="147"/>
      <c r="AB106" s="147"/>
      <c r="AC106" s="147"/>
      <c r="AD106" s="147"/>
      <c r="AE106" s="147"/>
      <c r="AF106" s="147" t="s">
        <v>92</v>
      </c>
      <c r="AG106" s="147"/>
      <c r="AH106" s="147"/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</row>
    <row r="107" spans="1:59" outlineLevel="1" x14ac:dyDescent="0.2">
      <c r="A107" s="175">
        <v>90</v>
      </c>
      <c r="B107" s="176"/>
      <c r="C107" s="183" t="s">
        <v>191</v>
      </c>
      <c r="D107" s="177" t="s">
        <v>183</v>
      </c>
      <c r="E107" s="178">
        <v>70</v>
      </c>
      <c r="F107" s="179">
        <f t="shared" si="24"/>
        <v>0</v>
      </c>
      <c r="G107" s="179">
        <f t="shared" si="25"/>
        <v>0</v>
      </c>
      <c r="H107" s="180"/>
      <c r="I107" s="179">
        <f t="shared" si="26"/>
        <v>0</v>
      </c>
      <c r="J107" s="180"/>
      <c r="K107" s="179">
        <f t="shared" si="27"/>
        <v>0</v>
      </c>
      <c r="L107" s="179">
        <v>21</v>
      </c>
      <c r="M107" s="179">
        <f t="shared" si="28"/>
        <v>0</v>
      </c>
      <c r="N107" s="178">
        <v>0</v>
      </c>
      <c r="O107" s="178">
        <f t="shared" si="29"/>
        <v>0</v>
      </c>
      <c r="P107" s="178">
        <v>0</v>
      </c>
      <c r="Q107" s="178">
        <f t="shared" si="30"/>
        <v>0</v>
      </c>
      <c r="R107" s="179"/>
      <c r="S107" s="181" t="s">
        <v>90</v>
      </c>
      <c r="T107" s="157">
        <v>0</v>
      </c>
      <c r="U107" s="157">
        <f t="shared" si="31"/>
        <v>0</v>
      </c>
      <c r="V107" s="157"/>
      <c r="W107" s="157"/>
      <c r="X107" s="157" t="s">
        <v>91</v>
      </c>
      <c r="Y107" s="147"/>
      <c r="Z107" s="147"/>
      <c r="AA107" s="147"/>
      <c r="AB107" s="147"/>
      <c r="AC107" s="147"/>
      <c r="AD107" s="147"/>
      <c r="AE107" s="147"/>
      <c r="AF107" s="147" t="s">
        <v>92</v>
      </c>
      <c r="AG107" s="147"/>
      <c r="AH107" s="147"/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</row>
    <row r="108" spans="1:59" outlineLevel="1" x14ac:dyDescent="0.2">
      <c r="A108" s="175">
        <v>91</v>
      </c>
      <c r="B108" s="176"/>
      <c r="C108" s="183" t="s">
        <v>192</v>
      </c>
      <c r="D108" s="177" t="s">
        <v>183</v>
      </c>
      <c r="E108" s="178">
        <v>35</v>
      </c>
      <c r="F108" s="179">
        <f t="shared" si="24"/>
        <v>0</v>
      </c>
      <c r="G108" s="179">
        <f t="shared" si="25"/>
        <v>0</v>
      </c>
      <c r="H108" s="180"/>
      <c r="I108" s="179">
        <f t="shared" si="26"/>
        <v>0</v>
      </c>
      <c r="J108" s="180"/>
      <c r="K108" s="179">
        <f t="shared" si="27"/>
        <v>0</v>
      </c>
      <c r="L108" s="179">
        <v>21</v>
      </c>
      <c r="M108" s="179">
        <f t="shared" si="28"/>
        <v>0</v>
      </c>
      <c r="N108" s="178">
        <v>0</v>
      </c>
      <c r="O108" s="178">
        <f t="shared" si="29"/>
        <v>0</v>
      </c>
      <c r="P108" s="178">
        <v>0</v>
      </c>
      <c r="Q108" s="178">
        <f t="shared" si="30"/>
        <v>0</v>
      </c>
      <c r="R108" s="179"/>
      <c r="S108" s="181" t="s">
        <v>90</v>
      </c>
      <c r="T108" s="157">
        <v>0</v>
      </c>
      <c r="U108" s="157">
        <f t="shared" si="31"/>
        <v>0</v>
      </c>
      <c r="V108" s="157"/>
      <c r="W108" s="157"/>
      <c r="X108" s="157" t="s">
        <v>91</v>
      </c>
      <c r="Y108" s="147"/>
      <c r="Z108" s="147"/>
      <c r="AA108" s="147"/>
      <c r="AB108" s="147"/>
      <c r="AC108" s="147"/>
      <c r="AD108" s="147"/>
      <c r="AE108" s="147"/>
      <c r="AF108" s="147" t="s">
        <v>92</v>
      </c>
      <c r="AG108" s="147"/>
      <c r="AH108" s="147"/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</row>
    <row r="109" spans="1:59" outlineLevel="1" x14ac:dyDescent="0.2">
      <c r="A109" s="175">
        <v>92</v>
      </c>
      <c r="B109" s="176"/>
      <c r="C109" s="183" t="s">
        <v>193</v>
      </c>
      <c r="D109" s="177" t="s">
        <v>183</v>
      </c>
      <c r="E109" s="178">
        <v>30</v>
      </c>
      <c r="F109" s="179">
        <f t="shared" si="24"/>
        <v>0</v>
      </c>
      <c r="G109" s="179">
        <f t="shared" si="25"/>
        <v>0</v>
      </c>
      <c r="H109" s="180"/>
      <c r="I109" s="179">
        <f t="shared" si="26"/>
        <v>0</v>
      </c>
      <c r="J109" s="180"/>
      <c r="K109" s="179">
        <f t="shared" si="27"/>
        <v>0</v>
      </c>
      <c r="L109" s="179">
        <v>21</v>
      </c>
      <c r="M109" s="179">
        <f t="shared" si="28"/>
        <v>0</v>
      </c>
      <c r="N109" s="178">
        <v>0</v>
      </c>
      <c r="O109" s="178">
        <f t="shared" si="29"/>
        <v>0</v>
      </c>
      <c r="P109" s="178">
        <v>0</v>
      </c>
      <c r="Q109" s="178">
        <f t="shared" si="30"/>
        <v>0</v>
      </c>
      <c r="R109" s="179"/>
      <c r="S109" s="181" t="s">
        <v>90</v>
      </c>
      <c r="T109" s="157">
        <v>0</v>
      </c>
      <c r="U109" s="157">
        <f t="shared" si="31"/>
        <v>0</v>
      </c>
      <c r="V109" s="157"/>
      <c r="W109" s="157"/>
      <c r="X109" s="157" t="s">
        <v>91</v>
      </c>
      <c r="Y109" s="147"/>
      <c r="Z109" s="147"/>
      <c r="AA109" s="147"/>
      <c r="AB109" s="147"/>
      <c r="AC109" s="147"/>
      <c r="AD109" s="147"/>
      <c r="AE109" s="147"/>
      <c r="AF109" s="147" t="s">
        <v>92</v>
      </c>
      <c r="AG109" s="147"/>
      <c r="AH109" s="147"/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</row>
    <row r="110" spans="1:59" outlineLevel="1" x14ac:dyDescent="0.2">
      <c r="A110" s="175">
        <v>93</v>
      </c>
      <c r="B110" s="176"/>
      <c r="C110" s="183" t="s">
        <v>194</v>
      </c>
      <c r="D110" s="177" t="s">
        <v>183</v>
      </c>
      <c r="E110" s="178">
        <v>25</v>
      </c>
      <c r="F110" s="179">
        <f t="shared" si="24"/>
        <v>0</v>
      </c>
      <c r="G110" s="179">
        <f t="shared" si="25"/>
        <v>0</v>
      </c>
      <c r="H110" s="180"/>
      <c r="I110" s="179">
        <f t="shared" si="26"/>
        <v>0</v>
      </c>
      <c r="J110" s="180"/>
      <c r="K110" s="179">
        <f t="shared" si="27"/>
        <v>0</v>
      </c>
      <c r="L110" s="179">
        <v>21</v>
      </c>
      <c r="M110" s="179">
        <f t="shared" si="28"/>
        <v>0</v>
      </c>
      <c r="N110" s="178">
        <v>0</v>
      </c>
      <c r="O110" s="178">
        <f t="shared" si="29"/>
        <v>0</v>
      </c>
      <c r="P110" s="178">
        <v>0</v>
      </c>
      <c r="Q110" s="178">
        <f t="shared" si="30"/>
        <v>0</v>
      </c>
      <c r="R110" s="179"/>
      <c r="S110" s="181" t="s">
        <v>90</v>
      </c>
      <c r="T110" s="157">
        <v>0</v>
      </c>
      <c r="U110" s="157">
        <f t="shared" si="31"/>
        <v>0</v>
      </c>
      <c r="V110" s="157"/>
      <c r="W110" s="157"/>
      <c r="X110" s="157" t="s">
        <v>91</v>
      </c>
      <c r="Y110" s="147"/>
      <c r="Z110" s="147"/>
      <c r="AA110" s="147"/>
      <c r="AB110" s="147"/>
      <c r="AC110" s="147"/>
      <c r="AD110" s="147"/>
      <c r="AE110" s="147"/>
      <c r="AF110" s="147" t="s">
        <v>92</v>
      </c>
      <c r="AG110" s="147"/>
      <c r="AH110" s="147"/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</row>
    <row r="111" spans="1:59" outlineLevel="1" x14ac:dyDescent="0.2">
      <c r="A111" s="175">
        <v>94</v>
      </c>
      <c r="B111" s="176"/>
      <c r="C111" s="183" t="s">
        <v>195</v>
      </c>
      <c r="D111" s="177" t="s">
        <v>183</v>
      </c>
      <c r="E111" s="178">
        <v>60</v>
      </c>
      <c r="F111" s="179">
        <f t="shared" si="24"/>
        <v>0</v>
      </c>
      <c r="G111" s="179">
        <f t="shared" si="25"/>
        <v>0</v>
      </c>
      <c r="H111" s="180"/>
      <c r="I111" s="179">
        <f t="shared" si="26"/>
        <v>0</v>
      </c>
      <c r="J111" s="180"/>
      <c r="K111" s="179">
        <f t="shared" si="27"/>
        <v>0</v>
      </c>
      <c r="L111" s="179">
        <v>21</v>
      </c>
      <c r="M111" s="179">
        <f t="shared" si="28"/>
        <v>0</v>
      </c>
      <c r="N111" s="178">
        <v>0</v>
      </c>
      <c r="O111" s="178">
        <f t="shared" si="29"/>
        <v>0</v>
      </c>
      <c r="P111" s="178">
        <v>0</v>
      </c>
      <c r="Q111" s="178">
        <f t="shared" si="30"/>
        <v>0</v>
      </c>
      <c r="R111" s="179"/>
      <c r="S111" s="181" t="s">
        <v>90</v>
      </c>
      <c r="T111" s="157">
        <v>0</v>
      </c>
      <c r="U111" s="157">
        <f t="shared" si="31"/>
        <v>0</v>
      </c>
      <c r="V111" s="157"/>
      <c r="W111" s="157"/>
      <c r="X111" s="157" t="s">
        <v>91</v>
      </c>
      <c r="Y111" s="147"/>
      <c r="Z111" s="147"/>
      <c r="AA111" s="147"/>
      <c r="AB111" s="147"/>
      <c r="AC111" s="147"/>
      <c r="AD111" s="147"/>
      <c r="AE111" s="147"/>
      <c r="AF111" s="147" t="s">
        <v>92</v>
      </c>
      <c r="AG111" s="147"/>
      <c r="AH111" s="147"/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</row>
    <row r="112" spans="1:59" outlineLevel="1" x14ac:dyDescent="0.2">
      <c r="A112" s="175">
        <v>95</v>
      </c>
      <c r="B112" s="176"/>
      <c r="C112" s="183" t="s">
        <v>196</v>
      </c>
      <c r="D112" s="177" t="s">
        <v>183</v>
      </c>
      <c r="E112" s="178">
        <v>920</v>
      </c>
      <c r="F112" s="179">
        <f t="shared" si="24"/>
        <v>0</v>
      </c>
      <c r="G112" s="179">
        <f t="shared" si="25"/>
        <v>0</v>
      </c>
      <c r="H112" s="180"/>
      <c r="I112" s="179">
        <f t="shared" si="26"/>
        <v>0</v>
      </c>
      <c r="J112" s="180"/>
      <c r="K112" s="179">
        <f t="shared" si="27"/>
        <v>0</v>
      </c>
      <c r="L112" s="179">
        <v>21</v>
      </c>
      <c r="M112" s="179">
        <f t="shared" si="28"/>
        <v>0</v>
      </c>
      <c r="N112" s="178">
        <v>0</v>
      </c>
      <c r="O112" s="178">
        <f t="shared" si="29"/>
        <v>0</v>
      </c>
      <c r="P112" s="178">
        <v>0</v>
      </c>
      <c r="Q112" s="178">
        <f t="shared" si="30"/>
        <v>0</v>
      </c>
      <c r="R112" s="179"/>
      <c r="S112" s="181" t="s">
        <v>90</v>
      </c>
      <c r="T112" s="157">
        <v>0</v>
      </c>
      <c r="U112" s="157">
        <f t="shared" si="31"/>
        <v>0</v>
      </c>
      <c r="V112" s="157"/>
      <c r="W112" s="157"/>
      <c r="X112" s="157" t="s">
        <v>91</v>
      </c>
      <c r="Y112" s="147"/>
      <c r="Z112" s="147"/>
      <c r="AA112" s="147"/>
      <c r="AB112" s="147"/>
      <c r="AC112" s="147"/>
      <c r="AD112" s="147"/>
      <c r="AE112" s="147"/>
      <c r="AF112" s="147" t="s">
        <v>92</v>
      </c>
      <c r="AG112" s="147"/>
      <c r="AH112" s="147"/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</row>
    <row r="113" spans="1:59" outlineLevel="1" x14ac:dyDescent="0.2">
      <c r="A113" s="175">
        <v>96</v>
      </c>
      <c r="B113" s="176"/>
      <c r="C113" s="183" t="s">
        <v>197</v>
      </c>
      <c r="D113" s="177" t="s">
        <v>183</v>
      </c>
      <c r="E113" s="178">
        <v>2190</v>
      </c>
      <c r="F113" s="179">
        <f t="shared" si="24"/>
        <v>0</v>
      </c>
      <c r="G113" s="179">
        <f t="shared" si="25"/>
        <v>0</v>
      </c>
      <c r="H113" s="180"/>
      <c r="I113" s="179">
        <f t="shared" si="26"/>
        <v>0</v>
      </c>
      <c r="J113" s="180"/>
      <c r="K113" s="179">
        <f t="shared" si="27"/>
        <v>0</v>
      </c>
      <c r="L113" s="179">
        <v>21</v>
      </c>
      <c r="M113" s="179">
        <f t="shared" si="28"/>
        <v>0</v>
      </c>
      <c r="N113" s="178">
        <v>0</v>
      </c>
      <c r="O113" s="178">
        <f t="shared" si="29"/>
        <v>0</v>
      </c>
      <c r="P113" s="178">
        <v>0</v>
      </c>
      <c r="Q113" s="178">
        <f t="shared" si="30"/>
        <v>0</v>
      </c>
      <c r="R113" s="179"/>
      <c r="S113" s="181" t="s">
        <v>90</v>
      </c>
      <c r="T113" s="157">
        <v>0</v>
      </c>
      <c r="U113" s="157">
        <f t="shared" si="31"/>
        <v>0</v>
      </c>
      <c r="V113" s="157"/>
      <c r="W113" s="157"/>
      <c r="X113" s="157" t="s">
        <v>91</v>
      </c>
      <c r="Y113" s="147"/>
      <c r="Z113" s="147"/>
      <c r="AA113" s="147"/>
      <c r="AB113" s="147"/>
      <c r="AC113" s="147"/>
      <c r="AD113" s="147"/>
      <c r="AE113" s="147"/>
      <c r="AF113" s="147" t="s">
        <v>92</v>
      </c>
      <c r="AG113" s="147"/>
      <c r="AH113" s="147"/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</row>
    <row r="114" spans="1:59" outlineLevel="1" x14ac:dyDescent="0.2">
      <c r="A114" s="175">
        <v>97</v>
      </c>
      <c r="B114" s="176"/>
      <c r="C114" s="183" t="s">
        <v>198</v>
      </c>
      <c r="D114" s="177" t="s">
        <v>183</v>
      </c>
      <c r="E114" s="178">
        <v>85</v>
      </c>
      <c r="F114" s="179">
        <f t="shared" si="24"/>
        <v>0</v>
      </c>
      <c r="G114" s="179">
        <f t="shared" si="25"/>
        <v>0</v>
      </c>
      <c r="H114" s="180"/>
      <c r="I114" s="179">
        <f t="shared" si="26"/>
        <v>0</v>
      </c>
      <c r="J114" s="180"/>
      <c r="K114" s="179">
        <f t="shared" si="27"/>
        <v>0</v>
      </c>
      <c r="L114" s="179">
        <v>21</v>
      </c>
      <c r="M114" s="179">
        <f t="shared" si="28"/>
        <v>0</v>
      </c>
      <c r="N114" s="178">
        <v>0</v>
      </c>
      <c r="O114" s="178">
        <f t="shared" si="29"/>
        <v>0</v>
      </c>
      <c r="P114" s="178">
        <v>0</v>
      </c>
      <c r="Q114" s="178">
        <f t="shared" si="30"/>
        <v>0</v>
      </c>
      <c r="R114" s="179"/>
      <c r="S114" s="181" t="s">
        <v>90</v>
      </c>
      <c r="T114" s="157">
        <v>0</v>
      </c>
      <c r="U114" s="157">
        <f t="shared" si="31"/>
        <v>0</v>
      </c>
      <c r="V114" s="157"/>
      <c r="W114" s="157"/>
      <c r="X114" s="157" t="s">
        <v>91</v>
      </c>
      <c r="Y114" s="147"/>
      <c r="Z114" s="147"/>
      <c r="AA114" s="147"/>
      <c r="AB114" s="147"/>
      <c r="AC114" s="147"/>
      <c r="AD114" s="147"/>
      <c r="AE114" s="147"/>
      <c r="AF114" s="147" t="s">
        <v>92</v>
      </c>
      <c r="AG114" s="147"/>
      <c r="AH114" s="147"/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</row>
    <row r="115" spans="1:59" outlineLevel="1" x14ac:dyDescent="0.2">
      <c r="A115" s="175">
        <v>98</v>
      </c>
      <c r="B115" s="176"/>
      <c r="C115" s="183" t="s">
        <v>199</v>
      </c>
      <c r="D115" s="177" t="s">
        <v>183</v>
      </c>
      <c r="E115" s="178">
        <v>15</v>
      </c>
      <c r="F115" s="179">
        <f t="shared" si="24"/>
        <v>0</v>
      </c>
      <c r="G115" s="179">
        <f t="shared" si="25"/>
        <v>0</v>
      </c>
      <c r="H115" s="180"/>
      <c r="I115" s="179">
        <f t="shared" si="26"/>
        <v>0</v>
      </c>
      <c r="J115" s="180"/>
      <c r="K115" s="179">
        <f t="shared" si="27"/>
        <v>0</v>
      </c>
      <c r="L115" s="179">
        <v>21</v>
      </c>
      <c r="M115" s="179">
        <f t="shared" si="28"/>
        <v>0</v>
      </c>
      <c r="N115" s="178">
        <v>0</v>
      </c>
      <c r="O115" s="178">
        <f t="shared" si="29"/>
        <v>0</v>
      </c>
      <c r="P115" s="178">
        <v>0</v>
      </c>
      <c r="Q115" s="178">
        <f t="shared" si="30"/>
        <v>0</v>
      </c>
      <c r="R115" s="179"/>
      <c r="S115" s="181" t="s">
        <v>90</v>
      </c>
      <c r="T115" s="157">
        <v>0</v>
      </c>
      <c r="U115" s="157">
        <f t="shared" si="31"/>
        <v>0</v>
      </c>
      <c r="V115" s="157"/>
      <c r="W115" s="157"/>
      <c r="X115" s="157" t="s">
        <v>91</v>
      </c>
      <c r="Y115" s="147"/>
      <c r="Z115" s="147"/>
      <c r="AA115" s="147"/>
      <c r="AB115" s="147"/>
      <c r="AC115" s="147"/>
      <c r="AD115" s="147"/>
      <c r="AE115" s="147"/>
      <c r="AF115" s="147" t="s">
        <v>92</v>
      </c>
      <c r="AG115" s="147"/>
      <c r="AH115" s="147"/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</row>
    <row r="116" spans="1:59" outlineLevel="1" x14ac:dyDescent="0.2">
      <c r="A116" s="175">
        <v>99</v>
      </c>
      <c r="B116" s="176"/>
      <c r="C116" s="183" t="s">
        <v>200</v>
      </c>
      <c r="D116" s="177" t="s">
        <v>183</v>
      </c>
      <c r="E116" s="178">
        <v>50</v>
      </c>
      <c r="F116" s="179">
        <f t="shared" si="24"/>
        <v>0</v>
      </c>
      <c r="G116" s="179">
        <f t="shared" si="25"/>
        <v>0</v>
      </c>
      <c r="H116" s="180"/>
      <c r="I116" s="179">
        <f t="shared" si="26"/>
        <v>0</v>
      </c>
      <c r="J116" s="180"/>
      <c r="K116" s="179">
        <f t="shared" si="27"/>
        <v>0</v>
      </c>
      <c r="L116" s="179">
        <v>21</v>
      </c>
      <c r="M116" s="179">
        <f t="shared" si="28"/>
        <v>0</v>
      </c>
      <c r="N116" s="178">
        <v>0</v>
      </c>
      <c r="O116" s="178">
        <f t="shared" si="29"/>
        <v>0</v>
      </c>
      <c r="P116" s="178">
        <v>0</v>
      </c>
      <c r="Q116" s="178">
        <f t="shared" si="30"/>
        <v>0</v>
      </c>
      <c r="R116" s="179"/>
      <c r="S116" s="181" t="s">
        <v>90</v>
      </c>
      <c r="T116" s="157">
        <v>0</v>
      </c>
      <c r="U116" s="157">
        <f t="shared" si="31"/>
        <v>0</v>
      </c>
      <c r="V116" s="157"/>
      <c r="W116" s="157"/>
      <c r="X116" s="157" t="s">
        <v>91</v>
      </c>
      <c r="Y116" s="147"/>
      <c r="Z116" s="147"/>
      <c r="AA116" s="147"/>
      <c r="AB116" s="147"/>
      <c r="AC116" s="147"/>
      <c r="AD116" s="147"/>
      <c r="AE116" s="147"/>
      <c r="AF116" s="147" t="s">
        <v>92</v>
      </c>
      <c r="AG116" s="147"/>
      <c r="AH116" s="147"/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</row>
    <row r="117" spans="1:59" outlineLevel="1" x14ac:dyDescent="0.2">
      <c r="A117" s="175">
        <v>100</v>
      </c>
      <c r="B117" s="176"/>
      <c r="C117" s="183" t="s">
        <v>201</v>
      </c>
      <c r="D117" s="177" t="s">
        <v>183</v>
      </c>
      <c r="E117" s="178">
        <v>160</v>
      </c>
      <c r="F117" s="179">
        <f t="shared" si="24"/>
        <v>0</v>
      </c>
      <c r="G117" s="179">
        <f t="shared" si="25"/>
        <v>0</v>
      </c>
      <c r="H117" s="180"/>
      <c r="I117" s="179">
        <f t="shared" si="26"/>
        <v>0</v>
      </c>
      <c r="J117" s="180"/>
      <c r="K117" s="179">
        <f t="shared" si="27"/>
        <v>0</v>
      </c>
      <c r="L117" s="179">
        <v>21</v>
      </c>
      <c r="M117" s="179">
        <f t="shared" si="28"/>
        <v>0</v>
      </c>
      <c r="N117" s="178">
        <v>0</v>
      </c>
      <c r="O117" s="178">
        <f t="shared" si="29"/>
        <v>0</v>
      </c>
      <c r="P117" s="178">
        <v>0</v>
      </c>
      <c r="Q117" s="178">
        <f t="shared" si="30"/>
        <v>0</v>
      </c>
      <c r="R117" s="179"/>
      <c r="S117" s="181" t="s">
        <v>90</v>
      </c>
      <c r="T117" s="157">
        <v>0</v>
      </c>
      <c r="U117" s="157">
        <f t="shared" si="31"/>
        <v>0</v>
      </c>
      <c r="V117" s="157"/>
      <c r="W117" s="157"/>
      <c r="X117" s="157" t="s">
        <v>91</v>
      </c>
      <c r="Y117" s="147"/>
      <c r="Z117" s="147"/>
      <c r="AA117" s="147"/>
      <c r="AB117" s="147"/>
      <c r="AC117" s="147"/>
      <c r="AD117" s="147"/>
      <c r="AE117" s="147"/>
      <c r="AF117" s="147" t="s">
        <v>92</v>
      </c>
      <c r="AG117" s="147"/>
      <c r="AH117" s="147"/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</row>
    <row r="118" spans="1:59" x14ac:dyDescent="0.2">
      <c r="A118" s="161" t="s">
        <v>86</v>
      </c>
      <c r="B118" s="162" t="s">
        <v>240</v>
      </c>
      <c r="C118" s="182" t="s">
        <v>57</v>
      </c>
      <c r="D118" s="163"/>
      <c r="E118" s="164"/>
      <c r="F118" s="165"/>
      <c r="G118" s="165">
        <f>SUMIF(AF119:AF143,"&lt;&gt;NOR",G119:G143)</f>
        <v>0</v>
      </c>
      <c r="H118" s="165"/>
      <c r="I118" s="165">
        <f>SUM(I119:I143)</f>
        <v>0</v>
      </c>
      <c r="J118" s="165"/>
      <c r="K118" s="165">
        <f>SUM(K119:K143)</f>
        <v>0</v>
      </c>
      <c r="L118" s="165"/>
      <c r="M118" s="165">
        <f>SUM(M119:M143)</f>
        <v>0</v>
      </c>
      <c r="N118" s="164"/>
      <c r="O118" s="164">
        <f>SUM(O119:O143)</f>
        <v>0</v>
      </c>
      <c r="P118" s="164"/>
      <c r="Q118" s="164">
        <f>SUM(Q119:Q143)</f>
        <v>0</v>
      </c>
      <c r="R118" s="165"/>
      <c r="S118" s="166"/>
      <c r="T118" s="160"/>
      <c r="U118" s="160">
        <f>SUM(U119:U143)</f>
        <v>0</v>
      </c>
      <c r="V118" s="160"/>
      <c r="W118" s="160"/>
      <c r="X118" s="160"/>
      <c r="AF118" t="s">
        <v>87</v>
      </c>
    </row>
    <row r="119" spans="1:59" ht="33.75" outlineLevel="1" x14ac:dyDescent="0.2">
      <c r="A119" s="175">
        <v>101</v>
      </c>
      <c r="B119" s="176"/>
      <c r="C119" s="183" t="s">
        <v>202</v>
      </c>
      <c r="D119" s="177" t="s">
        <v>132</v>
      </c>
      <c r="E119" s="178">
        <v>1</v>
      </c>
      <c r="F119" s="179">
        <f t="shared" ref="F119:F135" si="32">H119+J119</f>
        <v>0</v>
      </c>
      <c r="G119" s="179">
        <f t="shared" ref="G119:G135" si="33">ROUND(E119*F119,2)</f>
        <v>0</v>
      </c>
      <c r="H119" s="180"/>
      <c r="I119" s="179">
        <f t="shared" ref="I119:I135" si="34">ROUND(E119*H119,2)</f>
        <v>0</v>
      </c>
      <c r="J119" s="180"/>
      <c r="K119" s="179">
        <f t="shared" ref="K119:K135" si="35">ROUND(E119*J119,2)</f>
        <v>0</v>
      </c>
      <c r="L119" s="179">
        <v>21</v>
      </c>
      <c r="M119" s="179">
        <f t="shared" ref="M119:M135" si="36">G119*(1+L119/100)</f>
        <v>0</v>
      </c>
      <c r="N119" s="178">
        <v>0</v>
      </c>
      <c r="O119" s="178">
        <f t="shared" ref="O119:O135" si="37">ROUND(E119*N119,2)</f>
        <v>0</v>
      </c>
      <c r="P119" s="178">
        <v>0</v>
      </c>
      <c r="Q119" s="178">
        <f t="shared" ref="Q119:Q135" si="38">ROUND(E119*P119,2)</f>
        <v>0</v>
      </c>
      <c r="R119" s="179"/>
      <c r="S119" s="181" t="s">
        <v>90</v>
      </c>
      <c r="T119" s="157">
        <v>0</v>
      </c>
      <c r="U119" s="157">
        <f t="shared" ref="U119:U135" si="39">ROUND(E119*T119,2)</f>
        <v>0</v>
      </c>
      <c r="V119" s="157"/>
      <c r="W119" s="157"/>
      <c r="X119" s="157" t="s">
        <v>91</v>
      </c>
      <c r="Y119" s="147"/>
      <c r="Z119" s="147"/>
      <c r="AA119" s="147"/>
      <c r="AB119" s="147"/>
      <c r="AC119" s="147"/>
      <c r="AD119" s="147"/>
      <c r="AE119" s="147"/>
      <c r="AF119" s="147" t="s">
        <v>92</v>
      </c>
      <c r="AG119" s="147"/>
      <c r="AH119" s="147"/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</row>
    <row r="120" spans="1:59" outlineLevel="1" x14ac:dyDescent="0.2">
      <c r="A120" s="175">
        <v>102</v>
      </c>
      <c r="B120" s="176"/>
      <c r="C120" s="183" t="s">
        <v>203</v>
      </c>
      <c r="D120" s="177" t="s">
        <v>132</v>
      </c>
      <c r="E120" s="178">
        <v>1</v>
      </c>
      <c r="F120" s="179">
        <f t="shared" si="32"/>
        <v>0</v>
      </c>
      <c r="G120" s="179">
        <f t="shared" si="33"/>
        <v>0</v>
      </c>
      <c r="H120" s="180"/>
      <c r="I120" s="179">
        <f t="shared" si="34"/>
        <v>0</v>
      </c>
      <c r="J120" s="180"/>
      <c r="K120" s="179">
        <f t="shared" si="35"/>
        <v>0</v>
      </c>
      <c r="L120" s="179">
        <v>21</v>
      </c>
      <c r="M120" s="179">
        <f t="shared" si="36"/>
        <v>0</v>
      </c>
      <c r="N120" s="178">
        <v>0</v>
      </c>
      <c r="O120" s="178">
        <f t="shared" si="37"/>
        <v>0</v>
      </c>
      <c r="P120" s="178">
        <v>0</v>
      </c>
      <c r="Q120" s="178">
        <f t="shared" si="38"/>
        <v>0</v>
      </c>
      <c r="R120" s="179"/>
      <c r="S120" s="181" t="s">
        <v>90</v>
      </c>
      <c r="T120" s="157">
        <v>0</v>
      </c>
      <c r="U120" s="157">
        <f t="shared" si="39"/>
        <v>0</v>
      </c>
      <c r="V120" s="157"/>
      <c r="W120" s="157"/>
      <c r="X120" s="157" t="s">
        <v>91</v>
      </c>
      <c r="Y120" s="147"/>
      <c r="Z120" s="147"/>
      <c r="AA120" s="147"/>
      <c r="AB120" s="147"/>
      <c r="AC120" s="147"/>
      <c r="AD120" s="147"/>
      <c r="AE120" s="147"/>
      <c r="AF120" s="147" t="s">
        <v>92</v>
      </c>
      <c r="AG120" s="147"/>
      <c r="AH120" s="147"/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</row>
    <row r="121" spans="1:59" ht="22.5" outlineLevel="1" x14ac:dyDescent="0.2">
      <c r="A121" s="175">
        <v>103</v>
      </c>
      <c r="B121" s="176"/>
      <c r="C121" s="183" t="s">
        <v>204</v>
      </c>
      <c r="D121" s="177" t="s">
        <v>132</v>
      </c>
      <c r="E121" s="178">
        <v>1</v>
      </c>
      <c r="F121" s="179">
        <f t="shared" si="32"/>
        <v>0</v>
      </c>
      <c r="G121" s="179">
        <f t="shared" si="33"/>
        <v>0</v>
      </c>
      <c r="H121" s="180"/>
      <c r="I121" s="179">
        <f t="shared" si="34"/>
        <v>0</v>
      </c>
      <c r="J121" s="180"/>
      <c r="K121" s="179">
        <f t="shared" si="35"/>
        <v>0</v>
      </c>
      <c r="L121" s="179">
        <v>21</v>
      </c>
      <c r="M121" s="179">
        <f t="shared" si="36"/>
        <v>0</v>
      </c>
      <c r="N121" s="178">
        <v>0</v>
      </c>
      <c r="O121" s="178">
        <f t="shared" si="37"/>
        <v>0</v>
      </c>
      <c r="P121" s="178">
        <v>0</v>
      </c>
      <c r="Q121" s="178">
        <f t="shared" si="38"/>
        <v>0</v>
      </c>
      <c r="R121" s="179"/>
      <c r="S121" s="181" t="s">
        <v>90</v>
      </c>
      <c r="T121" s="157">
        <v>0</v>
      </c>
      <c r="U121" s="157">
        <f t="shared" si="39"/>
        <v>0</v>
      </c>
      <c r="V121" s="157"/>
      <c r="W121" s="157"/>
      <c r="X121" s="157" t="s">
        <v>91</v>
      </c>
      <c r="Y121" s="147"/>
      <c r="Z121" s="147"/>
      <c r="AA121" s="147"/>
      <c r="AB121" s="147"/>
      <c r="AC121" s="147"/>
      <c r="AD121" s="147"/>
      <c r="AE121" s="147"/>
      <c r="AF121" s="147" t="s">
        <v>92</v>
      </c>
      <c r="AG121" s="147"/>
      <c r="AH121" s="147"/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</row>
    <row r="122" spans="1:59" ht="22.5" outlineLevel="1" x14ac:dyDescent="0.2">
      <c r="A122" s="175">
        <v>104</v>
      </c>
      <c r="B122" s="176"/>
      <c r="C122" s="183" t="s">
        <v>205</v>
      </c>
      <c r="D122" s="177" t="s">
        <v>132</v>
      </c>
      <c r="E122" s="178">
        <v>1</v>
      </c>
      <c r="F122" s="179">
        <f t="shared" si="32"/>
        <v>0</v>
      </c>
      <c r="G122" s="179">
        <f t="shared" si="33"/>
        <v>0</v>
      </c>
      <c r="H122" s="180"/>
      <c r="I122" s="179">
        <f t="shared" si="34"/>
        <v>0</v>
      </c>
      <c r="J122" s="180"/>
      <c r="K122" s="179">
        <f t="shared" si="35"/>
        <v>0</v>
      </c>
      <c r="L122" s="179">
        <v>21</v>
      </c>
      <c r="M122" s="179">
        <f t="shared" si="36"/>
        <v>0</v>
      </c>
      <c r="N122" s="178">
        <v>0</v>
      </c>
      <c r="O122" s="178">
        <f t="shared" si="37"/>
        <v>0</v>
      </c>
      <c r="P122" s="178">
        <v>0</v>
      </c>
      <c r="Q122" s="178">
        <f t="shared" si="38"/>
        <v>0</v>
      </c>
      <c r="R122" s="179"/>
      <c r="S122" s="181" t="s">
        <v>90</v>
      </c>
      <c r="T122" s="157">
        <v>0</v>
      </c>
      <c r="U122" s="157">
        <f t="shared" si="39"/>
        <v>0</v>
      </c>
      <c r="V122" s="157"/>
      <c r="W122" s="157"/>
      <c r="X122" s="157" t="s">
        <v>91</v>
      </c>
      <c r="Y122" s="147"/>
      <c r="Z122" s="147"/>
      <c r="AA122" s="147"/>
      <c r="AB122" s="147"/>
      <c r="AC122" s="147"/>
      <c r="AD122" s="147"/>
      <c r="AE122" s="147"/>
      <c r="AF122" s="147" t="s">
        <v>92</v>
      </c>
      <c r="AG122" s="147"/>
      <c r="AH122" s="147"/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</row>
    <row r="123" spans="1:59" outlineLevel="1" x14ac:dyDescent="0.2">
      <c r="A123" s="175">
        <v>105</v>
      </c>
      <c r="B123" s="176"/>
      <c r="C123" s="183" t="s">
        <v>206</v>
      </c>
      <c r="D123" s="177" t="s">
        <v>132</v>
      </c>
      <c r="E123" s="178">
        <v>1</v>
      </c>
      <c r="F123" s="179">
        <f t="shared" si="32"/>
        <v>0</v>
      </c>
      <c r="G123" s="179">
        <f t="shared" si="33"/>
        <v>0</v>
      </c>
      <c r="H123" s="180"/>
      <c r="I123" s="179">
        <f t="shared" si="34"/>
        <v>0</v>
      </c>
      <c r="J123" s="180"/>
      <c r="K123" s="179">
        <f t="shared" si="35"/>
        <v>0</v>
      </c>
      <c r="L123" s="179">
        <v>21</v>
      </c>
      <c r="M123" s="179">
        <f t="shared" si="36"/>
        <v>0</v>
      </c>
      <c r="N123" s="178">
        <v>0</v>
      </c>
      <c r="O123" s="178">
        <f t="shared" si="37"/>
        <v>0</v>
      </c>
      <c r="P123" s="178">
        <v>0</v>
      </c>
      <c r="Q123" s="178">
        <f t="shared" si="38"/>
        <v>0</v>
      </c>
      <c r="R123" s="179"/>
      <c r="S123" s="181" t="s">
        <v>90</v>
      </c>
      <c r="T123" s="157">
        <v>0</v>
      </c>
      <c r="U123" s="157">
        <f t="shared" si="39"/>
        <v>0</v>
      </c>
      <c r="V123" s="157"/>
      <c r="W123" s="157"/>
      <c r="X123" s="157" t="s">
        <v>91</v>
      </c>
      <c r="Y123" s="147"/>
      <c r="Z123" s="147"/>
      <c r="AA123" s="147"/>
      <c r="AB123" s="147"/>
      <c r="AC123" s="147"/>
      <c r="AD123" s="147"/>
      <c r="AE123" s="147"/>
      <c r="AF123" s="147" t="s">
        <v>92</v>
      </c>
      <c r="AG123" s="147"/>
      <c r="AH123" s="147"/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</row>
    <row r="124" spans="1:59" outlineLevel="1" x14ac:dyDescent="0.2">
      <c r="A124" s="175">
        <v>106</v>
      </c>
      <c r="B124" s="176"/>
      <c r="C124" s="183" t="s">
        <v>207</v>
      </c>
      <c r="D124" s="177" t="s">
        <v>132</v>
      </c>
      <c r="E124" s="178">
        <v>1</v>
      </c>
      <c r="F124" s="179">
        <f t="shared" si="32"/>
        <v>0</v>
      </c>
      <c r="G124" s="179">
        <f t="shared" si="33"/>
        <v>0</v>
      </c>
      <c r="H124" s="180"/>
      <c r="I124" s="179">
        <f t="shared" si="34"/>
        <v>0</v>
      </c>
      <c r="J124" s="180"/>
      <c r="K124" s="179">
        <f t="shared" si="35"/>
        <v>0</v>
      </c>
      <c r="L124" s="179">
        <v>21</v>
      </c>
      <c r="M124" s="179">
        <f t="shared" si="36"/>
        <v>0</v>
      </c>
      <c r="N124" s="178">
        <v>0</v>
      </c>
      <c r="O124" s="178">
        <f t="shared" si="37"/>
        <v>0</v>
      </c>
      <c r="P124" s="178">
        <v>0</v>
      </c>
      <c r="Q124" s="178">
        <f t="shared" si="38"/>
        <v>0</v>
      </c>
      <c r="R124" s="179"/>
      <c r="S124" s="181" t="s">
        <v>90</v>
      </c>
      <c r="T124" s="157">
        <v>0</v>
      </c>
      <c r="U124" s="157">
        <f t="shared" si="39"/>
        <v>0</v>
      </c>
      <c r="V124" s="157"/>
      <c r="W124" s="157"/>
      <c r="X124" s="157" t="s">
        <v>91</v>
      </c>
      <c r="Y124" s="147"/>
      <c r="Z124" s="147"/>
      <c r="AA124" s="147"/>
      <c r="AB124" s="147"/>
      <c r="AC124" s="147"/>
      <c r="AD124" s="147"/>
      <c r="AE124" s="147"/>
      <c r="AF124" s="147" t="s">
        <v>92</v>
      </c>
      <c r="AG124" s="147"/>
      <c r="AH124" s="147"/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</row>
    <row r="125" spans="1:59" outlineLevel="1" x14ac:dyDescent="0.2">
      <c r="A125" s="175">
        <v>107</v>
      </c>
      <c r="B125" s="176"/>
      <c r="C125" s="183" t="s">
        <v>208</v>
      </c>
      <c r="D125" s="177" t="s">
        <v>89</v>
      </c>
      <c r="E125" s="178">
        <v>230</v>
      </c>
      <c r="F125" s="179">
        <f t="shared" si="32"/>
        <v>0</v>
      </c>
      <c r="G125" s="179">
        <f t="shared" si="33"/>
        <v>0</v>
      </c>
      <c r="H125" s="180"/>
      <c r="I125" s="179">
        <f t="shared" si="34"/>
        <v>0</v>
      </c>
      <c r="J125" s="180"/>
      <c r="K125" s="179">
        <f t="shared" si="35"/>
        <v>0</v>
      </c>
      <c r="L125" s="179">
        <v>21</v>
      </c>
      <c r="M125" s="179">
        <f t="shared" si="36"/>
        <v>0</v>
      </c>
      <c r="N125" s="178">
        <v>0</v>
      </c>
      <c r="O125" s="178">
        <f t="shared" si="37"/>
        <v>0</v>
      </c>
      <c r="P125" s="178">
        <v>0</v>
      </c>
      <c r="Q125" s="178">
        <f t="shared" si="38"/>
        <v>0</v>
      </c>
      <c r="R125" s="179"/>
      <c r="S125" s="181" t="s">
        <v>90</v>
      </c>
      <c r="T125" s="157">
        <v>0</v>
      </c>
      <c r="U125" s="157">
        <f t="shared" si="39"/>
        <v>0</v>
      </c>
      <c r="V125" s="157"/>
      <c r="W125" s="157"/>
      <c r="X125" s="157" t="s">
        <v>91</v>
      </c>
      <c r="Y125" s="147"/>
      <c r="Z125" s="147"/>
      <c r="AA125" s="147"/>
      <c r="AB125" s="147"/>
      <c r="AC125" s="147"/>
      <c r="AD125" s="147"/>
      <c r="AE125" s="147"/>
      <c r="AF125" s="147" t="s">
        <v>92</v>
      </c>
      <c r="AG125" s="147"/>
      <c r="AH125" s="147"/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</row>
    <row r="126" spans="1:59" outlineLevel="1" x14ac:dyDescent="0.2">
      <c r="A126" s="175">
        <v>108</v>
      </c>
      <c r="B126" s="176"/>
      <c r="C126" s="183" t="s">
        <v>209</v>
      </c>
      <c r="D126" s="177" t="s">
        <v>89</v>
      </c>
      <c r="E126" s="178">
        <v>8</v>
      </c>
      <c r="F126" s="179">
        <f t="shared" si="32"/>
        <v>0</v>
      </c>
      <c r="G126" s="179">
        <f t="shared" si="33"/>
        <v>0</v>
      </c>
      <c r="H126" s="180"/>
      <c r="I126" s="179">
        <f t="shared" si="34"/>
        <v>0</v>
      </c>
      <c r="J126" s="180"/>
      <c r="K126" s="179">
        <f t="shared" si="35"/>
        <v>0</v>
      </c>
      <c r="L126" s="179">
        <v>21</v>
      </c>
      <c r="M126" s="179">
        <f t="shared" si="36"/>
        <v>0</v>
      </c>
      <c r="N126" s="178">
        <v>0</v>
      </c>
      <c r="O126" s="178">
        <f t="shared" si="37"/>
        <v>0</v>
      </c>
      <c r="P126" s="178">
        <v>0</v>
      </c>
      <c r="Q126" s="178">
        <f t="shared" si="38"/>
        <v>0</v>
      </c>
      <c r="R126" s="179"/>
      <c r="S126" s="181" t="s">
        <v>90</v>
      </c>
      <c r="T126" s="157">
        <v>0</v>
      </c>
      <c r="U126" s="157">
        <f t="shared" si="39"/>
        <v>0</v>
      </c>
      <c r="V126" s="157"/>
      <c r="W126" s="157"/>
      <c r="X126" s="157" t="s">
        <v>91</v>
      </c>
      <c r="Y126" s="147"/>
      <c r="Z126" s="147"/>
      <c r="AA126" s="147"/>
      <c r="AB126" s="147"/>
      <c r="AC126" s="147"/>
      <c r="AD126" s="147"/>
      <c r="AE126" s="147"/>
      <c r="AF126" s="147" t="s">
        <v>92</v>
      </c>
      <c r="AG126" s="147"/>
      <c r="AH126" s="147"/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</row>
    <row r="127" spans="1:59" outlineLevel="1" x14ac:dyDescent="0.2">
      <c r="A127" s="175">
        <v>109</v>
      </c>
      <c r="B127" s="176"/>
      <c r="C127" s="183" t="s">
        <v>210</v>
      </c>
      <c r="D127" s="177" t="s">
        <v>89</v>
      </c>
      <c r="E127" s="178">
        <v>1</v>
      </c>
      <c r="F127" s="179">
        <f t="shared" si="32"/>
        <v>0</v>
      </c>
      <c r="G127" s="179">
        <f t="shared" si="33"/>
        <v>0</v>
      </c>
      <c r="H127" s="180"/>
      <c r="I127" s="179">
        <f t="shared" si="34"/>
        <v>0</v>
      </c>
      <c r="J127" s="180"/>
      <c r="K127" s="179">
        <f t="shared" si="35"/>
        <v>0</v>
      </c>
      <c r="L127" s="179">
        <v>21</v>
      </c>
      <c r="M127" s="179">
        <f t="shared" si="36"/>
        <v>0</v>
      </c>
      <c r="N127" s="178">
        <v>0</v>
      </c>
      <c r="O127" s="178">
        <f t="shared" si="37"/>
        <v>0</v>
      </c>
      <c r="P127" s="178">
        <v>0</v>
      </c>
      <c r="Q127" s="178">
        <f t="shared" si="38"/>
        <v>0</v>
      </c>
      <c r="R127" s="179"/>
      <c r="S127" s="181" t="s">
        <v>90</v>
      </c>
      <c r="T127" s="157">
        <v>0</v>
      </c>
      <c r="U127" s="157">
        <f t="shared" si="39"/>
        <v>0</v>
      </c>
      <c r="V127" s="157"/>
      <c r="W127" s="157"/>
      <c r="X127" s="157" t="s">
        <v>91</v>
      </c>
      <c r="Y127" s="147"/>
      <c r="Z127" s="147"/>
      <c r="AA127" s="147"/>
      <c r="AB127" s="147"/>
      <c r="AC127" s="147"/>
      <c r="AD127" s="147"/>
      <c r="AE127" s="147"/>
      <c r="AF127" s="147" t="s">
        <v>92</v>
      </c>
      <c r="AG127" s="147"/>
      <c r="AH127" s="147"/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</row>
    <row r="128" spans="1:59" ht="33.75" outlineLevel="1" x14ac:dyDescent="0.2">
      <c r="A128" s="175">
        <v>110</v>
      </c>
      <c r="B128" s="176"/>
      <c r="C128" s="183" t="s">
        <v>211</v>
      </c>
      <c r="D128" s="177" t="s">
        <v>212</v>
      </c>
      <c r="E128" s="178">
        <v>128</v>
      </c>
      <c r="F128" s="179">
        <f t="shared" si="32"/>
        <v>0</v>
      </c>
      <c r="G128" s="179">
        <f t="shared" si="33"/>
        <v>0</v>
      </c>
      <c r="H128" s="180"/>
      <c r="I128" s="179">
        <f t="shared" si="34"/>
        <v>0</v>
      </c>
      <c r="J128" s="180"/>
      <c r="K128" s="179">
        <f t="shared" si="35"/>
        <v>0</v>
      </c>
      <c r="L128" s="179">
        <v>21</v>
      </c>
      <c r="M128" s="179">
        <f t="shared" si="36"/>
        <v>0</v>
      </c>
      <c r="N128" s="178">
        <v>0</v>
      </c>
      <c r="O128" s="178">
        <f t="shared" si="37"/>
        <v>0</v>
      </c>
      <c r="P128" s="178">
        <v>0</v>
      </c>
      <c r="Q128" s="178">
        <f t="shared" si="38"/>
        <v>0</v>
      </c>
      <c r="R128" s="179"/>
      <c r="S128" s="181" t="s">
        <v>90</v>
      </c>
      <c r="T128" s="157">
        <v>0</v>
      </c>
      <c r="U128" s="157">
        <f t="shared" si="39"/>
        <v>0</v>
      </c>
      <c r="V128" s="157"/>
      <c r="W128" s="157"/>
      <c r="X128" s="157" t="s">
        <v>91</v>
      </c>
      <c r="Y128" s="147"/>
      <c r="Z128" s="147"/>
      <c r="AA128" s="147"/>
      <c r="AB128" s="147"/>
      <c r="AC128" s="147"/>
      <c r="AD128" s="147"/>
      <c r="AE128" s="147"/>
      <c r="AF128" s="147" t="s">
        <v>92</v>
      </c>
      <c r="AG128" s="147"/>
      <c r="AH128" s="147"/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</row>
    <row r="129" spans="1:59" ht="22.5" outlineLevel="1" x14ac:dyDescent="0.2">
      <c r="A129" s="175">
        <v>111</v>
      </c>
      <c r="B129" s="176"/>
      <c r="C129" s="183" t="s">
        <v>213</v>
      </c>
      <c r="D129" s="177">
        <v>1</v>
      </c>
      <c r="E129" s="178">
        <v>1</v>
      </c>
      <c r="F129" s="179">
        <f t="shared" si="32"/>
        <v>0</v>
      </c>
      <c r="G129" s="179">
        <f t="shared" si="33"/>
        <v>0</v>
      </c>
      <c r="H129" s="180"/>
      <c r="I129" s="179">
        <f t="shared" si="34"/>
        <v>0</v>
      </c>
      <c r="J129" s="180"/>
      <c r="K129" s="179">
        <f t="shared" si="35"/>
        <v>0</v>
      </c>
      <c r="L129" s="179">
        <v>21</v>
      </c>
      <c r="M129" s="179">
        <f t="shared" si="36"/>
        <v>0</v>
      </c>
      <c r="N129" s="178">
        <v>0</v>
      </c>
      <c r="O129" s="178">
        <f t="shared" si="37"/>
        <v>0</v>
      </c>
      <c r="P129" s="178">
        <v>0</v>
      </c>
      <c r="Q129" s="178">
        <f t="shared" si="38"/>
        <v>0</v>
      </c>
      <c r="R129" s="179"/>
      <c r="S129" s="181" t="s">
        <v>90</v>
      </c>
      <c r="T129" s="157">
        <v>0</v>
      </c>
      <c r="U129" s="157">
        <f t="shared" si="39"/>
        <v>0</v>
      </c>
      <c r="V129" s="157"/>
      <c r="W129" s="157"/>
      <c r="X129" s="157" t="s">
        <v>91</v>
      </c>
      <c r="Y129" s="147"/>
      <c r="Z129" s="147"/>
      <c r="AA129" s="147"/>
      <c r="AB129" s="147"/>
      <c r="AC129" s="147"/>
      <c r="AD129" s="147"/>
      <c r="AE129" s="147"/>
      <c r="AF129" s="147" t="s">
        <v>92</v>
      </c>
      <c r="AG129" s="147"/>
      <c r="AH129" s="147"/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</row>
    <row r="130" spans="1:59" ht="22.5" outlineLevel="1" x14ac:dyDescent="0.2">
      <c r="A130" s="175">
        <v>112</v>
      </c>
      <c r="B130" s="176"/>
      <c r="C130" s="183" t="s">
        <v>214</v>
      </c>
      <c r="D130" s="177" t="s">
        <v>89</v>
      </c>
      <c r="E130" s="178">
        <v>2</v>
      </c>
      <c r="F130" s="179">
        <f t="shared" si="32"/>
        <v>0</v>
      </c>
      <c r="G130" s="179">
        <f t="shared" si="33"/>
        <v>0</v>
      </c>
      <c r="H130" s="180"/>
      <c r="I130" s="179">
        <f t="shared" si="34"/>
        <v>0</v>
      </c>
      <c r="J130" s="180"/>
      <c r="K130" s="179">
        <f t="shared" si="35"/>
        <v>0</v>
      </c>
      <c r="L130" s="179">
        <v>21</v>
      </c>
      <c r="M130" s="179">
        <f t="shared" si="36"/>
        <v>0</v>
      </c>
      <c r="N130" s="178">
        <v>0</v>
      </c>
      <c r="O130" s="178">
        <f t="shared" si="37"/>
        <v>0</v>
      </c>
      <c r="P130" s="178">
        <v>0</v>
      </c>
      <c r="Q130" s="178">
        <f t="shared" si="38"/>
        <v>0</v>
      </c>
      <c r="R130" s="179"/>
      <c r="S130" s="181" t="s">
        <v>90</v>
      </c>
      <c r="T130" s="157">
        <v>0</v>
      </c>
      <c r="U130" s="157">
        <f t="shared" si="39"/>
        <v>0</v>
      </c>
      <c r="V130" s="157"/>
      <c r="W130" s="157"/>
      <c r="X130" s="157" t="s">
        <v>91</v>
      </c>
      <c r="Y130" s="147"/>
      <c r="Z130" s="147"/>
      <c r="AA130" s="147"/>
      <c r="AB130" s="147"/>
      <c r="AC130" s="147"/>
      <c r="AD130" s="147"/>
      <c r="AE130" s="147"/>
      <c r="AF130" s="147" t="s">
        <v>92</v>
      </c>
      <c r="AG130" s="147"/>
      <c r="AH130" s="147"/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</row>
    <row r="131" spans="1:59" outlineLevel="1" x14ac:dyDescent="0.2">
      <c r="A131" s="175">
        <v>113</v>
      </c>
      <c r="B131" s="176"/>
      <c r="C131" s="183" t="s">
        <v>215</v>
      </c>
      <c r="D131" s="177" t="s">
        <v>89</v>
      </c>
      <c r="E131" s="178">
        <v>1</v>
      </c>
      <c r="F131" s="179">
        <f t="shared" si="32"/>
        <v>0</v>
      </c>
      <c r="G131" s="179">
        <f t="shared" si="33"/>
        <v>0</v>
      </c>
      <c r="H131" s="180"/>
      <c r="I131" s="179">
        <f t="shared" si="34"/>
        <v>0</v>
      </c>
      <c r="J131" s="180"/>
      <c r="K131" s="179">
        <f t="shared" si="35"/>
        <v>0</v>
      </c>
      <c r="L131" s="179">
        <v>21</v>
      </c>
      <c r="M131" s="179">
        <f t="shared" si="36"/>
        <v>0</v>
      </c>
      <c r="N131" s="178">
        <v>0</v>
      </c>
      <c r="O131" s="178">
        <f t="shared" si="37"/>
        <v>0</v>
      </c>
      <c r="P131" s="178">
        <v>0</v>
      </c>
      <c r="Q131" s="178">
        <f t="shared" si="38"/>
        <v>0</v>
      </c>
      <c r="R131" s="179"/>
      <c r="S131" s="181" t="s">
        <v>90</v>
      </c>
      <c r="T131" s="157">
        <v>0</v>
      </c>
      <c r="U131" s="157">
        <f t="shared" si="39"/>
        <v>0</v>
      </c>
      <c r="V131" s="157"/>
      <c r="W131" s="157"/>
      <c r="X131" s="157" t="s">
        <v>91</v>
      </c>
      <c r="Y131" s="147"/>
      <c r="Z131" s="147"/>
      <c r="AA131" s="147"/>
      <c r="AB131" s="147"/>
      <c r="AC131" s="147"/>
      <c r="AD131" s="147"/>
      <c r="AE131" s="147"/>
      <c r="AF131" s="147" t="s">
        <v>92</v>
      </c>
      <c r="AG131" s="147"/>
      <c r="AH131" s="147"/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</row>
    <row r="132" spans="1:59" ht="22.5" outlineLevel="1" x14ac:dyDescent="0.2">
      <c r="A132" s="175">
        <v>114</v>
      </c>
      <c r="B132" s="176"/>
      <c r="C132" s="183" t="s">
        <v>216</v>
      </c>
      <c r="D132" s="177" t="s">
        <v>132</v>
      </c>
      <c r="E132" s="178">
        <v>1</v>
      </c>
      <c r="F132" s="179">
        <f t="shared" si="32"/>
        <v>0</v>
      </c>
      <c r="G132" s="179">
        <f t="shared" si="33"/>
        <v>0</v>
      </c>
      <c r="H132" s="180"/>
      <c r="I132" s="179">
        <f t="shared" si="34"/>
        <v>0</v>
      </c>
      <c r="J132" s="180"/>
      <c r="K132" s="179">
        <f t="shared" si="35"/>
        <v>0</v>
      </c>
      <c r="L132" s="179">
        <v>21</v>
      </c>
      <c r="M132" s="179">
        <f t="shared" si="36"/>
        <v>0</v>
      </c>
      <c r="N132" s="178">
        <v>0</v>
      </c>
      <c r="O132" s="178">
        <f t="shared" si="37"/>
        <v>0</v>
      </c>
      <c r="P132" s="178">
        <v>0</v>
      </c>
      <c r="Q132" s="178">
        <f t="shared" si="38"/>
        <v>0</v>
      </c>
      <c r="R132" s="179"/>
      <c r="S132" s="181" t="s">
        <v>90</v>
      </c>
      <c r="T132" s="157">
        <v>0</v>
      </c>
      <c r="U132" s="157">
        <f t="shared" si="39"/>
        <v>0</v>
      </c>
      <c r="V132" s="157"/>
      <c r="W132" s="157"/>
      <c r="X132" s="157" t="s">
        <v>91</v>
      </c>
      <c r="Y132" s="147"/>
      <c r="Z132" s="147"/>
      <c r="AA132" s="147"/>
      <c r="AB132" s="147"/>
      <c r="AC132" s="147"/>
      <c r="AD132" s="147"/>
      <c r="AE132" s="147"/>
      <c r="AF132" s="147" t="s">
        <v>92</v>
      </c>
      <c r="AG132" s="147"/>
      <c r="AH132" s="147"/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</row>
    <row r="133" spans="1:59" outlineLevel="1" x14ac:dyDescent="0.2">
      <c r="A133" s="175">
        <v>115</v>
      </c>
      <c r="B133" s="176"/>
      <c r="C133" s="183" t="s">
        <v>217</v>
      </c>
      <c r="D133" s="177" t="s">
        <v>132</v>
      </c>
      <c r="E133" s="178">
        <v>1</v>
      </c>
      <c r="F133" s="179">
        <f t="shared" si="32"/>
        <v>0</v>
      </c>
      <c r="G133" s="179">
        <f t="shared" si="33"/>
        <v>0</v>
      </c>
      <c r="H133" s="180"/>
      <c r="I133" s="179">
        <f t="shared" si="34"/>
        <v>0</v>
      </c>
      <c r="J133" s="180"/>
      <c r="K133" s="179">
        <f t="shared" si="35"/>
        <v>0</v>
      </c>
      <c r="L133" s="179">
        <v>21</v>
      </c>
      <c r="M133" s="179">
        <f t="shared" si="36"/>
        <v>0</v>
      </c>
      <c r="N133" s="178">
        <v>0</v>
      </c>
      <c r="O133" s="178">
        <f t="shared" si="37"/>
        <v>0</v>
      </c>
      <c r="P133" s="178">
        <v>0</v>
      </c>
      <c r="Q133" s="178">
        <f t="shared" si="38"/>
        <v>0</v>
      </c>
      <c r="R133" s="179"/>
      <c r="S133" s="181" t="s">
        <v>90</v>
      </c>
      <c r="T133" s="157">
        <v>0</v>
      </c>
      <c r="U133" s="157">
        <f t="shared" si="39"/>
        <v>0</v>
      </c>
      <c r="V133" s="157"/>
      <c r="W133" s="157"/>
      <c r="X133" s="157" t="s">
        <v>91</v>
      </c>
      <c r="Y133" s="147"/>
      <c r="Z133" s="147"/>
      <c r="AA133" s="147"/>
      <c r="AB133" s="147"/>
      <c r="AC133" s="147"/>
      <c r="AD133" s="147"/>
      <c r="AE133" s="147"/>
      <c r="AF133" s="147" t="s">
        <v>92</v>
      </c>
      <c r="AG133" s="147"/>
      <c r="AH133" s="147"/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</row>
    <row r="134" spans="1:59" outlineLevel="1" x14ac:dyDescent="0.2">
      <c r="A134" s="175">
        <v>116</v>
      </c>
      <c r="B134" s="176"/>
      <c r="C134" s="183" t="s">
        <v>218</v>
      </c>
      <c r="D134" s="177" t="s">
        <v>89</v>
      </c>
      <c r="E134" s="178">
        <v>1</v>
      </c>
      <c r="F134" s="179">
        <f t="shared" si="32"/>
        <v>0</v>
      </c>
      <c r="G134" s="179">
        <f t="shared" si="33"/>
        <v>0</v>
      </c>
      <c r="H134" s="180"/>
      <c r="I134" s="179">
        <f t="shared" si="34"/>
        <v>0</v>
      </c>
      <c r="J134" s="180"/>
      <c r="K134" s="179">
        <f t="shared" si="35"/>
        <v>0</v>
      </c>
      <c r="L134" s="179">
        <v>21</v>
      </c>
      <c r="M134" s="179">
        <f t="shared" si="36"/>
        <v>0</v>
      </c>
      <c r="N134" s="178">
        <v>0</v>
      </c>
      <c r="O134" s="178">
        <f t="shared" si="37"/>
        <v>0</v>
      </c>
      <c r="P134" s="178">
        <v>0</v>
      </c>
      <c r="Q134" s="178">
        <f t="shared" si="38"/>
        <v>0</v>
      </c>
      <c r="R134" s="179"/>
      <c r="S134" s="181" t="s">
        <v>90</v>
      </c>
      <c r="T134" s="157">
        <v>0</v>
      </c>
      <c r="U134" s="157">
        <f t="shared" si="39"/>
        <v>0</v>
      </c>
      <c r="V134" s="157"/>
      <c r="W134" s="157"/>
      <c r="X134" s="157" t="s">
        <v>91</v>
      </c>
      <c r="Y134" s="147"/>
      <c r="Z134" s="147"/>
      <c r="AA134" s="147"/>
      <c r="AB134" s="147"/>
      <c r="AC134" s="147"/>
      <c r="AD134" s="147"/>
      <c r="AE134" s="147"/>
      <c r="AF134" s="147" t="s">
        <v>92</v>
      </c>
      <c r="AG134" s="147"/>
      <c r="AH134" s="147"/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</row>
    <row r="135" spans="1:59" ht="33.75" outlineLevel="1" x14ac:dyDescent="0.2">
      <c r="A135" s="168">
        <v>117</v>
      </c>
      <c r="B135" s="169"/>
      <c r="C135" s="184" t="s">
        <v>219</v>
      </c>
      <c r="D135" s="170" t="s">
        <v>212</v>
      </c>
      <c r="E135" s="171">
        <v>128</v>
      </c>
      <c r="F135" s="172">
        <f t="shared" si="32"/>
        <v>0</v>
      </c>
      <c r="G135" s="172">
        <f t="shared" si="33"/>
        <v>0</v>
      </c>
      <c r="H135" s="173"/>
      <c r="I135" s="172">
        <f t="shared" si="34"/>
        <v>0</v>
      </c>
      <c r="J135" s="173"/>
      <c r="K135" s="172">
        <f t="shared" si="35"/>
        <v>0</v>
      </c>
      <c r="L135" s="172">
        <v>21</v>
      </c>
      <c r="M135" s="172">
        <f t="shared" si="36"/>
        <v>0</v>
      </c>
      <c r="N135" s="171">
        <v>0</v>
      </c>
      <c r="O135" s="171">
        <f t="shared" si="37"/>
        <v>0</v>
      </c>
      <c r="P135" s="171">
        <v>0</v>
      </c>
      <c r="Q135" s="171">
        <f t="shared" si="38"/>
        <v>0</v>
      </c>
      <c r="R135" s="172"/>
      <c r="S135" s="174" t="s">
        <v>90</v>
      </c>
      <c r="T135" s="157">
        <v>0</v>
      </c>
      <c r="U135" s="157">
        <f t="shared" si="39"/>
        <v>0</v>
      </c>
      <c r="V135" s="157"/>
      <c r="W135" s="157"/>
      <c r="X135" s="157" t="s">
        <v>91</v>
      </c>
      <c r="Y135" s="147"/>
      <c r="Z135" s="147"/>
      <c r="AA135" s="147"/>
      <c r="AB135" s="147"/>
      <c r="AC135" s="147"/>
      <c r="AD135" s="147"/>
      <c r="AE135" s="147"/>
      <c r="AF135" s="147" t="s">
        <v>92</v>
      </c>
      <c r="AG135" s="147"/>
      <c r="AH135" s="147"/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</row>
    <row r="136" spans="1:59" outlineLevel="2" x14ac:dyDescent="0.2">
      <c r="A136" s="154"/>
      <c r="B136" s="155"/>
      <c r="C136" s="245" t="s">
        <v>220</v>
      </c>
      <c r="D136" s="246"/>
      <c r="E136" s="246"/>
      <c r="F136" s="246"/>
      <c r="G136" s="246"/>
      <c r="H136" s="157"/>
      <c r="I136" s="157"/>
      <c r="J136" s="157"/>
      <c r="K136" s="157"/>
      <c r="L136" s="157"/>
      <c r="M136" s="157"/>
      <c r="N136" s="156"/>
      <c r="O136" s="156"/>
      <c r="P136" s="156"/>
      <c r="Q136" s="156"/>
      <c r="R136" s="157"/>
      <c r="S136" s="157"/>
      <c r="T136" s="157"/>
      <c r="U136" s="157"/>
      <c r="V136" s="157"/>
      <c r="W136" s="157"/>
      <c r="X136" s="157"/>
      <c r="Y136" s="147"/>
      <c r="Z136" s="147"/>
      <c r="AA136" s="147"/>
      <c r="AB136" s="147"/>
      <c r="AC136" s="147"/>
      <c r="AD136" s="147"/>
      <c r="AE136" s="147"/>
      <c r="AF136" s="147" t="s">
        <v>136</v>
      </c>
      <c r="AG136" s="147"/>
      <c r="AH136" s="147"/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</row>
    <row r="137" spans="1:59" outlineLevel="1" x14ac:dyDescent="0.2">
      <c r="A137" s="175">
        <v>118</v>
      </c>
      <c r="B137" s="176"/>
      <c r="C137" s="183" t="s">
        <v>221</v>
      </c>
      <c r="D137" s="177" t="s">
        <v>132</v>
      </c>
      <c r="E137" s="178">
        <v>1</v>
      </c>
      <c r="F137" s="179">
        <f t="shared" ref="F137:F143" si="40">H137+J137</f>
        <v>0</v>
      </c>
      <c r="G137" s="179">
        <f t="shared" ref="G137:G143" si="41">ROUND(E137*F137,2)</f>
        <v>0</v>
      </c>
      <c r="H137" s="180"/>
      <c r="I137" s="179">
        <f t="shared" ref="I137:I143" si="42">ROUND(E137*H137,2)</f>
        <v>0</v>
      </c>
      <c r="J137" s="180"/>
      <c r="K137" s="179">
        <f t="shared" ref="K137:K143" si="43">ROUND(E137*J137,2)</f>
        <v>0</v>
      </c>
      <c r="L137" s="179">
        <v>21</v>
      </c>
      <c r="M137" s="179">
        <f t="shared" ref="M137:M143" si="44">G137*(1+L137/100)</f>
        <v>0</v>
      </c>
      <c r="N137" s="178">
        <v>0</v>
      </c>
      <c r="O137" s="178">
        <f t="shared" ref="O137:O143" si="45">ROUND(E137*N137,2)</f>
        <v>0</v>
      </c>
      <c r="P137" s="178">
        <v>0</v>
      </c>
      <c r="Q137" s="178">
        <f t="shared" ref="Q137:Q143" si="46">ROUND(E137*P137,2)</f>
        <v>0</v>
      </c>
      <c r="R137" s="179"/>
      <c r="S137" s="181" t="s">
        <v>90</v>
      </c>
      <c r="T137" s="157">
        <v>0</v>
      </c>
      <c r="U137" s="157">
        <f t="shared" ref="U137:U143" si="47">ROUND(E137*T137,2)</f>
        <v>0</v>
      </c>
      <c r="V137" s="157"/>
      <c r="W137" s="157"/>
      <c r="X137" s="157" t="s">
        <v>91</v>
      </c>
      <c r="Y137" s="147"/>
      <c r="Z137" s="147"/>
      <c r="AA137" s="147"/>
      <c r="AB137" s="147"/>
      <c r="AC137" s="147"/>
      <c r="AD137" s="147"/>
      <c r="AE137" s="147"/>
      <c r="AF137" s="147" t="s">
        <v>92</v>
      </c>
      <c r="AG137" s="147"/>
      <c r="AH137" s="147"/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</row>
    <row r="138" spans="1:59" outlineLevel="1" x14ac:dyDescent="0.2">
      <c r="A138" s="175">
        <v>119</v>
      </c>
      <c r="B138" s="176"/>
      <c r="C138" s="183" t="s">
        <v>222</v>
      </c>
      <c r="D138" s="177" t="s">
        <v>89</v>
      </c>
      <c r="E138" s="178">
        <v>230</v>
      </c>
      <c r="F138" s="179">
        <f t="shared" si="40"/>
        <v>0</v>
      </c>
      <c r="G138" s="179">
        <f t="shared" si="41"/>
        <v>0</v>
      </c>
      <c r="H138" s="180"/>
      <c r="I138" s="179">
        <f t="shared" si="42"/>
        <v>0</v>
      </c>
      <c r="J138" s="180"/>
      <c r="K138" s="179">
        <f t="shared" si="43"/>
        <v>0</v>
      </c>
      <c r="L138" s="179">
        <v>21</v>
      </c>
      <c r="M138" s="179">
        <f t="shared" si="44"/>
        <v>0</v>
      </c>
      <c r="N138" s="178">
        <v>0</v>
      </c>
      <c r="O138" s="178">
        <f t="shared" si="45"/>
        <v>0</v>
      </c>
      <c r="P138" s="178">
        <v>0</v>
      </c>
      <c r="Q138" s="178">
        <f t="shared" si="46"/>
        <v>0</v>
      </c>
      <c r="R138" s="179"/>
      <c r="S138" s="181" t="s">
        <v>90</v>
      </c>
      <c r="T138" s="157">
        <v>0</v>
      </c>
      <c r="U138" s="157">
        <f t="shared" si="47"/>
        <v>0</v>
      </c>
      <c r="V138" s="157"/>
      <c r="W138" s="157"/>
      <c r="X138" s="157" t="s">
        <v>91</v>
      </c>
      <c r="Y138" s="147"/>
      <c r="Z138" s="147"/>
      <c r="AA138" s="147"/>
      <c r="AB138" s="147"/>
      <c r="AC138" s="147"/>
      <c r="AD138" s="147"/>
      <c r="AE138" s="147"/>
      <c r="AF138" s="147" t="s">
        <v>92</v>
      </c>
      <c r="AG138" s="147"/>
      <c r="AH138" s="147"/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</row>
    <row r="139" spans="1:59" outlineLevel="1" x14ac:dyDescent="0.2">
      <c r="A139" s="175">
        <v>120</v>
      </c>
      <c r="B139" s="176"/>
      <c r="C139" s="183" t="s">
        <v>223</v>
      </c>
      <c r="D139" s="177" t="s">
        <v>89</v>
      </c>
      <c r="E139" s="178">
        <v>85</v>
      </c>
      <c r="F139" s="179">
        <f t="shared" si="40"/>
        <v>0</v>
      </c>
      <c r="G139" s="179">
        <f t="shared" si="41"/>
        <v>0</v>
      </c>
      <c r="H139" s="180"/>
      <c r="I139" s="179">
        <f t="shared" si="42"/>
        <v>0</v>
      </c>
      <c r="J139" s="180"/>
      <c r="K139" s="179">
        <f t="shared" si="43"/>
        <v>0</v>
      </c>
      <c r="L139" s="179">
        <v>21</v>
      </c>
      <c r="M139" s="179">
        <f t="shared" si="44"/>
        <v>0</v>
      </c>
      <c r="N139" s="178">
        <v>0</v>
      </c>
      <c r="O139" s="178">
        <f t="shared" si="45"/>
        <v>0</v>
      </c>
      <c r="P139" s="178">
        <v>0</v>
      </c>
      <c r="Q139" s="178">
        <f t="shared" si="46"/>
        <v>0</v>
      </c>
      <c r="R139" s="179"/>
      <c r="S139" s="181" t="s">
        <v>90</v>
      </c>
      <c r="T139" s="157">
        <v>0</v>
      </c>
      <c r="U139" s="157">
        <f t="shared" si="47"/>
        <v>0</v>
      </c>
      <c r="V139" s="157"/>
      <c r="W139" s="157"/>
      <c r="X139" s="157" t="s">
        <v>91</v>
      </c>
      <c r="Y139" s="147"/>
      <c r="Z139" s="147"/>
      <c r="AA139" s="147"/>
      <c r="AB139" s="147"/>
      <c r="AC139" s="147"/>
      <c r="AD139" s="147"/>
      <c r="AE139" s="147"/>
      <c r="AF139" s="147" t="s">
        <v>92</v>
      </c>
      <c r="AG139" s="147"/>
      <c r="AH139" s="147"/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</row>
    <row r="140" spans="1:59" outlineLevel="1" x14ac:dyDescent="0.2">
      <c r="A140" s="175">
        <v>121</v>
      </c>
      <c r="B140" s="176"/>
      <c r="C140" s="183" t="s">
        <v>224</v>
      </c>
      <c r="D140" s="177" t="s">
        <v>89</v>
      </c>
      <c r="E140" s="178">
        <v>1</v>
      </c>
      <c r="F140" s="179">
        <f t="shared" si="40"/>
        <v>0</v>
      </c>
      <c r="G140" s="179">
        <f t="shared" si="41"/>
        <v>0</v>
      </c>
      <c r="H140" s="180"/>
      <c r="I140" s="179">
        <f t="shared" si="42"/>
        <v>0</v>
      </c>
      <c r="J140" s="180"/>
      <c r="K140" s="179">
        <f t="shared" si="43"/>
        <v>0</v>
      </c>
      <c r="L140" s="179">
        <v>21</v>
      </c>
      <c r="M140" s="179">
        <f t="shared" si="44"/>
        <v>0</v>
      </c>
      <c r="N140" s="178">
        <v>0</v>
      </c>
      <c r="O140" s="178">
        <f t="shared" si="45"/>
        <v>0</v>
      </c>
      <c r="P140" s="178">
        <v>0</v>
      </c>
      <c r="Q140" s="178">
        <f t="shared" si="46"/>
        <v>0</v>
      </c>
      <c r="R140" s="179"/>
      <c r="S140" s="181" t="s">
        <v>90</v>
      </c>
      <c r="T140" s="157">
        <v>0</v>
      </c>
      <c r="U140" s="157">
        <f t="shared" si="47"/>
        <v>0</v>
      </c>
      <c r="V140" s="157"/>
      <c r="W140" s="157"/>
      <c r="X140" s="157" t="s">
        <v>91</v>
      </c>
      <c r="Y140" s="147"/>
      <c r="Z140" s="147"/>
      <c r="AA140" s="147"/>
      <c r="AB140" s="147"/>
      <c r="AC140" s="147"/>
      <c r="AD140" s="147"/>
      <c r="AE140" s="147"/>
      <c r="AF140" s="147" t="s">
        <v>92</v>
      </c>
      <c r="AG140" s="147"/>
      <c r="AH140" s="147"/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</row>
    <row r="141" spans="1:59" outlineLevel="1" x14ac:dyDescent="0.2">
      <c r="A141" s="175">
        <v>122</v>
      </c>
      <c r="B141" s="176"/>
      <c r="C141" s="183" t="s">
        <v>225</v>
      </c>
      <c r="D141" s="177" t="s">
        <v>89</v>
      </c>
      <c r="E141" s="178">
        <v>1</v>
      </c>
      <c r="F141" s="179">
        <f t="shared" si="40"/>
        <v>0</v>
      </c>
      <c r="G141" s="179">
        <f t="shared" si="41"/>
        <v>0</v>
      </c>
      <c r="H141" s="180"/>
      <c r="I141" s="179">
        <f t="shared" si="42"/>
        <v>0</v>
      </c>
      <c r="J141" s="180"/>
      <c r="K141" s="179">
        <f t="shared" si="43"/>
        <v>0</v>
      </c>
      <c r="L141" s="179">
        <v>21</v>
      </c>
      <c r="M141" s="179">
        <f t="shared" si="44"/>
        <v>0</v>
      </c>
      <c r="N141" s="178">
        <v>0</v>
      </c>
      <c r="O141" s="178">
        <f t="shared" si="45"/>
        <v>0</v>
      </c>
      <c r="P141" s="178">
        <v>0</v>
      </c>
      <c r="Q141" s="178">
        <f t="shared" si="46"/>
        <v>0</v>
      </c>
      <c r="R141" s="179"/>
      <c r="S141" s="181" t="s">
        <v>90</v>
      </c>
      <c r="T141" s="157">
        <v>0</v>
      </c>
      <c r="U141" s="157">
        <f t="shared" si="47"/>
        <v>0</v>
      </c>
      <c r="V141" s="157"/>
      <c r="W141" s="157"/>
      <c r="X141" s="157" t="s">
        <v>91</v>
      </c>
      <c r="Y141" s="147"/>
      <c r="Z141" s="147"/>
      <c r="AA141" s="147"/>
      <c r="AB141" s="147"/>
      <c r="AC141" s="147"/>
      <c r="AD141" s="147"/>
      <c r="AE141" s="147"/>
      <c r="AF141" s="147" t="s">
        <v>92</v>
      </c>
      <c r="AG141" s="147"/>
      <c r="AH141" s="147"/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</row>
    <row r="142" spans="1:59" outlineLevel="1" x14ac:dyDescent="0.2">
      <c r="A142" s="175">
        <v>123</v>
      </c>
      <c r="B142" s="176"/>
      <c r="C142" s="183" t="s">
        <v>226</v>
      </c>
      <c r="D142" s="177" t="s">
        <v>89</v>
      </c>
      <c r="E142" s="178">
        <v>1</v>
      </c>
      <c r="F142" s="179">
        <f t="shared" si="40"/>
        <v>0</v>
      </c>
      <c r="G142" s="179">
        <f t="shared" si="41"/>
        <v>0</v>
      </c>
      <c r="H142" s="180"/>
      <c r="I142" s="179">
        <f t="shared" si="42"/>
        <v>0</v>
      </c>
      <c r="J142" s="180"/>
      <c r="K142" s="179">
        <f t="shared" si="43"/>
        <v>0</v>
      </c>
      <c r="L142" s="179">
        <v>21</v>
      </c>
      <c r="M142" s="179">
        <f t="shared" si="44"/>
        <v>0</v>
      </c>
      <c r="N142" s="178">
        <v>0</v>
      </c>
      <c r="O142" s="178">
        <f t="shared" si="45"/>
        <v>0</v>
      </c>
      <c r="P142" s="178">
        <v>0</v>
      </c>
      <c r="Q142" s="178">
        <f t="shared" si="46"/>
        <v>0</v>
      </c>
      <c r="R142" s="179"/>
      <c r="S142" s="181" t="s">
        <v>90</v>
      </c>
      <c r="T142" s="157">
        <v>0</v>
      </c>
      <c r="U142" s="157">
        <f t="shared" si="47"/>
        <v>0</v>
      </c>
      <c r="V142" s="157"/>
      <c r="W142" s="157"/>
      <c r="X142" s="157" t="s">
        <v>91</v>
      </c>
      <c r="Y142" s="147"/>
      <c r="Z142" s="147"/>
      <c r="AA142" s="147"/>
      <c r="AB142" s="147"/>
      <c r="AC142" s="147"/>
      <c r="AD142" s="147"/>
      <c r="AE142" s="147"/>
      <c r="AF142" s="147" t="s">
        <v>92</v>
      </c>
      <c r="AG142" s="147"/>
      <c r="AH142" s="147"/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</row>
    <row r="143" spans="1:59" outlineLevel="1" x14ac:dyDescent="0.2">
      <c r="A143" s="168">
        <v>124</v>
      </c>
      <c r="B143" s="169"/>
      <c r="C143" s="184" t="s">
        <v>227</v>
      </c>
      <c r="D143" s="170" t="s">
        <v>89</v>
      </c>
      <c r="E143" s="171">
        <v>1</v>
      </c>
      <c r="F143" s="172">
        <f t="shared" si="40"/>
        <v>0</v>
      </c>
      <c r="G143" s="172">
        <f t="shared" si="41"/>
        <v>0</v>
      </c>
      <c r="H143" s="173"/>
      <c r="I143" s="172">
        <f t="shared" si="42"/>
        <v>0</v>
      </c>
      <c r="J143" s="173"/>
      <c r="K143" s="172">
        <f t="shared" si="43"/>
        <v>0</v>
      </c>
      <c r="L143" s="172">
        <v>21</v>
      </c>
      <c r="M143" s="172">
        <f t="shared" si="44"/>
        <v>0</v>
      </c>
      <c r="N143" s="171">
        <v>0</v>
      </c>
      <c r="O143" s="171">
        <f t="shared" si="45"/>
        <v>0</v>
      </c>
      <c r="P143" s="171">
        <v>0</v>
      </c>
      <c r="Q143" s="171">
        <f t="shared" si="46"/>
        <v>0</v>
      </c>
      <c r="R143" s="172"/>
      <c r="S143" s="174" t="s">
        <v>90</v>
      </c>
      <c r="T143" s="157">
        <v>0</v>
      </c>
      <c r="U143" s="157">
        <f t="shared" si="47"/>
        <v>0</v>
      </c>
      <c r="V143" s="157"/>
      <c r="W143" s="157"/>
      <c r="X143" s="157" t="s">
        <v>91</v>
      </c>
      <c r="Y143" s="147"/>
      <c r="Z143" s="147"/>
      <c r="AA143" s="147"/>
      <c r="AB143" s="147"/>
      <c r="AC143" s="147"/>
      <c r="AD143" s="147"/>
      <c r="AE143" s="147"/>
      <c r="AF143" s="147" t="s">
        <v>92</v>
      </c>
      <c r="AG143" s="147"/>
      <c r="AH143" s="147"/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</row>
    <row r="144" spans="1:59" x14ac:dyDescent="0.2">
      <c r="A144" s="3"/>
      <c r="B144" s="4"/>
      <c r="C144" s="186"/>
      <c r="D144" s="6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AD144">
        <v>15</v>
      </c>
      <c r="AE144">
        <v>21</v>
      </c>
      <c r="AF144" t="s">
        <v>73</v>
      </c>
    </row>
    <row r="145" spans="1:32" x14ac:dyDescent="0.2">
      <c r="A145" s="150"/>
      <c r="B145" s="151" t="s">
        <v>29</v>
      </c>
      <c r="C145" s="187"/>
      <c r="D145" s="152"/>
      <c r="E145" s="153"/>
      <c r="F145" s="153"/>
      <c r="G145" s="167">
        <f>G8+G50+G54+G93+G118</f>
        <v>0</v>
      </c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AD145">
        <f>SUMIF(L7:L143,AD144,G7:G143)</f>
        <v>0</v>
      </c>
      <c r="AE145">
        <f>SUMIF(L7:L143,AE144,G7:G143)</f>
        <v>0</v>
      </c>
      <c r="AF145" t="s">
        <v>228</v>
      </c>
    </row>
    <row r="146" spans="1:32" x14ac:dyDescent="0.2">
      <c r="C146" s="188"/>
      <c r="D146" s="10"/>
      <c r="AF146" t="s">
        <v>229</v>
      </c>
    </row>
    <row r="147" spans="1:32" x14ac:dyDescent="0.2">
      <c r="D147" s="10"/>
    </row>
    <row r="148" spans="1:32" x14ac:dyDescent="0.2">
      <c r="D148" s="10"/>
    </row>
    <row r="149" spans="1:32" x14ac:dyDescent="0.2">
      <c r="D149" s="10"/>
    </row>
    <row r="150" spans="1:32" x14ac:dyDescent="0.2">
      <c r="D150" s="10"/>
    </row>
    <row r="151" spans="1:32" x14ac:dyDescent="0.2">
      <c r="D151" s="10"/>
    </row>
    <row r="152" spans="1:32" x14ac:dyDescent="0.2">
      <c r="D152" s="10"/>
    </row>
    <row r="153" spans="1:32" x14ac:dyDescent="0.2">
      <c r="D153" s="10"/>
    </row>
    <row r="154" spans="1:32" x14ac:dyDescent="0.2">
      <c r="D154" s="10"/>
    </row>
    <row r="155" spans="1:32" x14ac:dyDescent="0.2">
      <c r="D155" s="10"/>
    </row>
    <row r="156" spans="1:32" x14ac:dyDescent="0.2">
      <c r="D156" s="10"/>
    </row>
    <row r="157" spans="1:32" x14ac:dyDescent="0.2">
      <c r="D157" s="10"/>
    </row>
    <row r="158" spans="1:32" x14ac:dyDescent="0.2">
      <c r="D158" s="10"/>
    </row>
    <row r="159" spans="1:32" x14ac:dyDescent="0.2">
      <c r="D159" s="10"/>
    </row>
    <row r="160" spans="1:32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EAplWpZ9rxmrWxSnNEPuAZ/sHreohl2lQo5VDvdewApnyXW43dZaVXlS0B/WalsK6LFG2Uw5O3PnGr+5nMN+8A==" saltValue="D2t6CZ7qwApCnV0FuDzT0w==" spinCount="100000" sheet="1" formatRows="0"/>
  <mergeCells count="6">
    <mergeCell ref="A1:G1"/>
    <mergeCell ref="C52:G52"/>
    <mergeCell ref="C136:G136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G4.3.2 - Energocentrum - MaR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'G4.3.2 - Energocentrum - MaR'!Názvy_tisku</vt:lpstr>
      <vt:lpstr>oadresa</vt:lpstr>
      <vt:lpstr>Stavba!Objednatel</vt:lpstr>
      <vt:lpstr>Stavba!Objekt</vt:lpstr>
      <vt:lpstr>'G4.3.2 - Energocentrum - MaR'!Oblast_tisku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EVA</cp:lastModifiedBy>
  <cp:lastPrinted>2019-03-19T12:27:02Z</cp:lastPrinted>
  <dcterms:created xsi:type="dcterms:W3CDTF">2009-04-08T07:15:50Z</dcterms:created>
  <dcterms:modified xsi:type="dcterms:W3CDTF">2023-07-21T08:54:47Z</dcterms:modified>
</cp:coreProperties>
</file>