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65433" yWindow="65433" windowWidth="24892" windowHeight="15034" tabRatio="730" activeTab="4"/>
  </bookViews>
  <sheets>
    <sheet name="Část B1_Wifi SK" sheetId="32" r:id="rId1"/>
    <sheet name="Část B1_Wifi AP" sheetId="34" r:id="rId2"/>
    <sheet name="Část B2_Doplnění SK" sheetId="36" r:id="rId3"/>
    <sheet name="Část B2_doplnění AP" sheetId="37" r:id="rId4"/>
    <sheet name="Souhrnný VV Nájem + Nákup" sheetId="35" r:id="rId5"/>
    <sheet name="Servisní služby a technická pod" sheetId="38" r:id="rId6"/>
  </sheets>
  <externalReferences>
    <externalReference r:id="rId9"/>
  </externalReferences>
  <definedNames>
    <definedName name="_dph1" localSheetId="3">#REF!</definedName>
    <definedName name="_dph1" localSheetId="2">#REF!</definedName>
    <definedName name="_dph1" localSheetId="4">#REF!</definedName>
    <definedName name="_dph1">#REF!</definedName>
    <definedName name="_dph2" localSheetId="3">#REF!</definedName>
    <definedName name="_dph2" localSheetId="2">#REF!</definedName>
    <definedName name="_dph2" localSheetId="4">#REF!</definedName>
    <definedName name="_dph2">#REF!</definedName>
    <definedName name="_dph3" localSheetId="3">#REF!</definedName>
    <definedName name="_dph3" localSheetId="2">#REF!</definedName>
    <definedName name="_dph3" localSheetId="4">#REF!</definedName>
    <definedName name="_dph3">#REF!</definedName>
    <definedName name="_pol1">#REF!</definedName>
    <definedName name="_pol2">#REF!</definedName>
    <definedName name="_pol3">#REF!</definedName>
    <definedName name="_Toc134700568" localSheetId="4">#REF!</definedName>
    <definedName name="_Toc202834281" localSheetId="4">#REF!</definedName>
    <definedName name="_Toc202834295" localSheetId="4">#REF!</definedName>
    <definedName name="_Toc237078063" localSheetId="4">#REF!</definedName>
    <definedName name="_Toc239850963" localSheetId="4">#REF!</definedName>
    <definedName name="footer" localSheetId="3">#REF!</definedName>
    <definedName name="footer" localSheetId="2">#REF!</definedName>
    <definedName name="footer" localSheetId="4">#REF!</definedName>
    <definedName name="footer">#REF!</definedName>
    <definedName name="footer2">#REF!</definedName>
    <definedName name="head1" localSheetId="3">#REF!</definedName>
    <definedName name="head1" localSheetId="2">#REF!</definedName>
    <definedName name="head1" localSheetId="4">#REF!</definedName>
    <definedName name="head1">#REF!</definedName>
    <definedName name="Header" localSheetId="3">#REF!</definedName>
    <definedName name="Header" localSheetId="2">#REF!</definedName>
    <definedName name="Header" localSheetId="4">#REF!</definedName>
    <definedName name="Header">#REF!</definedName>
    <definedName name="Header2">#REF!</definedName>
    <definedName name="Hlava1" localSheetId="3">#REF!</definedName>
    <definedName name="Hlava1" localSheetId="2">#REF!</definedName>
    <definedName name="Hlava1" localSheetId="4">#REF!</definedName>
    <definedName name="Hlava1">#REF!</definedName>
    <definedName name="Hlava2" localSheetId="3">#REF!</definedName>
    <definedName name="Hlava2" localSheetId="2">#REF!</definedName>
    <definedName name="Hlava2" localSheetId="4">#REF!</definedName>
    <definedName name="Hlava2">#REF!</definedName>
    <definedName name="Hlava3" localSheetId="3">#REF!</definedName>
    <definedName name="Hlava3" localSheetId="2">#REF!</definedName>
    <definedName name="Hlava3" localSheetId="4">#REF!</definedName>
    <definedName name="Hlava3">#REF!</definedName>
    <definedName name="Hlava4" localSheetId="3">#REF!</definedName>
    <definedName name="Hlava4" localSheetId="2">#REF!</definedName>
    <definedName name="Hlava4" localSheetId="4">#REF!</definedName>
    <definedName name="Hlava4">#REF!</definedName>
    <definedName name="_xlnm.Print_Area" localSheetId="1">'Část B1_Wifi AP'!$A$1:$F$28</definedName>
    <definedName name="_xlnm.Print_Area" localSheetId="0">'Část B1_Wifi SK'!$A$1:$E$39</definedName>
    <definedName name="_xlnm.Print_Area" localSheetId="3">'Část B2_doplnění AP'!$A$1:$F$11</definedName>
    <definedName name="_xlnm.Print_Area" localSheetId="2">'Část B2_Doplnění SK'!$A$1:$F$39</definedName>
    <definedName name="_xlnm.Print_Area" localSheetId="4">'Souhrnný VV Nájem + Nákup'!$A$1:$C$19</definedName>
    <definedName name="polbezcen1">#REF!</definedName>
    <definedName name="polcen2">#REF!</definedName>
    <definedName name="polcen3">#REF!</definedName>
    <definedName name="Poznamka" localSheetId="3">#REF!</definedName>
    <definedName name="Poznamka" localSheetId="2">#REF!</definedName>
    <definedName name="Poznamka" localSheetId="4">#REF!</definedName>
    <definedName name="Poznamka">#REF!</definedName>
    <definedName name="USD" localSheetId="1">#REF!</definedName>
    <definedName name="USD" localSheetId="3">#REF!</definedName>
    <definedName name="ZakHead" localSheetId="3">#REF!</definedName>
    <definedName name="ZakHead" localSheetId="2">#REF!</definedName>
    <definedName name="ZakHead" localSheetId="4">#REF!</definedName>
    <definedName name="ZakHead">#REF!</definedName>
    <definedName name="_xlnm.Print_Titles" localSheetId="0">'Část B1_Wifi SK'!$1:$2</definedName>
    <definedName name="_xlnm.Print_Titles" localSheetId="1">'Část B1_Wifi AP'!$1:$2</definedName>
    <definedName name="_xlnm.Print_Titles" localSheetId="2">'Část B2_Doplnění SK'!$1:$2</definedName>
    <definedName name="_xlnm.Print_Titles" localSheetId="3">'Část B2_doplnění AP'!$1:$2</definedName>
  </definedNames>
  <calcPr calcId="191029"/>
  <extLst/>
</workbook>
</file>

<file path=xl/sharedStrings.xml><?xml version="1.0" encoding="utf-8"?>
<sst xmlns="http://schemas.openxmlformats.org/spreadsheetml/2006/main" count="328" uniqueCount="140">
  <si>
    <t>Základní rozpočtové náklady</t>
  </si>
  <si>
    <t>Část</t>
  </si>
  <si>
    <t>1.</t>
  </si>
  <si>
    <t>Popis položky</t>
  </si>
  <si>
    <t>Počet</t>
  </si>
  <si>
    <t>19.</t>
  </si>
  <si>
    <t>m</t>
  </si>
  <si>
    <t>20.</t>
  </si>
  <si>
    <t>21.</t>
  </si>
  <si>
    <t>ks</t>
  </si>
  <si>
    <t>22.</t>
  </si>
  <si>
    <t>13.</t>
  </si>
  <si>
    <t>14.</t>
  </si>
  <si>
    <t>15.</t>
  </si>
  <si>
    <t>16.</t>
  </si>
  <si>
    <t>17.</t>
  </si>
  <si>
    <t>18.</t>
  </si>
  <si>
    <t>hod</t>
  </si>
  <si>
    <t>Cena celkem:</t>
  </si>
  <si>
    <t>Instalační materiál</t>
  </si>
  <si>
    <t>Kabely</t>
  </si>
  <si>
    <t>23.</t>
  </si>
  <si>
    <t>24.</t>
  </si>
  <si>
    <t>Rozvaděče, zásuvky, ukončovací hw</t>
  </si>
  <si>
    <t xml:space="preserve">Drobný montážní materiál </t>
  </si>
  <si>
    <t>Celkem bez DPH</t>
  </si>
  <si>
    <t xml:space="preserve">Pomocný stavební a instalační materiál </t>
  </si>
  <si>
    <t>Pomocné montážní práce</t>
  </si>
  <si>
    <t>soubor</t>
  </si>
  <si>
    <t>Trubka  1423, 320N,  v podhledu/vč. příchytky</t>
  </si>
  <si>
    <t>Trubka  1436, 320N,v podhledu/vč. příchytky</t>
  </si>
  <si>
    <t>Koordinace se správcem sítě</t>
  </si>
  <si>
    <t xml:space="preserve">Měření metalické kabeláže, vč. měřícího protokolu </t>
  </si>
  <si>
    <t>VRN</t>
  </si>
  <si>
    <t>Lišta vkládací 20x 20 bílá LHD 2m</t>
  </si>
  <si>
    <t>Rekapitulace</t>
  </si>
  <si>
    <t>Pol.</t>
  </si>
  <si>
    <t>Obchodní název</t>
  </si>
  <si>
    <t>MJ</t>
  </si>
  <si>
    <t>Služby</t>
  </si>
  <si>
    <t>Implementace a konfigurace hardware</t>
  </si>
  <si>
    <t>MD</t>
  </si>
  <si>
    <t>Doprava materiálu, techniků</t>
  </si>
  <si>
    <t>Aktivní technologie</t>
  </si>
  <si>
    <t xml:space="preserve">Strukturovaná kabeláž (SK) </t>
  </si>
  <si>
    <t>Ostatní montáže a servisní činnost</t>
  </si>
  <si>
    <t>Příprava na montáž</t>
  </si>
  <si>
    <t xml:space="preserve">Ztížené podmínky pro montáže </t>
  </si>
  <si>
    <t>Práce na stávajících ele. zařízeních</t>
  </si>
  <si>
    <t>2</t>
  </si>
  <si>
    <t>3</t>
  </si>
  <si>
    <t>4</t>
  </si>
  <si>
    <t>5</t>
  </si>
  <si>
    <t>11</t>
  </si>
  <si>
    <t>12</t>
  </si>
  <si>
    <t>Průraz beton - d 50 mm do tl. 1000 mm</t>
  </si>
  <si>
    <t>Utěsnění otvoru montážní pěnou</t>
  </si>
  <si>
    <t>6</t>
  </si>
  <si>
    <t>7</t>
  </si>
  <si>
    <t>8</t>
  </si>
  <si>
    <t>9</t>
  </si>
  <si>
    <t>10</t>
  </si>
  <si>
    <t>WiFi kontroler</t>
  </si>
  <si>
    <t>Doprava materiálu a pracovníků</t>
  </si>
  <si>
    <t>Přepínač páteřní typ Core</t>
  </si>
  <si>
    <t>WiFi AP typ A</t>
  </si>
  <si>
    <t>WiFi AP typ B</t>
  </si>
  <si>
    <t>WiFi AP typ C</t>
  </si>
  <si>
    <t>Přepínač přístupový typ A2</t>
  </si>
  <si>
    <t>Přepínač kompaktní typ C1</t>
  </si>
  <si>
    <t xml:space="preserve">Materiál </t>
  </si>
  <si>
    <t>Montážní sada M6 do racku</t>
  </si>
  <si>
    <t>Optický patch cord MM/OM3 2m 2LC-2LC</t>
  </si>
  <si>
    <t>Transceiver model - 10GBASE-BX, SFP+  LC simplex</t>
  </si>
  <si>
    <t>Transceiver model - 10GBASE-T, SFP+  RJ-45</t>
  </si>
  <si>
    <t>Transceiver model - 1000BASE-T, SFP+  RJ-45</t>
  </si>
  <si>
    <t>Ttransceiver model - 1000BASE-SX, SFP+  LC duplex</t>
  </si>
  <si>
    <t>Transceiver model - 10GBASE-SR/SW, SFP+  LC duplex</t>
  </si>
  <si>
    <t>Firewall</t>
  </si>
  <si>
    <t xml:space="preserve">Patch kabel CAT6 UTP 1m </t>
  </si>
  <si>
    <t>Patch kabel UTP CAT6, 10m</t>
  </si>
  <si>
    <t>Patch panel 24 RJ45 modulární</t>
  </si>
  <si>
    <t>Patch kabel CAT6 UTP 5m červený</t>
  </si>
  <si>
    <t xml:space="preserve">Vyvazovací panel 19" 1U </t>
  </si>
  <si>
    <t>Kabel UTP cat.6, drát AWG23 LSZOH</t>
  </si>
  <si>
    <t>Montážní práce ve stávajících rozvaděčích</t>
  </si>
  <si>
    <t xml:space="preserve">Dokumentace skutečného provedení stavby </t>
  </si>
  <si>
    <t>Kabel S/FTP Cat.6a 500MHz AWG23/1 LS0H (nová instalace v sále)</t>
  </si>
  <si>
    <t xml:space="preserve">Modul zařezávací keystone CAT6a STP </t>
  </si>
  <si>
    <t>Patch kabel CAT6a S-FTP, RJ45-RJ45, AWG 26/7 5m, červený</t>
  </si>
  <si>
    <t xml:space="preserve">konektor RJ45 CAT6A STP 8p8c stíněný </t>
  </si>
  <si>
    <t>Patch kabelCAT6a S-FTP, RJ45-RJ45, AWG 26/7 1m</t>
  </si>
  <si>
    <t xml:space="preserve">Patch kabel CAT6 UTP 5m </t>
  </si>
  <si>
    <t xml:space="preserve">Patch kabel CAT6 UTP 3m </t>
  </si>
  <si>
    <t>Optický patch cord SM 2m SC-PC/SC-APC</t>
  </si>
  <si>
    <t>Optický patch cord SM 2m LC-PC/SC-APC</t>
  </si>
  <si>
    <t>Optický patch cord SM 2m LC-PC/SC-PC</t>
  </si>
  <si>
    <t>Optický patch cord SM 2m SC-PC/SC-PC</t>
  </si>
  <si>
    <t>25.</t>
  </si>
  <si>
    <t>26.</t>
  </si>
  <si>
    <t>27.</t>
  </si>
  <si>
    <t>28.</t>
  </si>
  <si>
    <t>29.</t>
  </si>
  <si>
    <t xml:space="preserve">KULTURNÍ DŮM MILOVICE - celková cena                        </t>
  </si>
  <si>
    <t>A</t>
  </si>
  <si>
    <t xml:space="preserve">Nájem </t>
  </si>
  <si>
    <t>WiFi</t>
  </si>
  <si>
    <t>B2</t>
  </si>
  <si>
    <t>Doplnění SK</t>
  </si>
  <si>
    <t>Nabídková cena bez DPH</t>
  </si>
  <si>
    <t>Hodnota DPH 21 %</t>
  </si>
  <si>
    <t>Nabídková cena vč. DPH</t>
  </si>
  <si>
    <t>Pozn. Účastník doplní cenu za část A předmětu - Nájem</t>
  </si>
  <si>
    <t>Lišta vkládací 40x 40 bílá LHD 2m</t>
  </si>
  <si>
    <t>Patch kabel CAT6 SFTP 5m</t>
  </si>
  <si>
    <t>Kabel optický OS2 SM 24, univerzální</t>
  </si>
  <si>
    <t>Optický pigtail SC / APC SM, 1m</t>
  </si>
  <si>
    <t xml:space="preserve">Modul zařezávací keystone CAT6 UTP </t>
  </si>
  <si>
    <t>konektor RJ45 CAT6 8p8c nestíněný</t>
  </si>
  <si>
    <t>19" optická vana výsuvná 1U 24 SC simplex černá + kazeta (Součástí balení jsou také hřebínky, ochrany svaru, pg průchodky a stahovací pásky)</t>
  </si>
  <si>
    <t>Optická spojka - adaptér SC / APC, SM OS</t>
  </si>
  <si>
    <t xml:space="preserve">Zásuvka datová neosázená, kryt s popisovým polem, pro dvě komunikační zásuvky keystone, bílá </t>
  </si>
  <si>
    <t>Měření optické kabeláže oboustranné, vč. měřícího protokolu</t>
  </si>
  <si>
    <t>Servisní služby a technická podpora</t>
  </si>
  <si>
    <t>Pracovní dny</t>
  </si>
  <si>
    <t xml:space="preserve"> mimo pracovní dny, tj. o víkendech, státních svátcích a dnech pracovního volna.  </t>
  </si>
  <si>
    <t>1 člověkohodina</t>
  </si>
  <si>
    <t>Cena bez DPH/MJ</t>
  </si>
  <si>
    <t>cena bez DPH / MJ</t>
  </si>
  <si>
    <t>nabídková cena</t>
  </si>
  <si>
    <t>Celková cena za část B2_doplnění AP</t>
  </si>
  <si>
    <t>počet</t>
  </si>
  <si>
    <t>Celková cena za servisní služby</t>
  </si>
  <si>
    <t>Celková cena za část B2_doplnění SK</t>
  </si>
  <si>
    <t>Cena za část B1_WiFi AP</t>
  </si>
  <si>
    <t xml:space="preserve">Cena za část B1_ WiFi SK </t>
  </si>
  <si>
    <t xml:space="preserve">celkem bez DPH </t>
  </si>
  <si>
    <t>B1</t>
  </si>
  <si>
    <t>Pozn.: dílčí hodnoticí kritérium č. 4</t>
  </si>
  <si>
    <t>Pozn.: dílčí hodnoticí kritérium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</si>
</sst>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</numFmts>
  <fonts count="39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Helv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 CE"/>
      <family val="2"/>
    </font>
    <font>
      <sz val="1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E"/>
      <family val="2"/>
    </font>
    <font>
      <b/>
      <i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u val="single"/>
      <sz val="10"/>
      <color theme="10"/>
      <name val="Arial CE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3" fontId="12" fillId="0" borderId="8" applyFill="0">
      <alignment horizontal="right" vertical="center"/>
      <protection/>
    </xf>
    <xf numFmtId="0" fontId="11" fillId="0" borderId="9">
      <alignment horizontal="left" vertical="center" wrapText="1" indent="1"/>
      <protection/>
    </xf>
    <xf numFmtId="0" fontId="20" fillId="4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2" fillId="7" borderId="10" applyNumberFormat="0" applyAlignment="0" applyProtection="0"/>
    <xf numFmtId="0" fontId="18" fillId="19" borderId="10" applyNumberFormat="0" applyAlignment="0" applyProtection="0"/>
    <xf numFmtId="0" fontId="25" fillId="19" borderId="11" applyNumberFormat="0" applyAlignment="0" applyProtection="0"/>
    <xf numFmtId="0" fontId="19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3" xfId="0" applyFont="1" applyBorder="1"/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79" applyFont="1" applyAlignment="1">
      <alignment horizontal="center" vertical="top"/>
      <protection/>
    </xf>
    <xf numFmtId="0" fontId="3" fillId="0" borderId="0" xfId="79" applyFont="1" applyBorder="1" applyAlignment="1">
      <alignment horizontal="center" vertical="top"/>
      <protection/>
    </xf>
    <xf numFmtId="0" fontId="3" fillId="0" borderId="0" xfId="0" applyFont="1" applyFill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3" fillId="0" borderId="0" xfId="79" applyFont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164" fontId="6" fillId="0" borderId="14" xfId="0" applyNumberFormat="1" applyFont="1" applyBorder="1"/>
    <xf numFmtId="0" fontId="3" fillId="0" borderId="0" xfId="79" applyFont="1" applyAlignment="1">
      <alignment wrapText="1"/>
      <protection/>
    </xf>
    <xf numFmtId="0" fontId="3" fillId="0" borderId="0" xfId="0" applyFont="1" applyBorder="1" applyAlignment="1">
      <alignment horizontal="center"/>
    </xf>
    <xf numFmtId="0" fontId="7" fillId="24" borderId="0" xfId="0" applyFont="1" applyFill="1" applyAlignment="1">
      <alignment wrapText="1"/>
    </xf>
    <xf numFmtId="0" fontId="3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Continuous"/>
    </xf>
    <xf numFmtId="42" fontId="3" fillId="0" borderId="13" xfId="0" applyNumberFormat="1" applyFont="1" applyBorder="1" applyAlignment="1">
      <alignment horizontal="right" vertical="center"/>
    </xf>
    <xf numFmtId="0" fontId="32" fillId="25" borderId="14" xfId="0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Fill="1" applyAlignment="1">
      <alignment horizontal="center"/>
    </xf>
    <xf numFmtId="49" fontId="3" fillId="24" borderId="0" xfId="0" applyNumberFormat="1" applyFont="1" applyFill="1"/>
    <xf numFmtId="49" fontId="6" fillId="0" borderId="12" xfId="0" applyNumberFormat="1" applyFont="1" applyBorder="1"/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/>
    <xf numFmtId="49" fontId="3" fillId="0" borderId="14" xfId="0" applyNumberFormat="1" applyFont="1" applyBorder="1"/>
    <xf numFmtId="49" fontId="3" fillId="24" borderId="14" xfId="0" applyNumberFormat="1" applyFont="1" applyFill="1" applyBorder="1"/>
    <xf numFmtId="0" fontId="7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3" xfId="79" applyFont="1" applyBorder="1" applyAlignment="1">
      <alignment vertical="top" wrapText="1"/>
      <protection/>
    </xf>
    <xf numFmtId="44" fontId="3" fillId="0" borderId="15" xfId="66" applyFont="1" applyFill="1" applyBorder="1" applyAlignment="1">
      <alignment horizontal="right" vertical="top"/>
    </xf>
    <xf numFmtId="0" fontId="7" fillId="24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3" fillId="0" borderId="0" xfId="79" applyFont="1" applyFill="1" applyAlignment="1">
      <alignment horizontal="center"/>
      <protection/>
    </xf>
    <xf numFmtId="0" fontId="3" fillId="0" borderId="0" xfId="79" applyFont="1" applyFill="1" applyAlignment="1">
      <alignment wrapText="1"/>
      <protection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66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/>
    <xf numFmtId="49" fontId="6" fillId="0" borderId="12" xfId="0" applyNumberFormat="1" applyFont="1" applyBorder="1" applyAlignment="1">
      <alignment horizontal="right"/>
    </xf>
    <xf numFmtId="7" fontId="3" fillId="0" borderId="0" xfId="66" applyNumberFormat="1" applyFont="1" applyFill="1" applyBorder="1" applyAlignment="1" applyProtection="1">
      <alignment horizontal="right" vertical="center"/>
      <protection locked="0"/>
    </xf>
    <xf numFmtId="49" fontId="3" fillId="26" borderId="14" xfId="0" applyNumberFormat="1" applyFont="1" applyFill="1" applyBorder="1"/>
    <xf numFmtId="49" fontId="7" fillId="26" borderId="0" xfId="0" applyNumberFormat="1" applyFont="1" applyFill="1"/>
    <xf numFmtId="0" fontId="3" fillId="26" borderId="0" xfId="0" applyFont="1" applyFill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49" fontId="3" fillId="26" borderId="14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44" fontId="7" fillId="26" borderId="0" xfId="66" applyNumberFormat="1" applyFont="1" applyFill="1" applyBorder="1" applyAlignment="1" applyProtection="1">
      <alignment horizontal="right" vertical="center"/>
      <protection locked="0"/>
    </xf>
    <xf numFmtId="44" fontId="3" fillId="0" borderId="0" xfId="0" applyNumberFormat="1" applyFont="1" applyAlignment="1">
      <alignment horizontal="center"/>
    </xf>
    <xf numFmtId="0" fontId="3" fillId="0" borderId="0" xfId="79" applyFont="1" applyAlignment="1">
      <alignment vertical="top" wrapText="1"/>
      <protection/>
    </xf>
    <xf numFmtId="0" fontId="15" fillId="0" borderId="0" xfId="79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3" fillId="0" borderId="0" xfId="79" applyFont="1">
      <alignment/>
      <protection/>
    </xf>
    <xf numFmtId="0" fontId="15" fillId="0" borderId="0" xfId="0" applyFont="1" applyFill="1" applyAlignment="1">
      <alignment horizontal="center" vertical="top"/>
    </xf>
    <xf numFmtId="0" fontId="7" fillId="26" borderId="0" xfId="0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8" fillId="0" borderId="0" xfId="0" applyFont="1" applyAlignment="1">
      <alignment horizontal="left"/>
    </xf>
    <xf numFmtId="42" fontId="3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2" fontId="7" fillId="27" borderId="8" xfId="0" applyNumberFormat="1" applyFont="1" applyFill="1" applyBorder="1" applyAlignment="1">
      <alignment horizontal="right" vertical="center"/>
    </xf>
    <xf numFmtId="42" fontId="7" fillId="0" borderId="8" xfId="0" applyNumberFormat="1" applyFont="1" applyBorder="1" applyAlignment="1">
      <alignment horizontal="right" vertical="center"/>
    </xf>
    <xf numFmtId="42" fontId="32" fillId="25" borderId="8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7" fillId="26" borderId="0" xfId="0" applyFont="1" applyFill="1" applyAlignment="1">
      <alignment horizontal="center" vertical="center"/>
    </xf>
    <xf numFmtId="0" fontId="35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7" fontId="33" fillId="0" borderId="0" xfId="0" applyNumberFormat="1" applyFont="1" applyAlignment="1">
      <alignment horizontal="center"/>
    </xf>
    <xf numFmtId="44" fontId="7" fillId="26" borderId="0" xfId="66" applyFont="1" applyFill="1" applyBorder="1" applyAlignment="1" applyProtection="1">
      <alignment horizontal="right" vertical="center"/>
      <protection locked="0"/>
    </xf>
    <xf numFmtId="0" fontId="7" fillId="26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44" fontId="3" fillId="27" borderId="8" xfId="66" applyFont="1" applyFill="1" applyBorder="1" applyAlignment="1">
      <alignment horizontal="right" vertical="top"/>
    </xf>
    <xf numFmtId="44" fontId="3" fillId="27" borderId="8" xfId="66" applyNumberFormat="1" applyFont="1" applyFill="1" applyBorder="1" applyAlignment="1">
      <alignment horizontal="center" vertical="top"/>
    </xf>
    <xf numFmtId="44" fontId="3" fillId="27" borderId="8" xfId="67" applyFont="1" applyFill="1" applyBorder="1" applyAlignment="1">
      <alignment horizontal="right" vertical="top"/>
    </xf>
    <xf numFmtId="0" fontId="3" fillId="27" borderId="8" xfId="0" applyFont="1" applyFill="1" applyBorder="1"/>
    <xf numFmtId="164" fontId="3" fillId="27" borderId="8" xfId="0" applyNumberFormat="1" applyFont="1" applyFill="1" applyBorder="1" applyAlignment="1">
      <alignment vertical="top"/>
    </xf>
    <xf numFmtId="44" fontId="3" fillId="0" borderId="8" xfId="0" applyNumberFormat="1" applyFont="1" applyBorder="1"/>
    <xf numFmtId="0" fontId="7" fillId="26" borderId="0" xfId="0" applyFont="1" applyFill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3" fillId="25" borderId="0" xfId="0" applyFont="1" applyFill="1" applyAlignment="1">
      <alignment horizontal="center" wrapTex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49" fontId="3" fillId="26" borderId="0" xfId="0" applyNumberFormat="1" applyFont="1" applyFill="1" applyBorder="1" applyAlignment="1">
      <alignment horizontal="center" vertical="top"/>
    </xf>
    <xf numFmtId="0" fontId="3" fillId="26" borderId="0" xfId="79" applyFont="1" applyFill="1" applyBorder="1" applyAlignment="1">
      <alignment vertical="top" wrapText="1"/>
      <protection/>
    </xf>
    <xf numFmtId="0" fontId="3" fillId="26" borderId="0" xfId="79" applyFont="1" applyFill="1" applyAlignment="1">
      <alignment horizontal="center" vertical="top"/>
      <protection/>
    </xf>
    <xf numFmtId="0" fontId="3" fillId="26" borderId="0" xfId="79" applyFont="1" applyFill="1" applyBorder="1" applyAlignment="1">
      <alignment horizontal="center" vertical="top"/>
      <protection/>
    </xf>
    <xf numFmtId="164" fontId="3" fillId="26" borderId="0" xfId="0" applyNumberFormat="1" applyFont="1" applyFill="1" applyBorder="1" applyAlignment="1">
      <alignment vertical="top"/>
    </xf>
    <xf numFmtId="44" fontId="3" fillId="26" borderId="0" xfId="0" applyNumberFormat="1" applyFont="1" applyFill="1" applyBorder="1"/>
    <xf numFmtId="44" fontId="3" fillId="0" borderId="0" xfId="0" applyNumberFormat="1" applyFont="1"/>
    <xf numFmtId="0" fontId="3" fillId="26" borderId="0" xfId="0" applyFont="1" applyFill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49" fontId="7" fillId="26" borderId="0" xfId="0" applyNumberFormat="1" applyFont="1" applyFill="1" applyAlignment="1">
      <alignment horizontal="center" vertical="center" wrapText="1"/>
    </xf>
    <xf numFmtId="49" fontId="7" fillId="26" borderId="21" xfId="0" applyNumberFormat="1" applyFont="1" applyFill="1" applyBorder="1" applyAlignment="1">
      <alignment horizontal="center" vertical="center"/>
    </xf>
    <xf numFmtId="49" fontId="7" fillId="26" borderId="22" xfId="0" applyNumberFormat="1" applyFont="1" applyFill="1" applyBorder="1" applyAlignment="1">
      <alignment horizontal="center" vertical="center"/>
    </xf>
    <xf numFmtId="49" fontId="7" fillId="26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2" fontId="3" fillId="0" borderId="8" xfId="0" applyNumberFormat="1" applyFont="1" applyBorder="1"/>
    <xf numFmtId="42" fontId="3" fillId="25" borderId="8" xfId="0" applyNumberFormat="1" applyFont="1" applyFill="1" applyBorder="1"/>
    <xf numFmtId="0" fontId="0" fillId="0" borderId="14" xfId="0" applyBorder="1" applyAlignment="1">
      <alignment horizontal="center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2 2" xfId="21"/>
    <cellStyle name="20 % – Zvýraznění1 2 3" xfId="22"/>
    <cellStyle name="20 % – Zvýraznění2 2" xfId="23"/>
    <cellStyle name="20 % – Zvýraznění2 2 2" xfId="24"/>
    <cellStyle name="20 % – Zvýraznění2 2 3" xfId="25"/>
    <cellStyle name="20 % – Zvýraznění3 2" xfId="26"/>
    <cellStyle name="20 % – Zvýraznění3 2 2" xfId="27"/>
    <cellStyle name="20 % – Zvýraznění3 2 3" xfId="28"/>
    <cellStyle name="20 % – Zvýraznění4 2" xfId="29"/>
    <cellStyle name="20 % – Zvýraznění4 2 2" xfId="30"/>
    <cellStyle name="20 % – Zvýraznění4 2 3" xfId="31"/>
    <cellStyle name="20 % – Zvýraznění5 2" xfId="32"/>
    <cellStyle name="20 % – Zvýraznění5 2 2" xfId="33"/>
    <cellStyle name="20 % – Zvýraznění5 2 3" xfId="34"/>
    <cellStyle name="20 % – Zvýraznění6 2" xfId="35"/>
    <cellStyle name="20 % – Zvýraznění6 2 2" xfId="36"/>
    <cellStyle name="20 % – Zvýraznění6 2 3" xfId="37"/>
    <cellStyle name="40 % – Zvýraznění1 2" xfId="38"/>
    <cellStyle name="40 % – Zvýraznění1 2 2" xfId="39"/>
    <cellStyle name="40 % – Zvýraznění1 2 3" xfId="40"/>
    <cellStyle name="40 % – Zvýraznění2 2" xfId="41"/>
    <cellStyle name="40 % – Zvýraznění2 2 2" xfId="42"/>
    <cellStyle name="40 % – Zvýraznění2 2 3" xfId="43"/>
    <cellStyle name="40 % – Zvýraznění3 2" xfId="44"/>
    <cellStyle name="40 % – Zvýraznění3 2 2" xfId="45"/>
    <cellStyle name="40 % – Zvýraznění3 2 3" xfId="46"/>
    <cellStyle name="40 % – Zvýraznění4 2" xfId="47"/>
    <cellStyle name="40 % – Zvýraznění4 2 2" xfId="48"/>
    <cellStyle name="40 % – Zvýraznění4 2 3" xfId="49"/>
    <cellStyle name="40 % – Zvýraznění5 2" xfId="50"/>
    <cellStyle name="40 % – Zvýraznění5 2 2" xfId="51"/>
    <cellStyle name="40 % – Zvýraznění5 2 3" xfId="52"/>
    <cellStyle name="40 % – Zvýraznění6 2" xfId="53"/>
    <cellStyle name="40 % – Zvýraznění6 2 2" xfId="54"/>
    <cellStyle name="40 % – Zvýraznění6 2 3" xfId="55"/>
    <cellStyle name="60 % – Zvýraznění1 2" xfId="56"/>
    <cellStyle name="60 % – Zvýraznění2 2" xfId="57"/>
    <cellStyle name="60 % – Zvýraznění3 2" xfId="58"/>
    <cellStyle name="60 % – Zvýraznění4 2" xfId="59"/>
    <cellStyle name="60 % – Zvýraznění5 2" xfId="60"/>
    <cellStyle name="60 % – Zvýraznění6 2" xfId="61"/>
    <cellStyle name="Celkem 2" xfId="62"/>
    <cellStyle name="Hypertextový odkaz 2" xfId="63"/>
    <cellStyle name="Chybně 2" xfId="64"/>
    <cellStyle name="Kontrolní buňka 2" xfId="65"/>
    <cellStyle name="Měna" xfId="66"/>
    <cellStyle name="měny 10 2" xfId="67"/>
    <cellStyle name="Nadpis 1 2" xfId="68"/>
    <cellStyle name="Nadpis 2 2" xfId="69"/>
    <cellStyle name="Nadpis 3 2" xfId="70"/>
    <cellStyle name="Nadpis 4 2" xfId="71"/>
    <cellStyle name="Název 2" xfId="72"/>
    <cellStyle name="Neutrální 2" xfId="73"/>
    <cellStyle name="normální 16" xfId="74"/>
    <cellStyle name="normální 2" xfId="75"/>
    <cellStyle name="normální 2 2" xfId="76"/>
    <cellStyle name="normální 28 2" xfId="77"/>
    <cellStyle name="normální 29 2" xfId="78"/>
    <cellStyle name="normální 3" xfId="79"/>
    <cellStyle name="normální 4" xfId="80"/>
    <cellStyle name="Normální 5" xfId="81"/>
    <cellStyle name="Normální 6" xfId="82"/>
    <cellStyle name="Poznámka 2" xfId="83"/>
    <cellStyle name="Procenta 2" xfId="84"/>
    <cellStyle name="Propojená buňka 2" xfId="85"/>
    <cellStyle name="R_price" xfId="86"/>
    <cellStyle name="R_text" xfId="87"/>
    <cellStyle name="Správně 2" xfId="88"/>
    <cellStyle name="Styl 1" xfId="89"/>
    <cellStyle name="Text upozornění 2" xfId="90"/>
    <cellStyle name="Vstup 2" xfId="91"/>
    <cellStyle name="Výpočet 2" xfId="92"/>
    <cellStyle name="Výstup 2" xfId="93"/>
    <cellStyle name="Vysvětlující text 2" xfId="94"/>
    <cellStyle name="Zvýraznění 1 2" xfId="95"/>
    <cellStyle name="Zvýraznění 2 2" xfId="96"/>
    <cellStyle name="Zvýraznění 3 2" xfId="97"/>
    <cellStyle name="Zvýraznění 4 2" xfId="98"/>
    <cellStyle name="Zvýraznění 5 2" xfId="99"/>
    <cellStyle name="Zvýraznění 6 2" xfId="100"/>
  </cellStyles>
  <dxfs count="14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ill>
        <patternFill>
          <bgColor indexed="10"/>
        </patternFill>
      </fill>
      <border/>
    </dxf>
    <dxf>
      <font>
        <b/>
        <i val="0"/>
        <color indexed="10"/>
        <condense val="0"/>
        <extend val="0"/>
      </font>
      <border/>
    </dxf>
    <dxf>
      <fill>
        <patternFill>
          <bgColor indexed="10"/>
        </patternFill>
      </fill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ill>
        <patternFill>
          <bgColor indexed="10"/>
        </patternFill>
      </fill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&#269;.%203,%20Cenov&#253;%20rozpo&#269;et\02_B2_dopln&#283;n&#237;%20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Část B2_Doplnění SK"/>
      <sheetName val="Část B2_doplnění A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0"/>
  <sheetViews>
    <sheetView workbookViewId="0" topLeftCell="A1">
      <selection activeCell="B3" sqref="B3:F3"/>
    </sheetView>
  </sheetViews>
  <sheetFormatPr defaultColWidth="8.875" defaultRowHeight="12.75" outlineLevelRow="1"/>
  <cols>
    <col min="1" max="1" width="3.125" style="34" customWidth="1"/>
    <col min="2" max="2" width="44.25390625" style="7" customWidth="1"/>
    <col min="3" max="4" width="5.25390625" style="2" customWidth="1"/>
    <col min="5" max="5" width="18.50390625" style="1" customWidth="1"/>
    <col min="6" max="6" width="14.00390625" style="1" customWidth="1"/>
    <col min="7" max="7" width="11.25390625" style="1" customWidth="1"/>
    <col min="8" max="8" width="10.875" style="1" customWidth="1"/>
    <col min="9" max="16384" width="8.875" style="1" customWidth="1"/>
  </cols>
  <sheetData>
    <row r="1" spans="1:6" ht="12.75">
      <c r="A1" s="31"/>
      <c r="B1" s="22" t="s">
        <v>44</v>
      </c>
      <c r="C1" s="23"/>
      <c r="D1" s="43"/>
      <c r="E1" s="116" t="s">
        <v>129</v>
      </c>
      <c r="F1" s="117"/>
    </row>
    <row r="2" spans="1:6" s="5" customFormat="1" ht="13.3" thickBot="1">
      <c r="A2" s="32" t="s">
        <v>36</v>
      </c>
      <c r="B2" s="39" t="s">
        <v>3</v>
      </c>
      <c r="C2" s="15" t="s">
        <v>38</v>
      </c>
      <c r="D2" s="15" t="s">
        <v>4</v>
      </c>
      <c r="E2" s="101" t="s">
        <v>128</v>
      </c>
      <c r="F2" s="102" t="s">
        <v>136</v>
      </c>
    </row>
    <row r="3" spans="2:6" s="51" customFormat="1" ht="13.3" thickTop="1">
      <c r="B3" s="114" t="s">
        <v>19</v>
      </c>
      <c r="C3" s="114"/>
      <c r="D3" s="114"/>
      <c r="E3" s="114"/>
      <c r="F3" s="115"/>
    </row>
    <row r="4" spans="1:6" ht="12.75">
      <c r="A4" s="33" t="s">
        <v>2</v>
      </c>
      <c r="B4" s="20" t="s">
        <v>29</v>
      </c>
      <c r="C4" s="17" t="s">
        <v>6</v>
      </c>
      <c r="D4" s="16">
        <v>120</v>
      </c>
      <c r="E4" s="103"/>
      <c r="F4" s="108">
        <f>D4*E4</f>
        <v>0</v>
      </c>
    </row>
    <row r="5" spans="1:6" ht="12.75">
      <c r="A5" s="33" t="s">
        <v>49</v>
      </c>
      <c r="B5" s="20" t="s">
        <v>30</v>
      </c>
      <c r="C5" s="17" t="s">
        <v>6</v>
      </c>
      <c r="D5" s="16">
        <v>30</v>
      </c>
      <c r="E5" s="103"/>
      <c r="F5" s="108">
        <f aca="true" t="shared" si="0" ref="F5:F36">D5*E5</f>
        <v>0</v>
      </c>
    </row>
    <row r="6" spans="1:6" ht="12.75">
      <c r="A6" s="33" t="s">
        <v>50</v>
      </c>
      <c r="B6" s="20" t="s">
        <v>34</v>
      </c>
      <c r="C6" s="17" t="s">
        <v>6</v>
      </c>
      <c r="D6" s="16">
        <v>60</v>
      </c>
      <c r="E6" s="103"/>
      <c r="F6" s="108">
        <f t="shared" si="0"/>
        <v>0</v>
      </c>
    </row>
    <row r="7" spans="1:6" ht="12.75">
      <c r="A7" s="33" t="s">
        <v>51</v>
      </c>
      <c r="B7" s="20" t="s">
        <v>26</v>
      </c>
      <c r="C7" s="12" t="s">
        <v>28</v>
      </c>
      <c r="D7" s="16">
        <v>1</v>
      </c>
      <c r="E7" s="103"/>
      <c r="F7" s="108">
        <f t="shared" si="0"/>
        <v>0</v>
      </c>
    </row>
    <row r="8" spans="2:6" s="51" customFormat="1" ht="12.75">
      <c r="B8" s="114" t="s">
        <v>20</v>
      </c>
      <c r="C8" s="114"/>
      <c r="D8" s="114"/>
      <c r="E8" s="114"/>
      <c r="F8" s="115"/>
    </row>
    <row r="9" spans="1:6" s="9" customFormat="1" ht="12.75" outlineLevel="1">
      <c r="A9" s="33" t="s">
        <v>52</v>
      </c>
      <c r="B9" s="44" t="s">
        <v>84</v>
      </c>
      <c r="C9" s="45" t="s">
        <v>6</v>
      </c>
      <c r="D9" s="30">
        <v>100</v>
      </c>
      <c r="E9" s="104"/>
      <c r="F9" s="108">
        <f t="shared" si="0"/>
        <v>0</v>
      </c>
    </row>
    <row r="10" spans="1:6" s="9" customFormat="1" ht="12.75" outlineLevel="1">
      <c r="A10" s="33" t="s">
        <v>57</v>
      </c>
      <c r="B10" s="44" t="s">
        <v>82</v>
      </c>
      <c r="C10" s="9" t="s">
        <v>9</v>
      </c>
      <c r="D10" s="46">
        <v>8</v>
      </c>
      <c r="E10" s="104"/>
      <c r="F10" s="108">
        <f t="shared" si="0"/>
        <v>0</v>
      </c>
    </row>
    <row r="11" spans="1:6" s="9" customFormat="1" ht="12.75" outlineLevel="1">
      <c r="A11" s="33" t="s">
        <v>58</v>
      </c>
      <c r="B11" s="7" t="s">
        <v>80</v>
      </c>
      <c r="C11" s="9" t="s">
        <v>9</v>
      </c>
      <c r="D11" s="2">
        <v>4</v>
      </c>
      <c r="E11" s="104"/>
      <c r="F11" s="108">
        <f t="shared" si="0"/>
        <v>0</v>
      </c>
    </row>
    <row r="12" spans="1:6" s="9" customFormat="1" ht="12.75" outlineLevel="1">
      <c r="A12" s="33" t="s">
        <v>59</v>
      </c>
      <c r="B12" s="44" t="s">
        <v>92</v>
      </c>
      <c r="C12" s="9" t="s">
        <v>9</v>
      </c>
      <c r="D12" s="46">
        <v>20</v>
      </c>
      <c r="E12" s="104"/>
      <c r="F12" s="108">
        <f t="shared" si="0"/>
        <v>0</v>
      </c>
    </row>
    <row r="13" spans="1:6" s="9" customFormat="1" ht="12.75" outlineLevel="1">
      <c r="A13" s="33" t="s">
        <v>60</v>
      </c>
      <c r="B13" s="44" t="s">
        <v>93</v>
      </c>
      <c r="C13" s="9" t="s">
        <v>9</v>
      </c>
      <c r="D13" s="46">
        <v>20</v>
      </c>
      <c r="E13" s="104"/>
      <c r="F13" s="108">
        <f t="shared" si="0"/>
        <v>0</v>
      </c>
    </row>
    <row r="14" spans="1:6" s="9" customFormat="1" ht="12.75" outlineLevel="1">
      <c r="A14" s="33" t="s">
        <v>61</v>
      </c>
      <c r="B14" s="44" t="s">
        <v>79</v>
      </c>
      <c r="C14" s="9" t="s">
        <v>9</v>
      </c>
      <c r="D14" s="46">
        <v>130</v>
      </c>
      <c r="E14" s="104"/>
      <c r="F14" s="108">
        <f t="shared" si="0"/>
        <v>0</v>
      </c>
    </row>
    <row r="15" spans="1:6" s="9" customFormat="1" ht="25.75" outlineLevel="1">
      <c r="A15" s="33" t="s">
        <v>53</v>
      </c>
      <c r="B15" s="44" t="s">
        <v>87</v>
      </c>
      <c r="C15" s="71" t="s">
        <v>6</v>
      </c>
      <c r="D15" s="48">
        <v>300</v>
      </c>
      <c r="E15" s="104"/>
      <c r="F15" s="108">
        <f t="shared" si="0"/>
        <v>0</v>
      </c>
    </row>
    <row r="16" spans="1:6" s="9" customFormat="1" ht="12.75" outlineLevel="1">
      <c r="A16" s="33" t="s">
        <v>54</v>
      </c>
      <c r="B16" s="44" t="s">
        <v>89</v>
      </c>
      <c r="C16" s="9" t="s">
        <v>9</v>
      </c>
      <c r="D16" s="48">
        <v>8</v>
      </c>
      <c r="E16" s="104"/>
      <c r="F16" s="108">
        <f t="shared" si="0"/>
        <v>0</v>
      </c>
    </row>
    <row r="17" spans="1:6" s="9" customFormat="1" ht="12.75" outlineLevel="1">
      <c r="A17" s="33" t="s">
        <v>11</v>
      </c>
      <c r="B17" s="44" t="s">
        <v>91</v>
      </c>
      <c r="C17" s="9" t="s">
        <v>9</v>
      </c>
      <c r="D17" s="48">
        <v>10</v>
      </c>
      <c r="E17" s="104"/>
      <c r="F17" s="108">
        <f t="shared" si="0"/>
        <v>0</v>
      </c>
    </row>
    <row r="18" spans="2:6" s="51" customFormat="1" ht="12.75">
      <c r="B18" s="114" t="s">
        <v>23</v>
      </c>
      <c r="C18" s="114"/>
      <c r="D18" s="114"/>
      <c r="E18" s="114"/>
      <c r="F18" s="115"/>
    </row>
    <row r="19" spans="1:253" ht="12.75">
      <c r="A19" s="33" t="s">
        <v>12</v>
      </c>
      <c r="B19" s="20" t="s">
        <v>81</v>
      </c>
      <c r="C19" s="68" t="s">
        <v>9</v>
      </c>
      <c r="D19" s="2">
        <v>1</v>
      </c>
      <c r="E19" s="105"/>
      <c r="F19" s="108">
        <f t="shared" si="0"/>
        <v>0</v>
      </c>
      <c r="IP19" s="18"/>
      <c r="IQ19" s="18"/>
      <c r="IR19" s="18"/>
      <c r="IS19" s="18"/>
    </row>
    <row r="20" spans="1:253" ht="12.75">
      <c r="A20" s="33" t="s">
        <v>13</v>
      </c>
      <c r="B20" s="20" t="s">
        <v>88</v>
      </c>
      <c r="C20" s="69" t="s">
        <v>9</v>
      </c>
      <c r="D20" s="2">
        <v>8</v>
      </c>
      <c r="E20" s="104"/>
      <c r="F20" s="108">
        <f t="shared" si="0"/>
        <v>0</v>
      </c>
      <c r="IP20" s="18"/>
      <c r="IQ20" s="18"/>
      <c r="IR20" s="18"/>
      <c r="IS20" s="18"/>
    </row>
    <row r="21" spans="1:251" ht="12.75">
      <c r="A21" s="33" t="s">
        <v>14</v>
      </c>
      <c r="B21" s="67" t="s">
        <v>90</v>
      </c>
      <c r="C21" s="45" t="s">
        <v>9</v>
      </c>
      <c r="D21" s="30">
        <v>8</v>
      </c>
      <c r="E21" s="104"/>
      <c r="F21" s="108">
        <f t="shared" si="0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3" ht="12.75">
      <c r="A22" s="33" t="s">
        <v>15</v>
      </c>
      <c r="B22" s="20" t="s">
        <v>83</v>
      </c>
      <c r="C22" s="68" t="s">
        <v>9</v>
      </c>
      <c r="D22" s="2">
        <v>20</v>
      </c>
      <c r="E22" s="105"/>
      <c r="F22" s="108">
        <f t="shared" si="0"/>
        <v>0</v>
      </c>
      <c r="IP22" s="18"/>
      <c r="IQ22" s="18"/>
      <c r="IR22" s="18"/>
      <c r="IS22" s="18"/>
    </row>
    <row r="23" spans="1:6" ht="12.75">
      <c r="A23" s="33" t="s">
        <v>16</v>
      </c>
      <c r="B23" s="7" t="s">
        <v>24</v>
      </c>
      <c r="C23" s="12" t="s">
        <v>28</v>
      </c>
      <c r="D23" s="16">
        <v>1</v>
      </c>
      <c r="E23" s="105"/>
      <c r="F23" s="108">
        <f t="shared" si="0"/>
        <v>0</v>
      </c>
    </row>
    <row r="24" spans="2:6" s="51" customFormat="1" ht="12.75">
      <c r="B24" s="114" t="s">
        <v>45</v>
      </c>
      <c r="C24" s="114"/>
      <c r="D24" s="114"/>
      <c r="E24" s="114"/>
      <c r="F24" s="115"/>
    </row>
    <row r="25" spans="1:251" ht="12.75">
      <c r="A25" s="33" t="s">
        <v>5</v>
      </c>
      <c r="B25" s="47" t="s">
        <v>46</v>
      </c>
      <c r="C25" s="45" t="s">
        <v>17</v>
      </c>
      <c r="D25" s="48">
        <v>16</v>
      </c>
      <c r="E25" s="104"/>
      <c r="F25" s="108">
        <f t="shared" si="0"/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  <row r="26" spans="1:6" s="9" customFormat="1" ht="12.75" outlineLevel="1">
      <c r="A26" s="33" t="s">
        <v>7</v>
      </c>
      <c r="B26" s="44" t="s">
        <v>55</v>
      </c>
      <c r="C26" s="9" t="s">
        <v>9</v>
      </c>
      <c r="D26" s="46">
        <v>4</v>
      </c>
      <c r="E26" s="104"/>
      <c r="F26" s="108">
        <f t="shared" si="0"/>
        <v>0</v>
      </c>
    </row>
    <row r="27" spans="1:6" s="9" customFormat="1" ht="12.75" outlineLevel="1">
      <c r="A27" s="33" t="s">
        <v>8</v>
      </c>
      <c r="B27" s="44" t="s">
        <v>56</v>
      </c>
      <c r="C27" s="9" t="s">
        <v>9</v>
      </c>
      <c r="D27" s="46">
        <v>4</v>
      </c>
      <c r="E27" s="104"/>
      <c r="F27" s="108">
        <f t="shared" si="0"/>
        <v>0</v>
      </c>
    </row>
    <row r="28" spans="1:251" ht="12.75">
      <c r="A28" s="33" t="s">
        <v>10</v>
      </c>
      <c r="B28" s="47" t="s">
        <v>27</v>
      </c>
      <c r="C28" s="45" t="s">
        <v>17</v>
      </c>
      <c r="D28" s="48">
        <v>24</v>
      </c>
      <c r="E28" s="104"/>
      <c r="F28" s="108">
        <f t="shared" si="0"/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51" ht="12.75">
      <c r="A29" s="33" t="s">
        <v>21</v>
      </c>
      <c r="B29" s="47" t="s">
        <v>47</v>
      </c>
      <c r="C29" s="45" t="s">
        <v>17</v>
      </c>
      <c r="D29" s="48">
        <v>24</v>
      </c>
      <c r="E29" s="104"/>
      <c r="F29" s="108">
        <f t="shared" si="0"/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6" s="9" customFormat="1" ht="12.75" outlineLevel="1">
      <c r="A30" s="33" t="s">
        <v>22</v>
      </c>
      <c r="B30" s="44" t="s">
        <v>31</v>
      </c>
      <c r="C30" s="9" t="s">
        <v>17</v>
      </c>
      <c r="D30" s="46">
        <v>24</v>
      </c>
      <c r="E30" s="104"/>
      <c r="F30" s="108">
        <f t="shared" si="0"/>
        <v>0</v>
      </c>
    </row>
    <row r="31" spans="1:251" ht="12.75">
      <c r="A31" s="33" t="s">
        <v>98</v>
      </c>
      <c r="B31" s="47" t="s">
        <v>85</v>
      </c>
      <c r="C31" s="45" t="s">
        <v>17</v>
      </c>
      <c r="D31" s="48">
        <v>24</v>
      </c>
      <c r="E31" s="104"/>
      <c r="F31" s="108">
        <f t="shared" si="0"/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</row>
    <row r="32" spans="1:6" s="9" customFormat="1" ht="12.75" outlineLevel="1">
      <c r="A32" s="33" t="s">
        <v>99</v>
      </c>
      <c r="B32" s="44" t="s">
        <v>32</v>
      </c>
      <c r="C32" s="9" t="s">
        <v>9</v>
      </c>
      <c r="D32" s="48">
        <v>6</v>
      </c>
      <c r="E32" s="104"/>
      <c r="F32" s="108">
        <f t="shared" si="0"/>
        <v>0</v>
      </c>
    </row>
    <row r="33" spans="1:6" s="9" customFormat="1" ht="12.75" outlineLevel="1">
      <c r="A33" s="33" t="s">
        <v>100</v>
      </c>
      <c r="B33" s="44" t="s">
        <v>48</v>
      </c>
      <c r="C33" s="9" t="s">
        <v>17</v>
      </c>
      <c r="D33" s="46">
        <v>100</v>
      </c>
      <c r="E33" s="104"/>
      <c r="F33" s="108">
        <f t="shared" si="0"/>
        <v>0</v>
      </c>
    </row>
    <row r="34" spans="2:6" s="51" customFormat="1" ht="12.75">
      <c r="B34" s="114" t="s">
        <v>33</v>
      </c>
      <c r="C34" s="114"/>
      <c r="D34" s="114"/>
      <c r="E34" s="114"/>
      <c r="F34" s="115"/>
    </row>
    <row r="35" spans="1:6" ht="12.75">
      <c r="A35" s="33" t="s">
        <v>101</v>
      </c>
      <c r="B35" s="70" t="s">
        <v>86</v>
      </c>
      <c r="C35" s="12" t="s">
        <v>28</v>
      </c>
      <c r="D35" s="9">
        <v>1</v>
      </c>
      <c r="E35" s="106"/>
      <c r="F35" s="108">
        <f t="shared" si="0"/>
        <v>0</v>
      </c>
    </row>
    <row r="36" spans="1:237" ht="12.75">
      <c r="A36" s="33" t="s">
        <v>102</v>
      </c>
      <c r="B36" s="41" t="s">
        <v>63</v>
      </c>
      <c r="C36" s="12" t="s">
        <v>28</v>
      </c>
      <c r="D36" s="13">
        <v>1</v>
      </c>
      <c r="E36" s="107"/>
      <c r="F36" s="108">
        <f t="shared" si="0"/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</row>
    <row r="37" spans="1:237" ht="12.75">
      <c r="A37" s="123"/>
      <c r="B37" s="124"/>
      <c r="C37" s="125"/>
      <c r="D37" s="126"/>
      <c r="E37" s="127"/>
      <c r="F37" s="128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</row>
    <row r="38" spans="1:6" ht="12.75">
      <c r="A38" s="35"/>
      <c r="B38" s="141" t="s">
        <v>135</v>
      </c>
      <c r="C38" s="141"/>
      <c r="D38" s="141"/>
      <c r="E38" s="141"/>
      <c r="F38" s="129">
        <f>SUM(F4:F7,F9:F17,F19:F23,F25:F33,F35,F36)</f>
        <v>0</v>
      </c>
    </row>
    <row r="39" spans="2:244" ht="12.75">
      <c r="B39" s="37"/>
      <c r="E39" s="2"/>
      <c r="IF39" s="11"/>
      <c r="IG39" s="11"/>
      <c r="IH39" s="11"/>
      <c r="II39" s="11"/>
      <c r="IJ39" s="11"/>
    </row>
    <row r="40" spans="4:244" ht="12.75">
      <c r="D40" s="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8"/>
      <c r="IG40" s="18"/>
      <c r="IH40" s="18"/>
      <c r="II40" s="18"/>
      <c r="IJ40" s="18"/>
    </row>
  </sheetData>
  <mergeCells count="7">
    <mergeCell ref="B38:E38"/>
    <mergeCell ref="B24:F24"/>
    <mergeCell ref="B34:F34"/>
    <mergeCell ref="E1:F1"/>
    <mergeCell ref="B8:F8"/>
    <mergeCell ref="B18:F18"/>
    <mergeCell ref="B3:F3"/>
  </mergeCells>
  <conditionalFormatting sqref="D1800:D65435 D39:D1796 C35:D37 C23 D19:D23 G25:H33 C25:D33 C7 D4:D7 D9:E17">
    <cfRule type="cellIs" priority="43" dxfId="0" operator="lessThan" stopIfTrue="1">
      <formula>$A$1</formula>
    </cfRule>
  </conditionalFormatting>
  <conditionalFormatting sqref="D523">
    <cfRule type="cellIs" priority="42" dxfId="4" operator="equal" stopIfTrue="1">
      <formula>#REF!</formula>
    </cfRule>
  </conditionalFormatting>
  <conditionalFormatting sqref="D35:D37">
    <cfRule type="cellIs" priority="41" dxfId="0" operator="lessThan" stopIfTrue="1">
      <formula>#REF!</formula>
    </cfRule>
  </conditionalFormatting>
  <conditionalFormatting sqref="H25:H33">
    <cfRule type="cellIs" priority="40" dxfId="0" operator="lessThan" stopIfTrue="1">
      <formula>#REF!</formula>
    </cfRule>
  </conditionalFormatting>
  <conditionalFormatting sqref="H35 C35:D35">
    <cfRule type="cellIs" priority="35" dxfId="0" operator="lessThan" stopIfTrue="1">
      <formula>$A$3</formula>
    </cfRule>
  </conditionalFormatting>
  <conditionalFormatting sqref="H35 D35 D26:D27 D29:D33">
    <cfRule type="cellIs" priority="34" dxfId="0" operator="lessThan" stopIfTrue="1">
      <formula>#REF!</formula>
    </cfRule>
  </conditionalFormatting>
  <printOptions gridLines="1" horizontalCentered="1"/>
  <pageMargins left="0.61" right="0.4724409448818898" top="0.66" bottom="0.61" header="0.31496062992125984" footer="0.31496062992125984"/>
  <pageSetup horizontalDpi="600" verticalDpi="600" orientation="portrait" paperSize="9" r:id="rId1"/>
  <headerFooter>
    <oddHeader>&amp;RSK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34"/>
  <sheetViews>
    <sheetView workbookViewId="0" topLeftCell="A1">
      <selection activeCell="B3" sqref="B3:F3"/>
    </sheetView>
  </sheetViews>
  <sheetFormatPr defaultColWidth="9.125" defaultRowHeight="12.75" outlineLevelRow="1"/>
  <cols>
    <col min="1" max="1" width="3.75390625" style="1" customWidth="1"/>
    <col min="2" max="2" width="44.125" style="1" customWidth="1"/>
    <col min="3" max="3" width="6.25390625" style="2" customWidth="1"/>
    <col min="4" max="4" width="6.875" style="2" customWidth="1"/>
    <col min="5" max="5" width="13.50390625" style="2" customWidth="1"/>
    <col min="6" max="6" width="15.125" style="2" customWidth="1"/>
    <col min="7" max="7" width="9.125" style="1" customWidth="1"/>
    <col min="8" max="8" width="12.25390625" style="1" bestFit="1" customWidth="1"/>
    <col min="9" max="16384" width="9.125" style="1" customWidth="1"/>
  </cols>
  <sheetData>
    <row r="1" spans="1:6" ht="15" customHeight="1">
      <c r="A1" s="58" t="s">
        <v>43</v>
      </c>
      <c r="B1" s="59"/>
      <c r="C1" s="72"/>
      <c r="D1" s="118"/>
      <c r="E1" s="118"/>
      <c r="F1" s="72"/>
    </row>
    <row r="2" spans="1:6" s="52" customFormat="1" ht="15.65" customHeight="1" thickBot="1">
      <c r="A2" s="32" t="s">
        <v>36</v>
      </c>
      <c r="B2" s="32" t="s">
        <v>37</v>
      </c>
      <c r="C2" s="60" t="s">
        <v>38</v>
      </c>
      <c r="D2" s="61" t="s">
        <v>4</v>
      </c>
      <c r="E2" s="55" t="s">
        <v>127</v>
      </c>
      <c r="F2" s="55" t="s">
        <v>25</v>
      </c>
    </row>
    <row r="3" spans="2:6" s="51" customFormat="1" ht="15.65" customHeight="1" thickTop="1">
      <c r="B3" s="122" t="s">
        <v>70</v>
      </c>
      <c r="C3" s="122"/>
      <c r="D3" s="122"/>
      <c r="E3" s="122"/>
      <c r="F3" s="122"/>
    </row>
    <row r="4" spans="1:251" s="53" customFormat="1" ht="12.75" outlineLevel="1">
      <c r="A4" s="49" t="s">
        <v>2</v>
      </c>
      <c r="B4" s="64" t="s">
        <v>64</v>
      </c>
      <c r="C4" s="21" t="s">
        <v>9</v>
      </c>
      <c r="D4" s="21">
        <v>2</v>
      </c>
      <c r="E4" s="103"/>
      <c r="F4" s="108">
        <f>D4*E4</f>
        <v>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53" customFormat="1" ht="12.75" outlineLevel="1">
      <c r="A5" s="49" t="s">
        <v>49</v>
      </c>
      <c r="B5" s="64" t="s">
        <v>68</v>
      </c>
      <c r="C5" s="21" t="s">
        <v>9</v>
      </c>
      <c r="D5" s="21">
        <v>8</v>
      </c>
      <c r="E5" s="103"/>
      <c r="F5" s="108">
        <f aca="true" t="shared" si="0" ref="F5:F28">D5*E5</f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53" customFormat="1" ht="12.75" outlineLevel="1">
      <c r="A6" s="49" t="s">
        <v>50</v>
      </c>
      <c r="B6" s="64" t="s">
        <v>69</v>
      </c>
      <c r="C6" s="21" t="s">
        <v>9</v>
      </c>
      <c r="D6" s="21">
        <v>5</v>
      </c>
      <c r="E6" s="103"/>
      <c r="F6" s="108">
        <f t="shared" si="0"/>
        <v>0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53" customFormat="1" ht="12.75" outlineLevel="1">
      <c r="A7" s="49" t="s">
        <v>51</v>
      </c>
      <c r="B7" s="64" t="s">
        <v>78</v>
      </c>
      <c r="C7" s="21" t="s">
        <v>9</v>
      </c>
      <c r="D7" s="21">
        <v>1</v>
      </c>
      <c r="E7" s="103"/>
      <c r="F7" s="108">
        <f t="shared" si="0"/>
        <v>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53" customFormat="1" ht="12.75" outlineLevel="1">
      <c r="A8" s="49" t="s">
        <v>52</v>
      </c>
      <c r="B8" s="64" t="s">
        <v>73</v>
      </c>
      <c r="C8" s="21" t="s">
        <v>9</v>
      </c>
      <c r="D8" s="21">
        <v>60</v>
      </c>
      <c r="E8" s="103"/>
      <c r="F8" s="108">
        <f t="shared" si="0"/>
        <v>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53" customFormat="1" ht="12.75" outlineLevel="1">
      <c r="A9" s="49" t="s">
        <v>57</v>
      </c>
      <c r="B9" s="64" t="s">
        <v>74</v>
      </c>
      <c r="C9" s="21" t="s">
        <v>9</v>
      </c>
      <c r="D9" s="21">
        <v>2</v>
      </c>
      <c r="E9" s="103"/>
      <c r="F9" s="108">
        <f t="shared" si="0"/>
        <v>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53" customFormat="1" ht="12.75" outlineLevel="1">
      <c r="A10" s="49" t="s">
        <v>58</v>
      </c>
      <c r="B10" s="64" t="s">
        <v>75</v>
      </c>
      <c r="C10" s="21" t="s">
        <v>9</v>
      </c>
      <c r="D10" s="21">
        <v>6</v>
      </c>
      <c r="E10" s="103"/>
      <c r="F10" s="108">
        <f t="shared" si="0"/>
        <v>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53" customFormat="1" ht="12.75" outlineLevel="1">
      <c r="A11" s="49" t="s">
        <v>59</v>
      </c>
      <c r="B11" s="64" t="s">
        <v>76</v>
      </c>
      <c r="C11" s="21" t="s">
        <v>9</v>
      </c>
      <c r="D11" s="21">
        <v>8</v>
      </c>
      <c r="E11" s="103"/>
      <c r="F11" s="108">
        <f t="shared" si="0"/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53" customFormat="1" ht="12.75" outlineLevel="1">
      <c r="A12" s="49" t="s">
        <v>60</v>
      </c>
      <c r="B12" s="64" t="s">
        <v>77</v>
      </c>
      <c r="C12" s="21" t="s">
        <v>9</v>
      </c>
      <c r="D12" s="21">
        <v>12</v>
      </c>
      <c r="E12" s="103"/>
      <c r="F12" s="108">
        <f t="shared" si="0"/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53" customFormat="1" ht="12.75" outlineLevel="1">
      <c r="A13" s="49" t="s">
        <v>61</v>
      </c>
      <c r="B13" s="64" t="s">
        <v>62</v>
      </c>
      <c r="C13" s="21" t="s">
        <v>9</v>
      </c>
      <c r="D13" s="21">
        <v>1</v>
      </c>
      <c r="E13" s="103"/>
      <c r="F13" s="108">
        <f t="shared" si="0"/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53" customFormat="1" ht="12.75" outlineLevel="1">
      <c r="A14" s="49" t="s">
        <v>53</v>
      </c>
      <c r="B14" s="64" t="s">
        <v>65</v>
      </c>
      <c r="C14" s="21" t="s">
        <v>9</v>
      </c>
      <c r="D14" s="21">
        <v>10</v>
      </c>
      <c r="E14" s="103"/>
      <c r="F14" s="108">
        <f t="shared" si="0"/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53" customFormat="1" ht="12.75" outlineLevel="1">
      <c r="A15" s="49" t="s">
        <v>54</v>
      </c>
      <c r="B15" s="64" t="s">
        <v>66</v>
      </c>
      <c r="C15" s="21" t="s">
        <v>9</v>
      </c>
      <c r="D15" s="21">
        <v>3</v>
      </c>
      <c r="E15" s="103"/>
      <c r="F15" s="108">
        <f t="shared" si="0"/>
        <v>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53" customFormat="1" ht="12.75" outlineLevel="1">
      <c r="A16" s="49" t="s">
        <v>11</v>
      </c>
      <c r="B16" s="64" t="s">
        <v>67</v>
      </c>
      <c r="C16" s="21" t="s">
        <v>9</v>
      </c>
      <c r="D16" s="21">
        <v>4</v>
      </c>
      <c r="E16" s="103"/>
      <c r="F16" s="108">
        <f t="shared" si="0"/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53" customFormat="1" ht="12.75" outlineLevel="1">
      <c r="A17" s="49" t="s">
        <v>12</v>
      </c>
      <c r="B17" s="64" t="s">
        <v>96</v>
      </c>
      <c r="C17" s="21" t="s">
        <v>9</v>
      </c>
      <c r="D17" s="21">
        <v>30</v>
      </c>
      <c r="E17" s="103"/>
      <c r="F17" s="108">
        <f t="shared" si="0"/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53" customFormat="1" ht="12.75" outlineLevel="1">
      <c r="A18" s="49" t="s">
        <v>13</v>
      </c>
      <c r="B18" s="64" t="s">
        <v>95</v>
      </c>
      <c r="C18" s="21" t="s">
        <v>9</v>
      </c>
      <c r="D18" s="21">
        <v>10</v>
      </c>
      <c r="E18" s="103"/>
      <c r="F18" s="108">
        <f t="shared" si="0"/>
        <v>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53" customFormat="1" ht="12.75" outlineLevel="1">
      <c r="A19" s="49" t="s">
        <v>14</v>
      </c>
      <c r="B19" s="1" t="s">
        <v>94</v>
      </c>
      <c r="C19" s="21" t="s">
        <v>9</v>
      </c>
      <c r="D19" s="21">
        <v>10</v>
      </c>
      <c r="E19" s="103"/>
      <c r="F19" s="108">
        <f t="shared" si="0"/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53" customFormat="1" ht="12.75" outlineLevel="1">
      <c r="A20" s="49" t="s">
        <v>15</v>
      </c>
      <c r="B20" s="1" t="s">
        <v>97</v>
      </c>
      <c r="C20" s="21" t="s">
        <v>9</v>
      </c>
      <c r="D20" s="21">
        <v>6</v>
      </c>
      <c r="E20" s="103"/>
      <c r="F20" s="108">
        <f t="shared" si="0"/>
        <v>0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53" customFormat="1" ht="12.75" outlineLevel="1">
      <c r="A21" s="49" t="s">
        <v>16</v>
      </c>
      <c r="B21" s="64" t="s">
        <v>72</v>
      </c>
      <c r="C21" s="21" t="s">
        <v>9</v>
      </c>
      <c r="D21" s="21">
        <v>10</v>
      </c>
      <c r="E21" s="103"/>
      <c r="F21" s="108">
        <f t="shared" si="0"/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53" customFormat="1" ht="12.75" outlineLevel="1">
      <c r="A22" s="49" t="s">
        <v>5</v>
      </c>
      <c r="B22" s="64" t="s">
        <v>71</v>
      </c>
      <c r="C22" s="21" t="s">
        <v>9</v>
      </c>
      <c r="D22" s="21">
        <v>30</v>
      </c>
      <c r="E22" s="103"/>
      <c r="F22" s="108">
        <f t="shared" si="0"/>
        <v>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2:251" s="53" customFormat="1" ht="12.75" outlineLevel="1">
      <c r="B23" s="114" t="s">
        <v>39</v>
      </c>
      <c r="C23" s="114"/>
      <c r="D23" s="114"/>
      <c r="E23" s="114"/>
      <c r="F23" s="11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53" customFormat="1" ht="12.75" outlineLevel="1">
      <c r="A24" s="49" t="s">
        <v>2</v>
      </c>
      <c r="B24" s="73" t="s">
        <v>40</v>
      </c>
      <c r="C24" s="21" t="s">
        <v>41</v>
      </c>
      <c r="D24" s="21">
        <v>37</v>
      </c>
      <c r="E24" s="103"/>
      <c r="F24" s="108">
        <f t="shared" si="0"/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2:251" s="53" customFormat="1" ht="12.75" outlineLevel="1">
      <c r="B25" s="114" t="s">
        <v>33</v>
      </c>
      <c r="C25" s="114"/>
      <c r="D25" s="114"/>
      <c r="E25" s="114"/>
      <c r="F25" s="11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53" customFormat="1" ht="12.75" outlineLevel="1">
      <c r="A26" s="49" t="s">
        <v>2</v>
      </c>
      <c r="B26" s="73" t="s">
        <v>42</v>
      </c>
      <c r="C26" s="21" t="s">
        <v>28</v>
      </c>
      <c r="D26" s="21">
        <v>1</v>
      </c>
      <c r="E26" s="103"/>
      <c r="F26" s="108">
        <f t="shared" si="0"/>
        <v>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6" ht="12.75">
      <c r="A27" s="62"/>
      <c r="B27" s="57"/>
      <c r="C27" s="62"/>
      <c r="D27" s="62"/>
      <c r="E27" s="57"/>
      <c r="F27" s="65"/>
    </row>
    <row r="28" spans="2:6" ht="12.75">
      <c r="B28" s="141" t="s">
        <v>134</v>
      </c>
      <c r="C28" s="141"/>
      <c r="D28" s="141"/>
      <c r="E28" s="142"/>
      <c r="F28" s="108">
        <f>SUM(F4:F22,F24,F26)</f>
        <v>0</v>
      </c>
    </row>
    <row r="32" ht="12.75">
      <c r="E32" s="66"/>
    </row>
    <row r="33" ht="12.75">
      <c r="E33" s="66"/>
    </row>
    <row r="34" ht="12.75">
      <c r="E34" s="66"/>
    </row>
  </sheetData>
  <mergeCells count="5">
    <mergeCell ref="D1:E1"/>
    <mergeCell ref="B25:F25"/>
    <mergeCell ref="B23:F23"/>
    <mergeCell ref="B3:F3"/>
    <mergeCell ref="B28:E28"/>
  </mergeCells>
  <printOptions gridLines="1" horizontalCentered="1"/>
  <pageMargins left="0.5" right="0.44" top="0.7874015748031497" bottom="0.787401574803149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40"/>
  <sheetViews>
    <sheetView workbookViewId="0" topLeftCell="A10">
      <selection activeCell="E3" sqref="E3"/>
    </sheetView>
  </sheetViews>
  <sheetFormatPr defaultColWidth="8.875" defaultRowHeight="12.75" outlineLevelRow="1"/>
  <cols>
    <col min="1" max="1" width="3.125" style="34" customWidth="1"/>
    <col min="2" max="2" width="34.75390625" style="7" customWidth="1"/>
    <col min="3" max="4" width="5.25390625" style="2" customWidth="1"/>
    <col min="5" max="5" width="12.875" style="1" customWidth="1"/>
    <col min="6" max="6" width="11.50390625" style="1" customWidth="1"/>
    <col min="7" max="7" width="5.50390625" style="1" customWidth="1"/>
    <col min="8" max="8" width="11.25390625" style="1" customWidth="1"/>
    <col min="9" max="9" width="10.875" style="1" customWidth="1"/>
    <col min="10" max="16384" width="8.875" style="1" customWidth="1"/>
  </cols>
  <sheetData>
    <row r="1" spans="1:6" ht="21" customHeight="1">
      <c r="A1" s="31"/>
      <c r="B1" s="22" t="s">
        <v>44</v>
      </c>
      <c r="C1" s="23"/>
      <c r="D1" s="43"/>
      <c r="E1" s="119"/>
      <c r="F1" s="120"/>
    </row>
    <row r="2" spans="1:6" s="5" customFormat="1" ht="13.3" thickBot="1">
      <c r="A2" s="32" t="s">
        <v>36</v>
      </c>
      <c r="B2" s="39" t="s">
        <v>3</v>
      </c>
      <c r="C2" s="15" t="s">
        <v>38</v>
      </c>
      <c r="D2" s="15" t="s">
        <v>4</v>
      </c>
      <c r="E2" s="55" t="s">
        <v>127</v>
      </c>
      <c r="F2" s="55" t="s">
        <v>25</v>
      </c>
    </row>
    <row r="3" spans="2:6" s="81" customFormat="1" ht="15.65" customHeight="1" thickTop="1">
      <c r="B3" s="82" t="s">
        <v>19</v>
      </c>
      <c r="C3" s="83"/>
      <c r="D3" s="84"/>
      <c r="E3" s="84"/>
      <c r="F3" s="50"/>
    </row>
    <row r="4" spans="1:6" ht="12.75">
      <c r="A4" s="85" t="s">
        <v>2</v>
      </c>
      <c r="B4" s="20" t="s">
        <v>29</v>
      </c>
      <c r="C4" s="86" t="s">
        <v>6</v>
      </c>
      <c r="D4" s="16">
        <v>90</v>
      </c>
      <c r="E4" s="103"/>
      <c r="F4" s="108">
        <f>D4*E4</f>
        <v>0</v>
      </c>
    </row>
    <row r="5" spans="1:6" ht="12.75">
      <c r="A5" s="85" t="s">
        <v>49</v>
      </c>
      <c r="B5" s="20" t="s">
        <v>34</v>
      </c>
      <c r="C5" s="86" t="s">
        <v>6</v>
      </c>
      <c r="D5" s="16">
        <v>25</v>
      </c>
      <c r="E5" s="103"/>
      <c r="F5" s="108">
        <f aca="true" t="shared" si="0" ref="F5:F7">D5*E5</f>
        <v>0</v>
      </c>
    </row>
    <row r="6" spans="1:6" ht="12.75">
      <c r="A6" s="85" t="s">
        <v>50</v>
      </c>
      <c r="B6" s="20" t="s">
        <v>113</v>
      </c>
      <c r="C6" s="86" t="s">
        <v>6</v>
      </c>
      <c r="D6" s="16">
        <v>50</v>
      </c>
      <c r="E6" s="103"/>
      <c r="F6" s="108">
        <f t="shared" si="0"/>
        <v>0</v>
      </c>
    </row>
    <row r="7" spans="1:6" ht="12.75">
      <c r="A7" s="85" t="s">
        <v>51</v>
      </c>
      <c r="B7" s="20" t="s">
        <v>26</v>
      </c>
      <c r="C7" s="12" t="s">
        <v>28</v>
      </c>
      <c r="D7" s="16">
        <v>1</v>
      </c>
      <c r="E7" s="103"/>
      <c r="F7" s="108">
        <f t="shared" si="0"/>
        <v>0</v>
      </c>
    </row>
    <row r="8" spans="2:6" s="81" customFormat="1" ht="15.65" customHeight="1">
      <c r="B8" s="82" t="s">
        <v>20</v>
      </c>
      <c r="C8" s="83"/>
      <c r="D8" s="84"/>
      <c r="E8" s="84"/>
      <c r="F8" s="50"/>
    </row>
    <row r="9" spans="1:6" s="87" customFormat="1" ht="12.75" outlineLevel="1">
      <c r="A9" s="85" t="s">
        <v>52</v>
      </c>
      <c r="B9" s="7" t="s">
        <v>84</v>
      </c>
      <c r="C9" s="69" t="s">
        <v>6</v>
      </c>
      <c r="D9" s="2">
        <v>700</v>
      </c>
      <c r="E9" s="103"/>
      <c r="F9" s="108">
        <f>D9*E9</f>
        <v>0</v>
      </c>
    </row>
    <row r="10" spans="1:6" s="87" customFormat="1" ht="12.75" outlineLevel="1">
      <c r="A10" s="85" t="s">
        <v>57</v>
      </c>
      <c r="B10" s="7" t="s">
        <v>114</v>
      </c>
      <c r="C10" s="87" t="s">
        <v>9</v>
      </c>
      <c r="D10" s="16">
        <v>1</v>
      </c>
      <c r="E10" s="103"/>
      <c r="F10" s="108">
        <f aca="true" t="shared" si="1" ref="F10:F36">D10*E10</f>
        <v>0</v>
      </c>
    </row>
    <row r="11" spans="1:6" s="87" customFormat="1" ht="12.75" outlineLevel="1">
      <c r="A11" s="85" t="s">
        <v>58</v>
      </c>
      <c r="B11" s="7" t="s">
        <v>79</v>
      </c>
      <c r="C11" s="87" t="s">
        <v>9</v>
      </c>
      <c r="D11" s="16">
        <v>30</v>
      </c>
      <c r="E11" s="103"/>
      <c r="F11" s="108">
        <f t="shared" si="1"/>
        <v>0</v>
      </c>
    </row>
    <row r="12" spans="1:6" s="87" customFormat="1" ht="12.75" outlineLevel="1">
      <c r="A12" s="85" t="s">
        <v>59</v>
      </c>
      <c r="B12" s="7" t="s">
        <v>115</v>
      </c>
      <c r="C12" s="88" t="s">
        <v>6</v>
      </c>
      <c r="D12" s="87">
        <v>100</v>
      </c>
      <c r="E12" s="103"/>
      <c r="F12" s="108">
        <f t="shared" si="1"/>
        <v>0</v>
      </c>
    </row>
    <row r="13" spans="1:6" s="87" customFormat="1" ht="12.75" outlineLevel="1">
      <c r="A13" s="85" t="s">
        <v>60</v>
      </c>
      <c r="B13" s="7" t="s">
        <v>116</v>
      </c>
      <c r="C13" s="16" t="s">
        <v>9</v>
      </c>
      <c r="D13" s="16">
        <v>48</v>
      </c>
      <c r="E13" s="103"/>
      <c r="F13" s="108">
        <f t="shared" si="1"/>
        <v>0</v>
      </c>
    </row>
    <row r="14" spans="2:6" s="81" customFormat="1" ht="15.65" customHeight="1">
      <c r="B14" s="82" t="s">
        <v>23</v>
      </c>
      <c r="C14" s="83"/>
      <c r="D14" s="84"/>
      <c r="E14" s="84"/>
      <c r="F14" s="42"/>
    </row>
    <row r="15" spans="1:254" ht="12.75">
      <c r="A15" s="85" t="s">
        <v>61</v>
      </c>
      <c r="B15" s="20" t="s">
        <v>81</v>
      </c>
      <c r="C15" s="68" t="s">
        <v>9</v>
      </c>
      <c r="D15" s="2">
        <v>1</v>
      </c>
      <c r="E15" s="103"/>
      <c r="F15" s="108">
        <f t="shared" si="1"/>
        <v>0</v>
      </c>
      <c r="IQ15" s="89"/>
      <c r="IR15" s="89"/>
      <c r="IS15" s="89"/>
      <c r="IT15" s="89"/>
    </row>
    <row r="16" spans="1:254" ht="12.75">
      <c r="A16" s="85" t="s">
        <v>53</v>
      </c>
      <c r="B16" s="20" t="s">
        <v>117</v>
      </c>
      <c r="C16" s="69" t="s">
        <v>9</v>
      </c>
      <c r="D16" s="2">
        <v>18</v>
      </c>
      <c r="E16" s="103"/>
      <c r="F16" s="108">
        <f t="shared" si="1"/>
        <v>0</v>
      </c>
      <c r="IQ16" s="89"/>
      <c r="IR16" s="89"/>
      <c r="IS16" s="89"/>
      <c r="IT16" s="89"/>
    </row>
    <row r="17" spans="1:252" ht="12.75">
      <c r="A17" s="85" t="s">
        <v>54</v>
      </c>
      <c r="B17" s="67" t="s">
        <v>118</v>
      </c>
      <c r="C17" s="69" t="s">
        <v>9</v>
      </c>
      <c r="D17" s="2">
        <v>8</v>
      </c>
      <c r="E17" s="103"/>
      <c r="F17" s="108">
        <f t="shared" si="1"/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</row>
    <row r="18" spans="1:254" ht="12.75">
      <c r="A18" s="85" t="s">
        <v>11</v>
      </c>
      <c r="B18" s="20" t="s">
        <v>83</v>
      </c>
      <c r="C18" s="68" t="s">
        <v>9</v>
      </c>
      <c r="D18" s="2">
        <v>1</v>
      </c>
      <c r="E18" s="103"/>
      <c r="F18" s="108">
        <f t="shared" si="1"/>
        <v>0</v>
      </c>
      <c r="IQ18" s="89"/>
      <c r="IR18" s="89"/>
      <c r="IS18" s="89"/>
      <c r="IT18" s="89"/>
    </row>
    <row r="19" spans="1:6" s="87" customFormat="1" ht="38.6" outlineLevel="1">
      <c r="A19" s="85" t="s">
        <v>12</v>
      </c>
      <c r="B19" s="7" t="s">
        <v>119</v>
      </c>
      <c r="C19" s="87" t="s">
        <v>9</v>
      </c>
      <c r="D19" s="87">
        <v>2</v>
      </c>
      <c r="E19" s="103"/>
      <c r="F19" s="108">
        <f t="shared" si="1"/>
        <v>0</v>
      </c>
    </row>
    <row r="20" spans="1:254" ht="12.75">
      <c r="A20" s="85" t="s">
        <v>13</v>
      </c>
      <c r="B20" s="7" t="s">
        <v>120</v>
      </c>
      <c r="C20" s="16" t="s">
        <v>9</v>
      </c>
      <c r="D20" s="16">
        <v>48</v>
      </c>
      <c r="E20" s="103"/>
      <c r="F20" s="108">
        <f t="shared" si="1"/>
        <v>0</v>
      </c>
      <c r="IQ20" s="89"/>
      <c r="IR20" s="89"/>
      <c r="IS20" s="89"/>
      <c r="IT20" s="89"/>
    </row>
    <row r="21" spans="1:6" ht="25.75">
      <c r="A21" s="85" t="s">
        <v>14</v>
      </c>
      <c r="B21" s="20" t="s">
        <v>121</v>
      </c>
      <c r="C21" s="88" t="s">
        <v>9</v>
      </c>
      <c r="D21" s="87">
        <v>7</v>
      </c>
      <c r="E21" s="103"/>
      <c r="F21" s="108">
        <f t="shared" si="1"/>
        <v>0</v>
      </c>
    </row>
    <row r="22" spans="1:254" ht="12.75">
      <c r="A22" s="85" t="s">
        <v>15</v>
      </c>
      <c r="B22" s="20" t="s">
        <v>117</v>
      </c>
      <c r="C22" s="69" t="s">
        <v>9</v>
      </c>
      <c r="D22" s="2">
        <v>14</v>
      </c>
      <c r="E22" s="103"/>
      <c r="F22" s="108">
        <f t="shared" si="1"/>
        <v>0</v>
      </c>
      <c r="IQ22" s="89"/>
      <c r="IR22" s="89"/>
      <c r="IS22" s="89"/>
      <c r="IT22" s="89"/>
    </row>
    <row r="23" spans="1:6" ht="12.75">
      <c r="A23" s="85" t="s">
        <v>16</v>
      </c>
      <c r="B23" s="7" t="s">
        <v>24</v>
      </c>
      <c r="C23" s="12" t="s">
        <v>28</v>
      </c>
      <c r="D23" s="16">
        <v>1</v>
      </c>
      <c r="E23" s="103"/>
      <c r="F23" s="108">
        <f t="shared" si="1"/>
        <v>0</v>
      </c>
    </row>
    <row r="24" spans="2:6" s="81" customFormat="1" ht="15.65" customHeight="1">
      <c r="B24" s="82" t="s">
        <v>45</v>
      </c>
      <c r="C24" s="83"/>
      <c r="D24" s="84"/>
      <c r="E24" s="84"/>
      <c r="F24" s="50"/>
    </row>
    <row r="25" spans="1:252" ht="12.75">
      <c r="A25" s="85" t="s">
        <v>5</v>
      </c>
      <c r="B25" s="20" t="s">
        <v>46</v>
      </c>
      <c r="C25" s="69" t="s">
        <v>17</v>
      </c>
      <c r="D25" s="87">
        <v>16</v>
      </c>
      <c r="E25" s="103"/>
      <c r="F25" s="108">
        <f t="shared" si="1"/>
        <v>0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</row>
    <row r="26" spans="1:6" s="87" customFormat="1" ht="12.75" outlineLevel="1">
      <c r="A26" s="85" t="s">
        <v>7</v>
      </c>
      <c r="B26" s="7" t="s">
        <v>55</v>
      </c>
      <c r="C26" s="87" t="s">
        <v>9</v>
      </c>
      <c r="D26" s="16">
        <v>4</v>
      </c>
      <c r="E26" s="103"/>
      <c r="F26" s="108">
        <f t="shared" si="1"/>
        <v>0</v>
      </c>
    </row>
    <row r="27" spans="1:6" s="87" customFormat="1" ht="12.75" outlineLevel="1">
      <c r="A27" s="85" t="s">
        <v>8</v>
      </c>
      <c r="B27" s="7" t="s">
        <v>56</v>
      </c>
      <c r="C27" s="87" t="s">
        <v>9</v>
      </c>
      <c r="D27" s="16">
        <v>4</v>
      </c>
      <c r="E27" s="103"/>
      <c r="F27" s="108">
        <f t="shared" si="1"/>
        <v>0</v>
      </c>
    </row>
    <row r="28" spans="1:252" ht="12.75">
      <c r="A28" s="85" t="s">
        <v>10</v>
      </c>
      <c r="B28" s="20" t="s">
        <v>27</v>
      </c>
      <c r="C28" s="69" t="s">
        <v>17</v>
      </c>
      <c r="D28" s="87">
        <v>96</v>
      </c>
      <c r="E28" s="103"/>
      <c r="F28" s="108">
        <f t="shared" si="1"/>
        <v>0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</row>
    <row r="29" spans="1:6" s="87" customFormat="1" ht="12.75" outlineLevel="1">
      <c r="A29" s="85" t="s">
        <v>21</v>
      </c>
      <c r="B29" s="7" t="s">
        <v>31</v>
      </c>
      <c r="C29" s="87" t="s">
        <v>17</v>
      </c>
      <c r="D29" s="16">
        <v>10</v>
      </c>
      <c r="E29" s="103"/>
      <c r="F29" s="108">
        <f t="shared" si="1"/>
        <v>0</v>
      </c>
    </row>
    <row r="30" spans="1:252" ht="12.75">
      <c r="A30" s="85" t="s">
        <v>22</v>
      </c>
      <c r="B30" s="20" t="s">
        <v>85</v>
      </c>
      <c r="C30" s="69" t="s">
        <v>17</v>
      </c>
      <c r="D30" s="87">
        <v>6</v>
      </c>
      <c r="E30" s="103"/>
      <c r="F30" s="108">
        <f t="shared" si="1"/>
        <v>0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</row>
    <row r="31" spans="1:6" s="87" customFormat="1" ht="12.75" outlineLevel="1">
      <c r="A31" s="85" t="s">
        <v>98</v>
      </c>
      <c r="B31" s="7" t="s">
        <v>32</v>
      </c>
      <c r="C31" s="87" t="s">
        <v>9</v>
      </c>
      <c r="D31" s="87">
        <v>6</v>
      </c>
      <c r="E31" s="103"/>
      <c r="F31" s="108">
        <f t="shared" si="1"/>
        <v>0</v>
      </c>
    </row>
    <row r="32" spans="1:6" s="87" customFormat="1" ht="25.75" outlineLevel="1">
      <c r="A32" s="85" t="s">
        <v>99</v>
      </c>
      <c r="B32" s="67" t="s">
        <v>122</v>
      </c>
      <c r="C32" s="87" t="s">
        <v>9</v>
      </c>
      <c r="D32" s="87">
        <v>48</v>
      </c>
      <c r="E32" s="103"/>
      <c r="F32" s="108">
        <f t="shared" si="1"/>
        <v>0</v>
      </c>
    </row>
    <row r="33" spans="1:6" s="87" customFormat="1" ht="12.75" outlineLevel="1">
      <c r="A33" s="85" t="s">
        <v>100</v>
      </c>
      <c r="B33" s="7" t="s">
        <v>48</v>
      </c>
      <c r="C33" s="87" t="s">
        <v>17</v>
      </c>
      <c r="D33" s="16">
        <v>100</v>
      </c>
      <c r="E33" s="103"/>
      <c r="F33" s="108">
        <f t="shared" si="1"/>
        <v>0</v>
      </c>
    </row>
    <row r="34" spans="2:6" s="81" customFormat="1" ht="15.65" customHeight="1">
      <c r="B34" s="82" t="s">
        <v>33</v>
      </c>
      <c r="C34" s="83"/>
      <c r="D34" s="84"/>
      <c r="E34" s="103"/>
      <c r="F34" s="50"/>
    </row>
    <row r="35" spans="1:6" ht="12.75">
      <c r="A35" s="85" t="s">
        <v>101</v>
      </c>
      <c r="B35" s="70" t="s">
        <v>86</v>
      </c>
      <c r="C35" s="12" t="s">
        <v>28</v>
      </c>
      <c r="D35" s="87">
        <v>1</v>
      </c>
      <c r="E35" s="103"/>
      <c r="F35" s="108">
        <f t="shared" si="1"/>
        <v>0</v>
      </c>
    </row>
    <row r="36" spans="1:238" ht="12.75">
      <c r="A36" s="85" t="s">
        <v>102</v>
      </c>
      <c r="B36" s="41" t="s">
        <v>63</v>
      </c>
      <c r="C36" s="12" t="s">
        <v>28</v>
      </c>
      <c r="D36" s="12">
        <v>1</v>
      </c>
      <c r="E36" s="103"/>
      <c r="F36" s="108">
        <f t="shared" si="1"/>
        <v>0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6" ht="12.75">
      <c r="A37" s="35"/>
      <c r="B37" s="40"/>
      <c r="C37" s="91"/>
      <c r="D37" s="91"/>
      <c r="E37" s="91"/>
      <c r="F37" s="19"/>
    </row>
    <row r="38" spans="2:245" ht="12.75">
      <c r="B38" s="37"/>
      <c r="E38" s="2"/>
      <c r="IG38" s="11"/>
      <c r="IH38" s="11"/>
      <c r="II38" s="11"/>
      <c r="IJ38" s="11"/>
      <c r="IK38" s="11"/>
    </row>
    <row r="39" spans="1:6" ht="12.75">
      <c r="A39" s="36"/>
      <c r="B39" s="140" t="s">
        <v>133</v>
      </c>
      <c r="C39" s="140"/>
      <c r="D39" s="140"/>
      <c r="E39" s="140"/>
      <c r="F39" s="129">
        <f>SUM(F4:F7,F9:F13,F15:F23,F25:F36)</f>
        <v>0</v>
      </c>
    </row>
    <row r="40" spans="4:245" ht="12.75">
      <c r="D40" s="87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89"/>
      <c r="IH40" s="89"/>
      <c r="II40" s="89"/>
      <c r="IJ40" s="89"/>
      <c r="IK40" s="89"/>
    </row>
  </sheetData>
  <mergeCells count="2">
    <mergeCell ref="E1:F1"/>
    <mergeCell ref="B39:E39"/>
  </mergeCells>
  <conditionalFormatting sqref="C35:D36 C13:D13 C7 D4:D7 D9:D12 D15:D18 C19:D23 H19:I19 H25:I33 D40:D1792 D37:D38 C25:D33 D1796:D65431">
    <cfRule type="cellIs" priority="6" dxfId="0" operator="lessThan" stopIfTrue="1">
      <formula>$A$1</formula>
    </cfRule>
  </conditionalFormatting>
  <conditionalFormatting sqref="D519">
    <cfRule type="cellIs" priority="5" dxfId="4" operator="equal" stopIfTrue="1">
      <formula>#REF!</formula>
    </cfRule>
  </conditionalFormatting>
  <conditionalFormatting sqref="D35:D36">
    <cfRule type="cellIs" priority="4" dxfId="0" operator="lessThan" stopIfTrue="1">
      <formula>#REF!</formula>
    </cfRule>
  </conditionalFormatting>
  <conditionalFormatting sqref="I19 I25:I33">
    <cfRule type="cellIs" priority="3" dxfId="0" operator="lessThan" stopIfTrue="1">
      <formula>#REF!</formula>
    </cfRule>
  </conditionalFormatting>
  <conditionalFormatting sqref="I35 C35:D35">
    <cfRule type="cellIs" priority="2" dxfId="0" operator="lessThan" stopIfTrue="1">
      <formula>$A$3</formula>
    </cfRule>
  </conditionalFormatting>
  <conditionalFormatting sqref="I35 D19 D26:D27 D29:D33 D35">
    <cfRule type="cellIs" priority="1" dxfId="0" operator="lessThan" stopIfTrue="1">
      <formula>#REF!</formula>
    </cfRule>
  </conditionalFormatting>
  <printOptions gridLines="1" horizontalCentered="1"/>
  <pageMargins left="0.61" right="0.4724409448818898" top="0.66" bottom="0.61" header="0.31496062992125984" footer="0.31496062992125984"/>
  <pageSetup horizontalDpi="600" verticalDpi="600" orientation="portrait" paperSize="9" r:id="rId1"/>
  <headerFooter>
    <oddHeader>&amp;RSK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18"/>
  <sheetViews>
    <sheetView workbookViewId="0" topLeftCell="A1">
      <selection activeCell="B41" sqref="B41"/>
    </sheetView>
  </sheetViews>
  <sheetFormatPr defaultColWidth="9.125" defaultRowHeight="12.75" outlineLevelRow="1"/>
  <cols>
    <col min="1" max="1" width="3.75390625" style="1" customWidth="1"/>
    <col min="2" max="2" width="44.125" style="1" customWidth="1"/>
    <col min="3" max="3" width="6.25390625" style="2" customWidth="1"/>
    <col min="4" max="4" width="6.875" style="2" customWidth="1"/>
    <col min="5" max="5" width="15.75390625" style="2" customWidth="1"/>
    <col min="6" max="6" width="16.125" style="2" customWidth="1"/>
    <col min="7" max="7" width="9.125" style="1" customWidth="1"/>
    <col min="8" max="8" width="12.25390625" style="1" bestFit="1" customWidth="1"/>
    <col min="9" max="16384" width="9.125" style="1" customWidth="1"/>
  </cols>
  <sheetData>
    <row r="1" spans="1:6" ht="15" customHeight="1">
      <c r="A1" s="58" t="s">
        <v>43</v>
      </c>
      <c r="B1" s="59"/>
      <c r="C1" s="92"/>
      <c r="D1" s="121"/>
      <c r="E1" s="121"/>
      <c r="F1" s="92"/>
    </row>
    <row r="2" spans="1:6" s="93" customFormat="1" ht="15.65" customHeight="1" thickBot="1">
      <c r="A2" s="32" t="s">
        <v>36</v>
      </c>
      <c r="B2" s="32" t="s">
        <v>37</v>
      </c>
      <c r="C2" s="60" t="s">
        <v>38</v>
      </c>
      <c r="D2" s="61" t="s">
        <v>4</v>
      </c>
      <c r="E2" s="55" t="s">
        <v>127</v>
      </c>
      <c r="F2" s="55" t="s">
        <v>25</v>
      </c>
    </row>
    <row r="3" spans="2:6" s="81" customFormat="1" ht="15.65" customHeight="1" thickTop="1">
      <c r="B3" s="82" t="s">
        <v>70</v>
      </c>
      <c r="C3" s="84"/>
      <c r="D3" s="84"/>
      <c r="E3" s="50"/>
      <c r="F3" s="50"/>
    </row>
    <row r="4" spans="1:251" s="95" customFormat="1" ht="12.75" outlineLevel="1">
      <c r="A4" s="84" t="s">
        <v>2</v>
      </c>
      <c r="B4" s="94" t="s">
        <v>68</v>
      </c>
      <c r="C4" s="2" t="s">
        <v>9</v>
      </c>
      <c r="D4" s="2">
        <v>1</v>
      </c>
      <c r="E4" s="103"/>
      <c r="F4" s="108">
        <f>D4*E4</f>
        <v>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95" customFormat="1" ht="12.75" outlineLevel="1">
      <c r="A5" s="84" t="s">
        <v>49</v>
      </c>
      <c r="B5" s="94" t="s">
        <v>65</v>
      </c>
      <c r="C5" s="2" t="s">
        <v>9</v>
      </c>
      <c r="D5" s="2">
        <v>5</v>
      </c>
      <c r="E5" s="103"/>
      <c r="F5" s="108">
        <f aca="true" t="shared" si="0" ref="F5:F10">D5*E5</f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95" customFormat="1" ht="12.75" outlineLevel="1">
      <c r="A6" s="84" t="s">
        <v>50</v>
      </c>
      <c r="B6" s="94" t="s">
        <v>71</v>
      </c>
      <c r="C6" s="2" t="s">
        <v>9</v>
      </c>
      <c r="D6" s="2">
        <v>2</v>
      </c>
      <c r="E6" s="103"/>
      <c r="F6" s="108">
        <f t="shared" si="0"/>
        <v>0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2:251" s="95" customFormat="1" ht="12.75" outlineLevel="1">
      <c r="B7" s="82" t="s">
        <v>39</v>
      </c>
      <c r="C7" s="96"/>
      <c r="D7" s="96"/>
      <c r="E7" s="97"/>
      <c r="F7" s="56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95" customFormat="1" ht="12.75" outlineLevel="1">
      <c r="A8" s="84" t="s">
        <v>2</v>
      </c>
      <c r="B8" s="73" t="s">
        <v>40</v>
      </c>
      <c r="C8" s="2" t="s">
        <v>41</v>
      </c>
      <c r="D8" s="2">
        <v>2.5</v>
      </c>
      <c r="E8" s="103"/>
      <c r="F8" s="108">
        <f t="shared" si="0"/>
        <v>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2:251" s="95" customFormat="1" ht="12.75" outlineLevel="1">
      <c r="B9" s="82" t="s">
        <v>33</v>
      </c>
      <c r="C9" s="96"/>
      <c r="D9" s="96"/>
      <c r="E9" s="97"/>
      <c r="F9" s="56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95" customFormat="1" ht="12.75" outlineLevel="1">
      <c r="A10" s="84" t="s">
        <v>2</v>
      </c>
      <c r="B10" s="73" t="s">
        <v>42</v>
      </c>
      <c r="C10" s="2" t="s">
        <v>28</v>
      </c>
      <c r="D10" s="2">
        <v>1</v>
      </c>
      <c r="E10" s="103"/>
      <c r="F10" s="108">
        <f t="shared" si="0"/>
        <v>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6" ht="12.75">
      <c r="A11" s="62"/>
      <c r="B11" s="57"/>
      <c r="C11" s="62"/>
      <c r="D11" s="62"/>
      <c r="E11" s="57"/>
      <c r="F11" s="98"/>
    </row>
    <row r="12" spans="2:6" ht="12.75">
      <c r="B12" s="139" t="s">
        <v>130</v>
      </c>
      <c r="C12" s="139"/>
      <c r="D12" s="139"/>
      <c r="E12" s="139"/>
      <c r="F12" s="66">
        <f>SUM(F4:F6,F8,F10)</f>
        <v>0</v>
      </c>
    </row>
    <row r="16" ht="12.75">
      <c r="E16" s="66"/>
    </row>
    <row r="17" ht="12.75">
      <c r="E17" s="66"/>
    </row>
    <row r="18" ht="12.75">
      <c r="E18" s="66"/>
    </row>
  </sheetData>
  <mergeCells count="2">
    <mergeCell ref="D1:E1"/>
    <mergeCell ref="B12:E12"/>
  </mergeCells>
  <printOptions gridLines="1" horizontalCentered="1"/>
  <pageMargins left="0.5" right="0.44" top="0.7874015748031497" bottom="0.787401574803149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 topLeftCell="A1">
      <selection activeCell="D33" sqref="D33"/>
    </sheetView>
  </sheetViews>
  <sheetFormatPr defaultColWidth="9.125" defaultRowHeight="12.75"/>
  <cols>
    <col min="1" max="1" width="4.25390625" style="1" bestFit="1" customWidth="1"/>
    <col min="2" max="2" width="56.00390625" style="1" customWidth="1"/>
    <col min="3" max="3" width="18.50390625" style="1" customWidth="1"/>
    <col min="4" max="4" width="18.25390625" style="1" customWidth="1"/>
    <col min="5" max="5" width="18.125" style="1" customWidth="1"/>
    <col min="6" max="16384" width="9.125" style="1" customWidth="1"/>
  </cols>
  <sheetData>
    <row r="1" ht="13.95" customHeight="1">
      <c r="B1" s="74"/>
    </row>
    <row r="2" spans="1:5" s="25" customFormat="1" ht="39.65" customHeight="1">
      <c r="A2" s="113" t="s">
        <v>103</v>
      </c>
      <c r="B2" s="113"/>
      <c r="C2" s="113"/>
      <c r="D2" s="113"/>
      <c r="E2" s="113"/>
    </row>
    <row r="3" spans="1:3" ht="15.45">
      <c r="A3" s="6"/>
      <c r="B3" s="6"/>
      <c r="C3" s="26"/>
    </row>
    <row r="4" spans="1:3" ht="12.75">
      <c r="A4" s="63" t="s">
        <v>35</v>
      </c>
      <c r="B4" s="24"/>
      <c r="C4" s="24"/>
    </row>
    <row r="5" spans="1:5" ht="13.3" thickBot="1">
      <c r="A5" s="4" t="s">
        <v>1</v>
      </c>
      <c r="B5" s="3" t="s">
        <v>0</v>
      </c>
      <c r="C5" s="80" t="s">
        <v>109</v>
      </c>
      <c r="D5" s="2" t="s">
        <v>110</v>
      </c>
      <c r="E5" s="2" t="s">
        <v>111</v>
      </c>
    </row>
    <row r="6" spans="1:5" ht="15.9" thickTop="1">
      <c r="A6" s="2" t="s">
        <v>104</v>
      </c>
      <c r="B6" s="29" t="s">
        <v>105</v>
      </c>
      <c r="C6" s="77"/>
      <c r="D6" s="143">
        <f>C6*0.21</f>
        <v>0</v>
      </c>
      <c r="E6" s="143">
        <f>C6*1.21</f>
        <v>0</v>
      </c>
    </row>
    <row r="7" spans="1:7" ht="12.75">
      <c r="A7" s="2"/>
      <c r="B7" s="112" t="s">
        <v>112</v>
      </c>
      <c r="C7" s="112"/>
      <c r="D7" s="76"/>
      <c r="E7" s="76"/>
      <c r="F7" s="2"/>
      <c r="G7" s="2"/>
    </row>
    <row r="8" spans="1:5" ht="15.45">
      <c r="A8" s="2" t="s">
        <v>137</v>
      </c>
      <c r="B8" s="29" t="s">
        <v>106</v>
      </c>
      <c r="C8" s="78">
        <f>'Část B1_Wifi SK'!F38+'Část B1_Wifi AP'!F28</f>
        <v>0</v>
      </c>
      <c r="D8" s="143">
        <f>C8*0.21</f>
        <v>0</v>
      </c>
      <c r="E8" s="143">
        <f>C8*1.21</f>
        <v>0</v>
      </c>
    </row>
    <row r="9" spans="1:7" ht="12.75">
      <c r="A9" s="2"/>
      <c r="B9" s="112"/>
      <c r="C9" s="112"/>
      <c r="D9" s="112"/>
      <c r="E9" s="112"/>
      <c r="F9" s="2"/>
      <c r="G9" s="2"/>
    </row>
    <row r="10" spans="1:7" ht="15.45">
      <c r="A10" s="2" t="s">
        <v>107</v>
      </c>
      <c r="B10" s="29" t="s">
        <v>108</v>
      </c>
      <c r="C10" s="78">
        <f>'Část B2_Doplnění SK'!F39+'Část B2_doplnění AP'!F12</f>
        <v>0</v>
      </c>
      <c r="D10" s="143">
        <f>C10*0.21</f>
        <v>0</v>
      </c>
      <c r="E10" s="143">
        <f>C10*1.21</f>
        <v>0</v>
      </c>
      <c r="F10" s="2"/>
      <c r="G10" s="2"/>
    </row>
    <row r="11" spans="2:5" ht="12.75">
      <c r="B11" s="2"/>
      <c r="C11" s="2"/>
      <c r="D11" s="2"/>
      <c r="E11" s="2"/>
    </row>
    <row r="12" spans="1:5" s="29" customFormat="1" ht="15.45">
      <c r="A12" s="28"/>
      <c r="B12" s="28" t="s">
        <v>18</v>
      </c>
      <c r="C12" s="79">
        <f>SUM(C6,C8,C10)</f>
        <v>0</v>
      </c>
      <c r="D12" s="144">
        <f>C12*0.21</f>
        <v>0</v>
      </c>
      <c r="E12" s="144">
        <f>C12*1.21</f>
        <v>0</v>
      </c>
    </row>
    <row r="13" spans="1:3" ht="20.25" customHeight="1">
      <c r="A13" s="8"/>
      <c r="B13" s="8"/>
      <c r="C13" s="27" t="s">
        <v>139</v>
      </c>
    </row>
    <row r="14" spans="2:3" ht="19.2" customHeight="1">
      <c r="B14" s="38"/>
      <c r="C14" s="75"/>
    </row>
    <row r="17" ht="13.95" customHeight="1">
      <c r="B17" s="74"/>
    </row>
  </sheetData>
  <mergeCells count="3">
    <mergeCell ref="B9:E9"/>
    <mergeCell ref="B7:C7"/>
    <mergeCell ref="A2:E2"/>
  </mergeCells>
  <printOptions horizontalCentered="1"/>
  <pageMargins left="0.7874015748031497" right="0.7874015748031497" top="0.984251968503937" bottom="0.984251968503937" header="0.7480314960629921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F213-7683-43E7-8F29-253FD358CBBD}">
  <dimension ref="A1:E6"/>
  <sheetViews>
    <sheetView workbookViewId="0" topLeftCell="A1">
      <selection activeCell="C7" sqref="C7"/>
    </sheetView>
  </sheetViews>
  <sheetFormatPr defaultColWidth="9.00390625" defaultRowHeight="12.75"/>
  <cols>
    <col min="1" max="1" width="18.25390625" style="0" customWidth="1"/>
    <col min="2" max="3" width="18.50390625" style="0" customWidth="1"/>
    <col min="4" max="4" width="18.125" style="0" customWidth="1"/>
    <col min="5" max="5" width="18.25390625" style="0" customWidth="1"/>
  </cols>
  <sheetData>
    <row r="1" spans="1:5" ht="25.75">
      <c r="A1" s="135" t="s">
        <v>123</v>
      </c>
      <c r="B1" s="130"/>
      <c r="C1" s="130"/>
      <c r="D1" s="99"/>
      <c r="E1" s="109"/>
    </row>
    <row r="2" spans="1:5" ht="12.9">
      <c r="A2" s="131"/>
      <c r="B2" s="131" t="s">
        <v>38</v>
      </c>
      <c r="C2" s="131" t="s">
        <v>131</v>
      </c>
      <c r="D2" s="131" t="s">
        <v>128</v>
      </c>
      <c r="E2" s="132" t="s">
        <v>25</v>
      </c>
    </row>
    <row r="3" spans="1:5" ht="25.5" customHeight="1">
      <c r="A3" s="110" t="s">
        <v>124</v>
      </c>
      <c r="B3" s="100" t="s">
        <v>126</v>
      </c>
      <c r="C3" s="100">
        <v>150</v>
      </c>
      <c r="D3" s="133"/>
      <c r="E3" s="134">
        <f aca="true" t="shared" si="0" ref="E3:E5">C3*D3</f>
        <v>0</v>
      </c>
    </row>
    <row r="4" spans="1:5" ht="51" customHeight="1">
      <c r="A4" s="111" t="s">
        <v>125</v>
      </c>
      <c r="B4" s="100" t="s">
        <v>126</v>
      </c>
      <c r="C4" s="100">
        <v>150</v>
      </c>
      <c r="D4" s="133"/>
      <c r="E4" s="134">
        <f t="shared" si="0"/>
        <v>0</v>
      </c>
    </row>
    <row r="5" spans="1:5" ht="26.25" customHeight="1">
      <c r="A5" s="136" t="s">
        <v>132</v>
      </c>
      <c r="B5" s="137"/>
      <c r="C5" s="137"/>
      <c r="D5" s="138"/>
      <c r="E5" s="134">
        <f>E3+E4</f>
        <v>0</v>
      </c>
    </row>
    <row r="6" spans="3:4" ht="12.75">
      <c r="C6" s="145" t="s">
        <v>138</v>
      </c>
      <c r="D6" s="145"/>
    </row>
  </sheetData>
  <mergeCells count="2">
    <mergeCell ref="C6:D6"/>
    <mergeCell ref="A5:D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XXX.s.r.o.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Dadavid</cp:lastModifiedBy>
  <cp:lastPrinted>2022-06-13T12:27:04Z</cp:lastPrinted>
  <dcterms:created xsi:type="dcterms:W3CDTF">1998-09-16T08:22:29Z</dcterms:created>
  <dcterms:modified xsi:type="dcterms:W3CDTF">2022-08-01T06:57:35Z</dcterms:modified>
  <cp:category/>
  <cp:version/>
  <cp:contentType/>
  <cp:contentStatus/>
</cp:coreProperties>
</file>