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25" windowWidth="28455" windowHeight="12210" activeTab="0"/>
  </bookViews>
  <sheets>
    <sheet name="Rekapitulace stavby" sheetId="1" r:id="rId1"/>
    <sheet name="2021-27-1-1 - 1-Divadlo" sheetId="2" r:id="rId2"/>
    <sheet name="2021-27-1-2 - 2-Ples" sheetId="3" r:id="rId3"/>
    <sheet name="2021-27-1-3 - 3-Expozice ..." sheetId="4" r:id="rId4"/>
    <sheet name="Pokyny pro vyplnění" sheetId="5" r:id="rId5"/>
  </sheets>
  <definedNames>
    <definedName name="_xlnm._FilterDatabase" localSheetId="1" hidden="1">'2021-27-1-1 - 1-Divadlo'!$C$108:$K$198</definedName>
    <definedName name="_xlnm._FilterDatabase" localSheetId="2" hidden="1">'2021-27-1-2 - 2-Ples'!$C$84:$K$89</definedName>
    <definedName name="_xlnm._FilterDatabase" localSheetId="3" hidden="1">'2021-27-1-3 - 3-Expozice ...'!$C$84:$K$91</definedName>
    <definedName name="_xlnm.Print_Area" localSheetId="1">'2021-27-1-1 - 1-Divadlo'!$C$4:$J$41,'2021-27-1-1 - 1-Divadlo'!$C$47:$J$88,'2021-27-1-1 - 1-Divadlo'!$C$94:$K$198</definedName>
    <definedName name="_xlnm.Print_Area" localSheetId="2">'2021-27-1-2 - 2-Ples'!$C$4:$J$41,'2021-27-1-2 - 2-Ples'!$C$47:$J$64,'2021-27-1-2 - 2-Ples'!$C$70:$K$89</definedName>
    <definedName name="_xlnm.Print_Area" localSheetId="3">'2021-27-1-3 - 3-Expozice ...'!$C$4:$J$41,'2021-27-1-3 - 3-Expozice ...'!$C$47:$J$64,'2021-27-1-3 - 3-Expozice ...'!$C$70:$K$91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'2021-27-1-1 - 1-Divadlo'!$108:$108</definedName>
    <definedName name="_xlnm.Print_Titles" localSheetId="2">'2021-27-1-2 - 2-Ples'!$84:$84</definedName>
    <definedName name="_xlnm.Print_Titles" localSheetId="3">'2021-27-1-3 - 3-Expozice ...'!$84:$84</definedName>
  </definedNames>
  <calcPr calcId="125725"/>
</workbook>
</file>

<file path=xl/sharedStrings.xml><?xml version="1.0" encoding="utf-8"?>
<sst xmlns="http://schemas.openxmlformats.org/spreadsheetml/2006/main" count="2259" uniqueCount="527">
  <si>
    <t>Export Komplet</t>
  </si>
  <si>
    <t>VZ</t>
  </si>
  <si>
    <t>2.0</t>
  </si>
  <si>
    <t>ZAMOK</t>
  </si>
  <si>
    <t>False</t>
  </si>
  <si>
    <t>{ef11ebe8-6c73-4e88-89aa-f7e276d3f0ba}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</si>
  <si>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</si>
  <si>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</si>
  <si>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</si>
  <si>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</si>
  <si>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</si>
  <si>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</si>
  <si>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</si>
  <si>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</si>
  <si>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</si>
  <si>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</si>
  <si>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</si>
  <si>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Kulturní dům Milovice-volný interiér</t>
  </si>
  <si>
    <t>KSO:</t>
  </si>
  <si>
    <t>801 43</t>
  </si>
  <si>
    <t>CC-CZ:</t>
  </si>
  <si>
    <t/>
  </si>
  <si>
    <t>Místo:</t>
  </si>
  <si>
    <t xml:space="preserve"> </t>
  </si>
  <si>
    <t>Datum:</t>
  </si>
  <si>
    <t>5. 11. 2021</t>
  </si>
  <si>
    <t>Zadavatel:</t>
  </si>
  <si>
    <t>IČ:</t>
  </si>
  <si>
    <t>Město Milovice</t>
  </si>
  <si>
    <t>DIČ:</t>
  </si>
  <si>
    <t>Uchazeč:</t>
  </si>
  <si>
    <t>Vyplň údaj</t>
  </si>
  <si>
    <t>Projektant:</t>
  </si>
  <si>
    <t>HEXAPLAN INTERNATIONAL spol. s r.o.</t>
  </si>
  <si>
    <t>True</t>
  </si>
  <si>
    <t>Zpracovatel:</t>
  </si>
  <si>
    <t>Ing.arch.M.Nesvadbová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</si>
  <si>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</si>
  <si>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</si>
  <si>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</si>
  <si>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</si>
  <si>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</si>
  <si>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</si>
  <si>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</si>
  <si>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</si>
  <si>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</si>
  <si>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</si>
  <si>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</si>
  <si>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</si>
  <si>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</si>
  <si>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</si>
  <si>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</si>
  <si>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</si>
  <si>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</si>
  <si>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</si>
  <si>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</si>
  <si>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</si>
  <si>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</si>
  <si>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</si>
  <si>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</si>
  <si>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</si>
  <si>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</si>
  <si>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</si>
  <si>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</si>
  <si>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</si>
  <si>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</si>
  <si>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</si>
  <si>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</si>
  <si>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</si>
  <si>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</si>
  <si>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</si>
  <si>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</si>
  <si>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</si>
  <si>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</si>
  <si>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</si>
  <si>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</si>
  <si>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</si>
  <si>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2021/27-1</t>
  </si>
  <si>
    <t>Volný interiér</t>
  </si>
  <si>
    <t>STA</t>
  </si>
  <si>
    <t>1</t>
  </si>
  <si>
    <t>{84f5a747-5072-4690-844b-7043570fee35}</t>
  </si>
  <si>
    <t>2</t>
  </si>
  <si>
    <t>/</t>
  </si>
  <si>
    <t>2021/27-1-1</t>
  </si>
  <si>
    <t>1-Divadlo</t>
  </si>
  <si>
    <t>Soupis</t>
  </si>
  <si>
    <t>{32c7afda-73bd-43ad-a6ae-1b5d2f44e5a6}</t>
  </si>
  <si>
    <t>2021/27-1-2</t>
  </si>
  <si>
    <t>2-Ples</t>
  </si>
  <si>
    <t>{7f120201-1fa9-4d39-9fdf-6dfbade6f5cc}</t>
  </si>
  <si>
    <t>2021/27-1-3</t>
  </si>
  <si>
    <t>3-Expozice vojenství</t>
  </si>
  <si>
    <t>{0baeb27d-44a3-4250-a212-3c588ce705bf}</t>
  </si>
  <si>
    <t>KRYCÍ LIST SOUPISU PRACÍ</t>
  </si>
  <si>
    <t>Objekt:</t>
  </si>
  <si>
    <t>2021/27-1 - Volný interiér</t>
  </si>
  <si>
    <t>Soupis:</t>
  </si>
  <si>
    <t>2021/27-1-1 - 1-Divadlo</t>
  </si>
  <si>
    <t>Nedílnou součástí specifikace interiéru je výkresová část, kde jsou detailně uvedeny materiály, rozměry i jiné úpravy. Tyto výkresy jsou pro specifikaci a určení ceny a plnění dodávky zcela závazné. Veškerá zařízení, prvky a materiály je nutno vyvzorkovat a odsouhlasit s autory. Jednotková cena položky obsahuje náklady na: dodávku,montáž,dopravu a staveništní přesun.  Pokud není u položky soupisu prací uvedena žádná cenová soustava, položka není zatříděna v žádné cenové soustavě (ÚRS nebo RTS).</t>
  </si>
  <si>
    <t>REKAPITULACE ČLENĚNÍ SOUPISU PRACÍ</t>
  </si>
  <si>
    <t>Kód dílu - Popis</t>
  </si>
  <si>
    <t>Cena celkem [CZK]</t>
  </si>
  <si>
    <t>-1</t>
  </si>
  <si>
    <t>Místnost č. 1.01 - Místnost č. 1.01</t>
  </si>
  <si>
    <t>Místnost č. 1.02 - Místnost č. 1.02</t>
  </si>
  <si>
    <t>Místnost č. 1.15 - Místnost č. 1.15</t>
  </si>
  <si>
    <t>TERASA - TERASA</t>
  </si>
  <si>
    <t>Místnost č. 1.16 - Místnost č. 1.16</t>
  </si>
  <si>
    <t>Místnost č. 1.17 - Místnost č. 1.17</t>
  </si>
  <si>
    <t>Místnost č. 1.18 - Místnost č. 1.18</t>
  </si>
  <si>
    <t>Místnost č. 1.19 - Místnost č. 1.19</t>
  </si>
  <si>
    <t>Místnost č. 1.21 - Místnost č. 1.21</t>
  </si>
  <si>
    <t>Místnost č. 1.25 - Místnost č. 1.25</t>
  </si>
  <si>
    <t>Místnost č. 1.26 - Místnost č. 1.26</t>
  </si>
  <si>
    <t>Místnost č. 1.35 - Místnost č. 1.35</t>
  </si>
  <si>
    <t>Místnost č. 2.01 - Místnost č. 2.01</t>
  </si>
  <si>
    <t>Místnost č. 2.03 - Místnost č. 2.03</t>
  </si>
  <si>
    <t>Místnost č. 2.19 - Místnost č. 2.19</t>
  </si>
  <si>
    <t>Místnost č. 2.22 - Místnost č. 2.22</t>
  </si>
  <si>
    <t>Místnost č. 2.29 - Místnost č. 2.29</t>
  </si>
  <si>
    <t>Místnost č. 2.43 - Místnost č. 2.43</t>
  </si>
  <si>
    <t>Místnost č. 2.44 - Místnost č. 2.44</t>
  </si>
  <si>
    <t>Místnost č. 2.47 - Místnost č. 2.47</t>
  </si>
  <si>
    <t>Místnost č. 2.50 - Místnost č. 2.50</t>
  </si>
  <si>
    <t>Místnost č. 2.53 - Místnost č. 2.53</t>
  </si>
  <si>
    <t>Místnost č. 2.56 - Místnost č. 2.56</t>
  </si>
  <si>
    <t>Ostatní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</si>
  <si>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</si>
  <si>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</si>
  <si>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</si>
  <si>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</si>
  <si>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</si>
  <si>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</si>
  <si>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</si>
  <si>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</si>
  <si>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</si>
  <si>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</si>
  <si>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</si>
  <si>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</si>
  <si>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</si>
  <si>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Místnost č. 1.01</t>
  </si>
  <si>
    <t>ROZPOCET</t>
  </si>
  <si>
    <t>K</t>
  </si>
  <si>
    <t>M9</t>
  </si>
  <si>
    <t>lavice modulový systém</t>
  </si>
  <si>
    <t>kus</t>
  </si>
  <si>
    <t>vlastní</t>
  </si>
  <si>
    <t>16</t>
  </si>
  <si>
    <t>Místnost č. 1.02</t>
  </si>
  <si>
    <t>S13</t>
  </si>
  <si>
    <t>stůl</t>
  </si>
  <si>
    <t>4</t>
  </si>
  <si>
    <t>3</t>
  </si>
  <si>
    <t>A4</t>
  </si>
  <si>
    <t>skříňová sestava se zabudovaným trezorem</t>
  </si>
  <si>
    <t>6</t>
  </si>
  <si>
    <t>M7</t>
  </si>
  <si>
    <t>pracovní židle otočná</t>
  </si>
  <si>
    <t>8</t>
  </si>
  <si>
    <t>Místnost č. 1.15</t>
  </si>
  <si>
    <t>5</t>
  </si>
  <si>
    <t>S1</t>
  </si>
  <si>
    <t>jídelní stůl</t>
  </si>
  <si>
    <t>10</t>
  </si>
  <si>
    <t>S2</t>
  </si>
  <si>
    <t>12</t>
  </si>
  <si>
    <t>7</t>
  </si>
  <si>
    <t>M2</t>
  </si>
  <si>
    <t>židle čalouněná</t>
  </si>
  <si>
    <t>14</t>
  </si>
  <si>
    <t>M1</t>
  </si>
  <si>
    <t>čalouněná lavice</t>
  </si>
  <si>
    <t>TERASA</t>
  </si>
  <si>
    <t>9</t>
  </si>
  <si>
    <t>S4</t>
  </si>
  <si>
    <t>jídelní stůl pro venkovní využití</t>
  </si>
  <si>
    <t>18</t>
  </si>
  <si>
    <t>M3</t>
  </si>
  <si>
    <t>plastové polokřeslo</t>
  </si>
  <si>
    <t>20</t>
  </si>
  <si>
    <t>Místnost č. 1.16</t>
  </si>
  <si>
    <t>11</t>
  </si>
  <si>
    <t>S3</t>
  </si>
  <si>
    <t>konferenční stolek</t>
  </si>
  <si>
    <t>22</t>
  </si>
  <si>
    <t>M5</t>
  </si>
  <si>
    <t>celočalouněný taburet</t>
  </si>
  <si>
    <t>24</t>
  </si>
  <si>
    <t>13</t>
  </si>
  <si>
    <t>A3</t>
  </si>
  <si>
    <t>policová skříň se spodní uzamykatelnou částí</t>
  </si>
  <si>
    <t>26</t>
  </si>
  <si>
    <t>P6</t>
  </si>
  <si>
    <t>recepční pult</t>
  </si>
  <si>
    <t>28</t>
  </si>
  <si>
    <t>30</t>
  </si>
  <si>
    <t>S17</t>
  </si>
  <si>
    <t>pult na počítače</t>
  </si>
  <si>
    <t>32</t>
  </si>
  <si>
    <t>Místnost č. 1.17</t>
  </si>
  <si>
    <t>17</t>
  </si>
  <si>
    <t>M6</t>
  </si>
  <si>
    <t>židle</t>
  </si>
  <si>
    <t>34</t>
  </si>
  <si>
    <t>Místnost č. 1.18</t>
  </si>
  <si>
    <t>36</t>
  </si>
  <si>
    <t>19</t>
  </si>
  <si>
    <t>S7</t>
  </si>
  <si>
    <t>pracovní stůl</t>
  </si>
  <si>
    <t>38</t>
  </si>
  <si>
    <t>M4</t>
  </si>
  <si>
    <t>křeslo čalouněné otočné</t>
  </si>
  <si>
    <t>40</t>
  </si>
  <si>
    <t>42</t>
  </si>
  <si>
    <t>A1</t>
  </si>
  <si>
    <t>skříňová sestava</t>
  </si>
  <si>
    <t>44</t>
  </si>
  <si>
    <t>Místnost č. 1.19</t>
  </si>
  <si>
    <t>23</t>
  </si>
  <si>
    <t>46</t>
  </si>
  <si>
    <t>48</t>
  </si>
  <si>
    <t>Místnost č. 1.21</t>
  </si>
  <si>
    <t>25</t>
  </si>
  <si>
    <t>S16</t>
  </si>
  <si>
    <t>50</t>
  </si>
  <si>
    <t>A7</t>
  </si>
  <si>
    <t>regálová sestava</t>
  </si>
  <si>
    <t>52</t>
  </si>
  <si>
    <t>27</t>
  </si>
  <si>
    <t>A8</t>
  </si>
  <si>
    <t>54</t>
  </si>
  <si>
    <t>56</t>
  </si>
  <si>
    <t>Místnost č. 1.25</t>
  </si>
  <si>
    <t>29</t>
  </si>
  <si>
    <t>58</t>
  </si>
  <si>
    <t>60</t>
  </si>
  <si>
    <t>Místnost č. 1.26</t>
  </si>
  <si>
    <t>31</t>
  </si>
  <si>
    <t>Z2</t>
  </si>
  <si>
    <t>62</t>
  </si>
  <si>
    <t>Místnost č. 1.35</t>
  </si>
  <si>
    <t>S14</t>
  </si>
  <si>
    <t>stolová sestava</t>
  </si>
  <si>
    <t>64</t>
  </si>
  <si>
    <t>33</t>
  </si>
  <si>
    <t>S15</t>
  </si>
  <si>
    <t>66</t>
  </si>
  <si>
    <t>68</t>
  </si>
  <si>
    <t>35</t>
  </si>
  <si>
    <t>70</t>
  </si>
  <si>
    <t>A5</t>
  </si>
  <si>
    <t>72</t>
  </si>
  <si>
    <t>37</t>
  </si>
  <si>
    <t>A6</t>
  </si>
  <si>
    <t>74</t>
  </si>
  <si>
    <t>Místnost č. 2.01</t>
  </si>
  <si>
    <t>S5</t>
  </si>
  <si>
    <t>76</t>
  </si>
  <si>
    <t>39</t>
  </si>
  <si>
    <t>78</t>
  </si>
  <si>
    <t>Místnost č. 2.03</t>
  </si>
  <si>
    <t>80</t>
  </si>
  <si>
    <t>41</t>
  </si>
  <si>
    <t>S12</t>
  </si>
  <si>
    <t>stolek</t>
  </si>
  <si>
    <t>82</t>
  </si>
  <si>
    <t>84</t>
  </si>
  <si>
    <t>Místnost č. 2.19</t>
  </si>
  <si>
    <t>43</t>
  </si>
  <si>
    <t>86</t>
  </si>
  <si>
    <t>Místnost č. 2.22</t>
  </si>
  <si>
    <t>88</t>
  </si>
  <si>
    <t>45</t>
  </si>
  <si>
    <t>S8</t>
  </si>
  <si>
    <t>90</t>
  </si>
  <si>
    <t>92</t>
  </si>
  <si>
    <t>47</t>
  </si>
  <si>
    <t>94</t>
  </si>
  <si>
    <t>Místnost č. 2.29</t>
  </si>
  <si>
    <t>S11</t>
  </si>
  <si>
    <t>dětské stolky 50/50 cm</t>
  </si>
  <si>
    <t>96</t>
  </si>
  <si>
    <t>49</t>
  </si>
  <si>
    <t>M11</t>
  </si>
  <si>
    <t>dětské židličky</t>
  </si>
  <si>
    <t>98</t>
  </si>
  <si>
    <t>Místnost č. 2.43</t>
  </si>
  <si>
    <t>S9</t>
  </si>
  <si>
    <t>stůl se zrcadlem</t>
  </si>
  <si>
    <t>100</t>
  </si>
  <si>
    <t>51</t>
  </si>
  <si>
    <t>102</t>
  </si>
  <si>
    <t>Místnost č. 2.44</t>
  </si>
  <si>
    <t>104</t>
  </si>
  <si>
    <t>53</t>
  </si>
  <si>
    <t>106</t>
  </si>
  <si>
    <t>Místnost č. 2.47</t>
  </si>
  <si>
    <t>108</t>
  </si>
  <si>
    <t>55</t>
  </si>
  <si>
    <t>110</t>
  </si>
  <si>
    <t>Místnost č. 2.50</t>
  </si>
  <si>
    <t>112</t>
  </si>
  <si>
    <t>57</t>
  </si>
  <si>
    <t>114</t>
  </si>
  <si>
    <t>Místnost č. 2.53</t>
  </si>
  <si>
    <t>116</t>
  </si>
  <si>
    <t>59</t>
  </si>
  <si>
    <t>118</t>
  </si>
  <si>
    <t>Místnost č. 2.56</t>
  </si>
  <si>
    <t>120</t>
  </si>
  <si>
    <t>61</t>
  </si>
  <si>
    <t>122</t>
  </si>
  <si>
    <t>Ostatní</t>
  </si>
  <si>
    <t>N1</t>
  </si>
  <si>
    <t>odpadkový koš</t>
  </si>
  <si>
    <t>124</t>
  </si>
  <si>
    <t>63</t>
  </si>
  <si>
    <t>N2</t>
  </si>
  <si>
    <t>126</t>
  </si>
  <si>
    <t>V1</t>
  </si>
  <si>
    <t>věšák kovový</t>
  </si>
  <si>
    <t>128</t>
  </si>
  <si>
    <t>65</t>
  </si>
  <si>
    <t>V2</t>
  </si>
  <si>
    <t>věšáková stěna</t>
  </si>
  <si>
    <t>130</t>
  </si>
  <si>
    <t>2021/27-1-2 - 2-Ples</t>
  </si>
  <si>
    <t>STO1</t>
  </si>
  <si>
    <t>sklopný stohovatelný banketní stůl</t>
  </si>
  <si>
    <t>STO2</t>
  </si>
  <si>
    <t>ŽK01</t>
  </si>
  <si>
    <t>stohovatelná židle</t>
  </si>
  <si>
    <t>ŽK02</t>
  </si>
  <si>
    <t>2021/27-1-3 - 3-Expozice vojenství</t>
  </si>
  <si>
    <t>V01</t>
  </si>
  <si>
    <t>V02</t>
  </si>
  <si>
    <t>V03</t>
  </si>
  <si>
    <t>stůl pro přednášejícího</t>
  </si>
  <si>
    <t>V04</t>
  </si>
  <si>
    <t>V05</t>
  </si>
  <si>
    <t>V06</t>
  </si>
  <si>
    <t>plastový taburet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</si>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</sst>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8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4" fillId="0" borderId="18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8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4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19" fillId="0" borderId="20" xfId="0" applyNumberFormat="1" applyFont="1" applyBorder="1" applyAlignment="1" applyProtection="1">
      <alignment vertical="center"/>
      <protection/>
    </xf>
    <xf numFmtId="166" fontId="19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7" fillId="0" borderId="29" xfId="0" applyFont="1" applyBorder="1" applyAlignment="1">
      <alignment/>
    </xf>
    <xf numFmtId="0" fontId="32" fillId="0" borderId="26" xfId="0" applyFont="1" applyBorder="1" applyAlignment="1">
      <alignment vertical="top"/>
    </xf>
    <xf numFmtId="0" fontId="32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8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2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94" t="s">
        <v>14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19"/>
      <c r="AQ5" s="19"/>
      <c r="AR5" s="17"/>
      <c r="BE5" s="291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96" t="s">
        <v>17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19"/>
      <c r="AQ6" s="19"/>
      <c r="AR6" s="17"/>
      <c r="BE6" s="292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21</v>
      </c>
      <c r="AO7" s="19"/>
      <c r="AP7" s="19"/>
      <c r="AQ7" s="19"/>
      <c r="AR7" s="17"/>
      <c r="BE7" s="292"/>
      <c r="BS7" s="14" t="s">
        <v>6</v>
      </c>
    </row>
    <row r="8" spans="2:71" s="1" customFormat="1" ht="12" customHeight="1">
      <c r="B8" s="18"/>
      <c r="C8" s="19"/>
      <c r="D8" s="26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24</v>
      </c>
      <c r="AL8" s="19"/>
      <c r="AM8" s="19"/>
      <c r="AN8" s="27" t="s">
        <v>25</v>
      </c>
      <c r="AO8" s="19"/>
      <c r="AP8" s="19"/>
      <c r="AQ8" s="19"/>
      <c r="AR8" s="17"/>
      <c r="BE8" s="292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92"/>
      <c r="BS9" s="14" t="s">
        <v>6</v>
      </c>
    </row>
    <row r="10" spans="2:71" s="1" customFormat="1" ht="12" customHeight="1">
      <c r="B10" s="18"/>
      <c r="C10" s="19"/>
      <c r="D10" s="26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27</v>
      </c>
      <c r="AL10" s="19"/>
      <c r="AM10" s="19"/>
      <c r="AN10" s="24" t="s">
        <v>21</v>
      </c>
      <c r="AO10" s="19"/>
      <c r="AP10" s="19"/>
      <c r="AQ10" s="19"/>
      <c r="AR10" s="17"/>
      <c r="BE10" s="292"/>
      <c r="BS10" s="14" t="s">
        <v>6</v>
      </c>
    </row>
    <row r="11" spans="2:71" s="1" customFormat="1" ht="18.4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29</v>
      </c>
      <c r="AL11" s="19"/>
      <c r="AM11" s="19"/>
      <c r="AN11" s="24" t="s">
        <v>21</v>
      </c>
      <c r="AO11" s="19"/>
      <c r="AP11" s="19"/>
      <c r="AQ11" s="19"/>
      <c r="AR11" s="17"/>
      <c r="BE11" s="292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92"/>
      <c r="BS12" s="14" t="s">
        <v>6</v>
      </c>
    </row>
    <row r="13" spans="2:71" s="1" customFormat="1" ht="12" customHeight="1">
      <c r="B13" s="18"/>
      <c r="C13" s="19"/>
      <c r="D13" s="26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27</v>
      </c>
      <c r="AL13" s="19"/>
      <c r="AM13" s="19"/>
      <c r="AN13" s="28" t="s">
        <v>31</v>
      </c>
      <c r="AO13" s="19"/>
      <c r="AP13" s="19"/>
      <c r="AQ13" s="19"/>
      <c r="AR13" s="17"/>
      <c r="BE13" s="292"/>
      <c r="BS13" s="14" t="s">
        <v>6</v>
      </c>
    </row>
    <row r="14" spans="2:71" ht="12.75">
      <c r="B14" s="18"/>
      <c r="C14" s="19"/>
      <c r="D14" s="19"/>
      <c r="E14" s="297" t="s">
        <v>31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6" t="s">
        <v>29</v>
      </c>
      <c r="AL14" s="19"/>
      <c r="AM14" s="19"/>
      <c r="AN14" s="28" t="s">
        <v>31</v>
      </c>
      <c r="AO14" s="19"/>
      <c r="AP14" s="19"/>
      <c r="AQ14" s="19"/>
      <c r="AR14" s="17"/>
      <c r="BE14" s="292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92"/>
      <c r="BS15" s="14" t="s">
        <v>4</v>
      </c>
    </row>
    <row r="16" spans="2:71" s="1" customFormat="1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27</v>
      </c>
      <c r="AL16" s="19"/>
      <c r="AM16" s="19"/>
      <c r="AN16" s="24" t="s">
        <v>21</v>
      </c>
      <c r="AO16" s="19"/>
      <c r="AP16" s="19"/>
      <c r="AQ16" s="19"/>
      <c r="AR16" s="17"/>
      <c r="BE16" s="292"/>
      <c r="BS16" s="14" t="s">
        <v>4</v>
      </c>
    </row>
    <row r="17" spans="2:71" s="1" customFormat="1" ht="18.4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29</v>
      </c>
      <c r="AL17" s="19"/>
      <c r="AM17" s="19"/>
      <c r="AN17" s="24" t="s">
        <v>21</v>
      </c>
      <c r="AO17" s="19"/>
      <c r="AP17" s="19"/>
      <c r="AQ17" s="19"/>
      <c r="AR17" s="17"/>
      <c r="BE17" s="292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92"/>
      <c r="BS18" s="14" t="s">
        <v>6</v>
      </c>
    </row>
    <row r="19" spans="2:71" s="1" customFormat="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27</v>
      </c>
      <c r="AL19" s="19"/>
      <c r="AM19" s="19"/>
      <c r="AN19" s="24" t="s">
        <v>21</v>
      </c>
      <c r="AO19" s="19"/>
      <c r="AP19" s="19"/>
      <c r="AQ19" s="19"/>
      <c r="AR19" s="17"/>
      <c r="BE19" s="292"/>
      <c r="BS19" s="14" t="s">
        <v>6</v>
      </c>
    </row>
    <row r="20" spans="2:71" s="1" customFormat="1" ht="18.4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29</v>
      </c>
      <c r="AL20" s="19"/>
      <c r="AM20" s="19"/>
      <c r="AN20" s="24" t="s">
        <v>21</v>
      </c>
      <c r="AO20" s="19"/>
      <c r="AP20" s="19"/>
      <c r="AQ20" s="19"/>
      <c r="AR20" s="17"/>
      <c r="BE20" s="292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92"/>
    </row>
    <row r="22" spans="2:57" s="1" customFormat="1" ht="12" customHeight="1">
      <c r="B22" s="18"/>
      <c r="C22" s="19"/>
      <c r="D22" s="26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92"/>
    </row>
    <row r="23" spans="2:57" s="1" customFormat="1" ht="47.25" customHeight="1">
      <c r="B23" s="18"/>
      <c r="C23" s="19"/>
      <c r="D23" s="19"/>
      <c r="E23" s="299" t="s">
        <v>38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19"/>
      <c r="AP23" s="19"/>
      <c r="AQ23" s="19"/>
      <c r="AR23" s="17"/>
      <c r="BE23" s="292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92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92"/>
    </row>
    <row r="26" spans="1:57" s="2" customFormat="1" ht="25.9" customHeight="1">
      <c r="A26" s="31"/>
      <c r="B26" s="32"/>
      <c r="C26" s="33"/>
      <c r="D26" s="34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0">
        <f>ROUND(AG54,2)</f>
        <v>0</v>
      </c>
      <c r="AL26" s="301"/>
      <c r="AM26" s="301"/>
      <c r="AN26" s="301"/>
      <c r="AO26" s="301"/>
      <c r="AP26" s="33"/>
      <c r="AQ26" s="33"/>
      <c r="AR26" s="36"/>
      <c r="BE26" s="292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92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02" t="s">
        <v>40</v>
      </c>
      <c r="M28" s="302"/>
      <c r="N28" s="302"/>
      <c r="O28" s="302"/>
      <c r="P28" s="302"/>
      <c r="Q28" s="33"/>
      <c r="R28" s="33"/>
      <c r="S28" s="33"/>
      <c r="T28" s="33"/>
      <c r="U28" s="33"/>
      <c r="V28" s="33"/>
      <c r="W28" s="302" t="s">
        <v>41</v>
      </c>
      <c r="X28" s="302"/>
      <c r="Y28" s="302"/>
      <c r="Z28" s="302"/>
      <c r="AA28" s="302"/>
      <c r="AB28" s="302"/>
      <c r="AC28" s="302"/>
      <c r="AD28" s="302"/>
      <c r="AE28" s="302"/>
      <c r="AF28" s="33"/>
      <c r="AG28" s="33"/>
      <c r="AH28" s="33"/>
      <c r="AI28" s="33"/>
      <c r="AJ28" s="33"/>
      <c r="AK28" s="302" t="s">
        <v>42</v>
      </c>
      <c r="AL28" s="302"/>
      <c r="AM28" s="302"/>
      <c r="AN28" s="302"/>
      <c r="AO28" s="302"/>
      <c r="AP28" s="33"/>
      <c r="AQ28" s="33"/>
      <c r="AR28" s="36"/>
      <c r="BE28" s="292"/>
    </row>
    <row r="29" spans="2:57" s="3" customFormat="1" ht="14.45" customHeight="1">
      <c r="B29" s="37"/>
      <c r="C29" s="38"/>
      <c r="D29" s="26" t="s">
        <v>43</v>
      </c>
      <c r="E29" s="38"/>
      <c r="F29" s="26" t="s">
        <v>44</v>
      </c>
      <c r="G29" s="38"/>
      <c r="H29" s="38"/>
      <c r="I29" s="38"/>
      <c r="J29" s="38"/>
      <c r="K29" s="38"/>
      <c r="L29" s="305">
        <v>0.21</v>
      </c>
      <c r="M29" s="304"/>
      <c r="N29" s="304"/>
      <c r="O29" s="304"/>
      <c r="P29" s="304"/>
      <c r="Q29" s="38"/>
      <c r="R29" s="38"/>
      <c r="S29" s="38"/>
      <c r="T29" s="38"/>
      <c r="U29" s="38"/>
      <c r="V29" s="38"/>
      <c r="W29" s="303">
        <f>ROUND(AZ54,2)</f>
        <v>0</v>
      </c>
      <c r="X29" s="304"/>
      <c r="Y29" s="304"/>
      <c r="Z29" s="304"/>
      <c r="AA29" s="304"/>
      <c r="AB29" s="304"/>
      <c r="AC29" s="304"/>
      <c r="AD29" s="304"/>
      <c r="AE29" s="304"/>
      <c r="AF29" s="38"/>
      <c r="AG29" s="38"/>
      <c r="AH29" s="38"/>
      <c r="AI29" s="38"/>
      <c r="AJ29" s="38"/>
      <c r="AK29" s="303">
        <f>ROUND(AV54,2)</f>
        <v>0</v>
      </c>
      <c r="AL29" s="304"/>
      <c r="AM29" s="304"/>
      <c r="AN29" s="304"/>
      <c r="AO29" s="304"/>
      <c r="AP29" s="38"/>
      <c r="AQ29" s="38"/>
      <c r="AR29" s="39"/>
      <c r="BE29" s="293"/>
    </row>
    <row r="30" spans="2:57" s="3" customFormat="1" ht="14.45" customHeight="1">
      <c r="B30" s="37"/>
      <c r="C30" s="38"/>
      <c r="D30" s="38"/>
      <c r="E30" s="38"/>
      <c r="F30" s="26" t="s">
        <v>45</v>
      </c>
      <c r="G30" s="38"/>
      <c r="H30" s="38"/>
      <c r="I30" s="38"/>
      <c r="J30" s="38"/>
      <c r="K30" s="38"/>
      <c r="L30" s="305">
        <v>0.15</v>
      </c>
      <c r="M30" s="304"/>
      <c r="N30" s="304"/>
      <c r="O30" s="304"/>
      <c r="P30" s="304"/>
      <c r="Q30" s="38"/>
      <c r="R30" s="38"/>
      <c r="S30" s="38"/>
      <c r="T30" s="38"/>
      <c r="U30" s="38"/>
      <c r="V30" s="38"/>
      <c r="W30" s="303">
        <f>ROUND(BA54,2)</f>
        <v>0</v>
      </c>
      <c r="X30" s="304"/>
      <c r="Y30" s="304"/>
      <c r="Z30" s="304"/>
      <c r="AA30" s="304"/>
      <c r="AB30" s="304"/>
      <c r="AC30" s="304"/>
      <c r="AD30" s="304"/>
      <c r="AE30" s="304"/>
      <c r="AF30" s="38"/>
      <c r="AG30" s="38"/>
      <c r="AH30" s="38"/>
      <c r="AI30" s="38"/>
      <c r="AJ30" s="38"/>
      <c r="AK30" s="303">
        <f>ROUND(AW54,2)</f>
        <v>0</v>
      </c>
      <c r="AL30" s="304"/>
      <c r="AM30" s="304"/>
      <c r="AN30" s="304"/>
      <c r="AO30" s="304"/>
      <c r="AP30" s="38"/>
      <c r="AQ30" s="38"/>
      <c r="AR30" s="39"/>
      <c r="BE30" s="293"/>
    </row>
    <row r="31" spans="2:57" s="3" customFormat="1" ht="14.45" customHeight="1" hidden="1">
      <c r="B31" s="37"/>
      <c r="C31" s="38"/>
      <c r="D31" s="38"/>
      <c r="E31" s="38"/>
      <c r="F31" s="26" t="s">
        <v>46</v>
      </c>
      <c r="G31" s="38"/>
      <c r="H31" s="38"/>
      <c r="I31" s="38"/>
      <c r="J31" s="38"/>
      <c r="K31" s="38"/>
      <c r="L31" s="305">
        <v>0.21</v>
      </c>
      <c r="M31" s="304"/>
      <c r="N31" s="304"/>
      <c r="O31" s="304"/>
      <c r="P31" s="304"/>
      <c r="Q31" s="38"/>
      <c r="R31" s="38"/>
      <c r="S31" s="38"/>
      <c r="T31" s="38"/>
      <c r="U31" s="38"/>
      <c r="V31" s="38"/>
      <c r="W31" s="303">
        <f>ROUND(BB54,2)</f>
        <v>0</v>
      </c>
      <c r="X31" s="304"/>
      <c r="Y31" s="304"/>
      <c r="Z31" s="304"/>
      <c r="AA31" s="304"/>
      <c r="AB31" s="304"/>
      <c r="AC31" s="304"/>
      <c r="AD31" s="304"/>
      <c r="AE31" s="304"/>
      <c r="AF31" s="38"/>
      <c r="AG31" s="38"/>
      <c r="AH31" s="38"/>
      <c r="AI31" s="38"/>
      <c r="AJ31" s="38"/>
      <c r="AK31" s="303">
        <v>0</v>
      </c>
      <c r="AL31" s="304"/>
      <c r="AM31" s="304"/>
      <c r="AN31" s="304"/>
      <c r="AO31" s="304"/>
      <c r="AP31" s="38"/>
      <c r="AQ31" s="38"/>
      <c r="AR31" s="39"/>
      <c r="BE31" s="293"/>
    </row>
    <row r="32" spans="2:57" s="3" customFormat="1" ht="14.45" customHeight="1" hidden="1">
      <c r="B32" s="37"/>
      <c r="C32" s="38"/>
      <c r="D32" s="38"/>
      <c r="E32" s="38"/>
      <c r="F32" s="26" t="s">
        <v>47</v>
      </c>
      <c r="G32" s="38"/>
      <c r="H32" s="38"/>
      <c r="I32" s="38"/>
      <c r="J32" s="38"/>
      <c r="K32" s="38"/>
      <c r="L32" s="305">
        <v>0.15</v>
      </c>
      <c r="M32" s="304"/>
      <c r="N32" s="304"/>
      <c r="O32" s="304"/>
      <c r="P32" s="304"/>
      <c r="Q32" s="38"/>
      <c r="R32" s="38"/>
      <c r="S32" s="38"/>
      <c r="T32" s="38"/>
      <c r="U32" s="38"/>
      <c r="V32" s="38"/>
      <c r="W32" s="303">
        <f>ROUND(BC54,2)</f>
        <v>0</v>
      </c>
      <c r="X32" s="304"/>
      <c r="Y32" s="304"/>
      <c r="Z32" s="304"/>
      <c r="AA32" s="304"/>
      <c r="AB32" s="304"/>
      <c r="AC32" s="304"/>
      <c r="AD32" s="304"/>
      <c r="AE32" s="304"/>
      <c r="AF32" s="38"/>
      <c r="AG32" s="38"/>
      <c r="AH32" s="38"/>
      <c r="AI32" s="38"/>
      <c r="AJ32" s="38"/>
      <c r="AK32" s="303">
        <v>0</v>
      </c>
      <c r="AL32" s="304"/>
      <c r="AM32" s="304"/>
      <c r="AN32" s="304"/>
      <c r="AO32" s="304"/>
      <c r="AP32" s="38"/>
      <c r="AQ32" s="38"/>
      <c r="AR32" s="39"/>
      <c r="BE32" s="293"/>
    </row>
    <row r="33" spans="2:44" s="3" customFormat="1" ht="14.45" customHeight="1" hidden="1">
      <c r="B33" s="37"/>
      <c r="C33" s="38"/>
      <c r="D33" s="38"/>
      <c r="E33" s="38"/>
      <c r="F33" s="26" t="s">
        <v>48</v>
      </c>
      <c r="G33" s="38"/>
      <c r="H33" s="38"/>
      <c r="I33" s="38"/>
      <c r="J33" s="38"/>
      <c r="K33" s="38"/>
      <c r="L33" s="305">
        <v>0</v>
      </c>
      <c r="M33" s="304"/>
      <c r="N33" s="304"/>
      <c r="O33" s="304"/>
      <c r="P33" s="304"/>
      <c r="Q33" s="38"/>
      <c r="R33" s="38"/>
      <c r="S33" s="38"/>
      <c r="T33" s="38"/>
      <c r="U33" s="38"/>
      <c r="V33" s="38"/>
      <c r="W33" s="303">
        <f>ROUND(BD54,2)</f>
        <v>0</v>
      </c>
      <c r="X33" s="304"/>
      <c r="Y33" s="304"/>
      <c r="Z33" s="304"/>
      <c r="AA33" s="304"/>
      <c r="AB33" s="304"/>
      <c r="AC33" s="304"/>
      <c r="AD33" s="304"/>
      <c r="AE33" s="304"/>
      <c r="AF33" s="38"/>
      <c r="AG33" s="38"/>
      <c r="AH33" s="38"/>
      <c r="AI33" s="38"/>
      <c r="AJ33" s="38"/>
      <c r="AK33" s="303">
        <v>0</v>
      </c>
      <c r="AL33" s="304"/>
      <c r="AM33" s="304"/>
      <c r="AN33" s="304"/>
      <c r="AO33" s="304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49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50</v>
      </c>
      <c r="U35" s="42"/>
      <c r="V35" s="42"/>
      <c r="W35" s="42"/>
      <c r="X35" s="309" t="s">
        <v>51</v>
      </c>
      <c r="Y35" s="307"/>
      <c r="Z35" s="307"/>
      <c r="AA35" s="307"/>
      <c r="AB35" s="307"/>
      <c r="AC35" s="42"/>
      <c r="AD35" s="42"/>
      <c r="AE35" s="42"/>
      <c r="AF35" s="42"/>
      <c r="AG35" s="42"/>
      <c r="AH35" s="42"/>
      <c r="AI35" s="42"/>
      <c r="AJ35" s="42"/>
      <c r="AK35" s="306">
        <f>SUM(AK26:AK33)</f>
        <v>0</v>
      </c>
      <c r="AL35" s="307"/>
      <c r="AM35" s="307"/>
      <c r="AN35" s="307"/>
      <c r="AO35" s="308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6.95" customHeight="1">
      <c r="A37" s="31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  <c r="BE37" s="31"/>
    </row>
    <row r="41" spans="1:57" s="2" customFormat="1" ht="6.95" customHeight="1">
      <c r="A41" s="31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  <c r="BE41" s="31"/>
    </row>
    <row r="42" spans="1:57" s="2" customFormat="1" ht="24.95" customHeight="1">
      <c r="A42" s="31"/>
      <c r="B42" s="32"/>
      <c r="C42" s="20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  <c r="BE42" s="31"/>
    </row>
    <row r="43" spans="1:57" s="2" customFormat="1" ht="6.9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  <c r="BE43" s="31"/>
    </row>
    <row r="44" spans="2:44" s="4" customFormat="1" ht="12" customHeight="1">
      <c r="B44" s="48"/>
      <c r="C44" s="26" t="s">
        <v>13</v>
      </c>
      <c r="D44" s="49"/>
      <c r="E44" s="49"/>
      <c r="F44" s="49"/>
      <c r="G44" s="49"/>
      <c r="H44" s="49"/>
      <c r="I44" s="49"/>
      <c r="J44" s="49"/>
      <c r="K44" s="49"/>
      <c r="L44" s="49" t="str">
        <f>K5</f>
        <v>2021/27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2:44" s="5" customFormat="1" ht="36.95" customHeight="1">
      <c r="B45" s="51"/>
      <c r="C45" s="52" t="s">
        <v>16</v>
      </c>
      <c r="D45" s="53"/>
      <c r="E45" s="53"/>
      <c r="F45" s="53"/>
      <c r="G45" s="53"/>
      <c r="H45" s="53"/>
      <c r="I45" s="53"/>
      <c r="J45" s="53"/>
      <c r="K45" s="53"/>
      <c r="L45" s="267" t="str">
        <f>K6</f>
        <v>Kulturní dům Milovice-volný interiér</v>
      </c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53"/>
      <c r="AQ45" s="53"/>
      <c r="AR45" s="54"/>
    </row>
    <row r="46" spans="1:57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BE46" s="31"/>
    </row>
    <row r="47" spans="1:57" s="2" customFormat="1" ht="12" customHeight="1">
      <c r="A47" s="31"/>
      <c r="B47" s="32"/>
      <c r="C47" s="26" t="s">
        <v>22</v>
      </c>
      <c r="D47" s="33"/>
      <c r="E47" s="33"/>
      <c r="F47" s="33"/>
      <c r="G47" s="33"/>
      <c r="H47" s="33"/>
      <c r="I47" s="33"/>
      <c r="J47" s="33"/>
      <c r="K47" s="33"/>
      <c r="L47" s="55" t="str">
        <f>IF(K8="","",K8)</f>
        <v xml:space="preserve"> 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6" t="s">
        <v>24</v>
      </c>
      <c r="AJ47" s="33"/>
      <c r="AK47" s="33"/>
      <c r="AL47" s="33"/>
      <c r="AM47" s="269" t="str">
        <f>IF(AN8="","",AN8)</f>
        <v>5. 11. 2021</v>
      </c>
      <c r="AN47" s="269"/>
      <c r="AO47" s="33"/>
      <c r="AP47" s="33"/>
      <c r="AQ47" s="33"/>
      <c r="AR47" s="36"/>
      <c r="BE47" s="31"/>
    </row>
    <row r="48" spans="1:57" s="2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  <c r="BE48" s="31"/>
    </row>
    <row r="49" spans="1:57" s="2" customFormat="1" ht="40.15" customHeight="1">
      <c r="A49" s="31"/>
      <c r="B49" s="32"/>
      <c r="C49" s="26" t="s">
        <v>26</v>
      </c>
      <c r="D49" s="33"/>
      <c r="E49" s="33"/>
      <c r="F49" s="33"/>
      <c r="G49" s="33"/>
      <c r="H49" s="33"/>
      <c r="I49" s="33"/>
      <c r="J49" s="33"/>
      <c r="K49" s="33"/>
      <c r="L49" s="49" t="str">
        <f>IF(E11="","",E11)</f>
        <v>Město Milovice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6" t="s">
        <v>32</v>
      </c>
      <c r="AJ49" s="33"/>
      <c r="AK49" s="33"/>
      <c r="AL49" s="33"/>
      <c r="AM49" s="276" t="str">
        <f>IF(E17="","",E17)</f>
        <v>HEXAPLAN INTERNATIONAL spol. s r.o.</v>
      </c>
      <c r="AN49" s="277"/>
      <c r="AO49" s="277"/>
      <c r="AP49" s="277"/>
      <c r="AQ49" s="33"/>
      <c r="AR49" s="36"/>
      <c r="AS49" s="270" t="s">
        <v>53</v>
      </c>
      <c r="AT49" s="271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31"/>
    </row>
    <row r="50" spans="1:57" s="2" customFormat="1" ht="15.2" customHeight="1">
      <c r="A50" s="31"/>
      <c r="B50" s="32"/>
      <c r="C50" s="26" t="s">
        <v>30</v>
      </c>
      <c r="D50" s="33"/>
      <c r="E50" s="33"/>
      <c r="F50" s="33"/>
      <c r="G50" s="33"/>
      <c r="H50" s="33"/>
      <c r="I50" s="33"/>
      <c r="J50" s="33"/>
      <c r="K50" s="33"/>
      <c r="L50" s="49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6" t="s">
        <v>35</v>
      </c>
      <c r="AJ50" s="33"/>
      <c r="AK50" s="33"/>
      <c r="AL50" s="33"/>
      <c r="AM50" s="276" t="str">
        <f>IF(E20="","",E20)</f>
        <v>Ing.arch.M.Nesvadbová</v>
      </c>
      <c r="AN50" s="277"/>
      <c r="AO50" s="277"/>
      <c r="AP50" s="277"/>
      <c r="AQ50" s="33"/>
      <c r="AR50" s="36"/>
      <c r="AS50" s="272"/>
      <c r="AT50" s="273"/>
      <c r="AU50" s="59"/>
      <c r="AV50" s="59"/>
      <c r="AW50" s="59"/>
      <c r="AX50" s="59"/>
      <c r="AY50" s="59"/>
      <c r="AZ50" s="59"/>
      <c r="BA50" s="59"/>
      <c r="BB50" s="59"/>
      <c r="BC50" s="59"/>
      <c r="BD50" s="60"/>
      <c r="BE50" s="31"/>
    </row>
    <row r="51" spans="1:57" s="2" customFormat="1" ht="10.9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74"/>
      <c r="AT51" s="275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31"/>
    </row>
    <row r="52" spans="1:57" s="2" customFormat="1" ht="29.25" customHeight="1">
      <c r="A52" s="31"/>
      <c r="B52" s="32"/>
      <c r="C52" s="278" t="s">
        <v>54</v>
      </c>
      <c r="D52" s="279"/>
      <c r="E52" s="279"/>
      <c r="F52" s="279"/>
      <c r="G52" s="279"/>
      <c r="H52" s="63"/>
      <c r="I52" s="281" t="s">
        <v>55</v>
      </c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80" t="s">
        <v>56</v>
      </c>
      <c r="AH52" s="279"/>
      <c r="AI52" s="279"/>
      <c r="AJ52" s="279"/>
      <c r="AK52" s="279"/>
      <c r="AL52" s="279"/>
      <c r="AM52" s="279"/>
      <c r="AN52" s="281" t="s">
        <v>57</v>
      </c>
      <c r="AO52" s="279"/>
      <c r="AP52" s="279"/>
      <c r="AQ52" s="64" t="s">
        <v>58</v>
      </c>
      <c r="AR52" s="36"/>
      <c r="AS52" s="65" t="s">
        <v>59</v>
      </c>
      <c r="AT52" s="66" t="s">
        <v>60</v>
      </c>
      <c r="AU52" s="66" t="s">
        <v>61</v>
      </c>
      <c r="AV52" s="66" t="s">
        <v>62</v>
      </c>
      <c r="AW52" s="66" t="s">
        <v>63</v>
      </c>
      <c r="AX52" s="66" t="s">
        <v>64</v>
      </c>
      <c r="AY52" s="66" t="s">
        <v>65</v>
      </c>
      <c r="AZ52" s="66" t="s">
        <v>66</v>
      </c>
      <c r="BA52" s="66" t="s">
        <v>67</v>
      </c>
      <c r="BB52" s="66" t="s">
        <v>68</v>
      </c>
      <c r="BC52" s="66" t="s">
        <v>69</v>
      </c>
      <c r="BD52" s="67" t="s">
        <v>70</v>
      </c>
      <c r="BE52" s="31"/>
    </row>
    <row r="53" spans="1:57" s="2" customFormat="1" ht="10.9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  <c r="BE53" s="31"/>
    </row>
    <row r="54" spans="2:90" s="6" customFormat="1" ht="32.45" customHeight="1">
      <c r="B54" s="71"/>
      <c r="C54" s="72" t="s">
        <v>71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289">
        <f>ROUND(AG55,2)</f>
        <v>0</v>
      </c>
      <c r="AH54" s="289"/>
      <c r="AI54" s="289"/>
      <c r="AJ54" s="289"/>
      <c r="AK54" s="289"/>
      <c r="AL54" s="289"/>
      <c r="AM54" s="289"/>
      <c r="AN54" s="290">
        <f>SUM(AG54,AT54)</f>
        <v>0</v>
      </c>
      <c r="AO54" s="290"/>
      <c r="AP54" s="290"/>
      <c r="AQ54" s="75" t="s">
        <v>21</v>
      </c>
      <c r="AR54" s="76"/>
      <c r="AS54" s="77">
        <f>ROUND(AS55,2)</f>
        <v>0</v>
      </c>
      <c r="AT54" s="78">
        <f>ROUND(SUM(AV54:AW54),2)</f>
        <v>0</v>
      </c>
      <c r="AU54" s="79">
        <f>ROUND(AU55,5)</f>
        <v>0</v>
      </c>
      <c r="AV54" s="78">
        <f>ROUND(AZ54*L29,2)</f>
        <v>0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ROUND(AZ55,2)</f>
        <v>0</v>
      </c>
      <c r="BA54" s="78">
        <f>ROUND(BA55,2)</f>
        <v>0</v>
      </c>
      <c r="BB54" s="78">
        <f>ROUND(BB55,2)</f>
        <v>0</v>
      </c>
      <c r="BC54" s="78">
        <f>ROUND(BC55,2)</f>
        <v>0</v>
      </c>
      <c r="BD54" s="80">
        <f>ROUND(BD55,2)</f>
        <v>0</v>
      </c>
      <c r="BS54" s="81" t="s">
        <v>72</v>
      </c>
      <c r="BT54" s="81" t="s">
        <v>73</v>
      </c>
      <c r="BU54" s="82" t="s">
        <v>74</v>
      </c>
      <c r="BV54" s="81" t="s">
        <v>75</v>
      </c>
      <c r="BW54" s="81" t="s">
        <v>5</v>
      </c>
      <c r="BX54" s="81" t="s">
        <v>76</v>
      </c>
      <c r="CL54" s="81" t="s">
        <v>19</v>
      </c>
    </row>
    <row r="55" spans="2:91" s="7" customFormat="1" ht="24.75" customHeight="1">
      <c r="B55" s="83"/>
      <c r="C55" s="84"/>
      <c r="D55" s="285" t="s">
        <v>77</v>
      </c>
      <c r="E55" s="285"/>
      <c r="F55" s="285"/>
      <c r="G55" s="285"/>
      <c r="H55" s="285"/>
      <c r="I55" s="85"/>
      <c r="J55" s="285" t="s">
        <v>78</v>
      </c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2">
        <f>ROUND(SUM(AG56:AG58),2)</f>
        <v>0</v>
      </c>
      <c r="AH55" s="283"/>
      <c r="AI55" s="283"/>
      <c r="AJ55" s="283"/>
      <c r="AK55" s="283"/>
      <c r="AL55" s="283"/>
      <c r="AM55" s="283"/>
      <c r="AN55" s="284">
        <f>SUM(AG55,AT55)</f>
        <v>0</v>
      </c>
      <c r="AO55" s="283"/>
      <c r="AP55" s="283"/>
      <c r="AQ55" s="86" t="s">
        <v>79</v>
      </c>
      <c r="AR55" s="87"/>
      <c r="AS55" s="88">
        <f>ROUND(SUM(AS56:AS58),2)</f>
        <v>0</v>
      </c>
      <c r="AT55" s="89">
        <f>ROUND(SUM(AV55:AW55),2)</f>
        <v>0</v>
      </c>
      <c r="AU55" s="90">
        <f>ROUND(SUM(AU56:AU58),5)</f>
        <v>0</v>
      </c>
      <c r="AV55" s="89">
        <f>ROUND(AZ55*L29,2)</f>
        <v>0</v>
      </c>
      <c r="AW55" s="89">
        <f>ROUND(BA55*L30,2)</f>
        <v>0</v>
      </c>
      <c r="AX55" s="89">
        <f>ROUND(BB55*L29,2)</f>
        <v>0</v>
      </c>
      <c r="AY55" s="89">
        <f>ROUND(BC55*L30,2)</f>
        <v>0</v>
      </c>
      <c r="AZ55" s="89">
        <f>ROUND(SUM(AZ56:AZ58),2)</f>
        <v>0</v>
      </c>
      <c r="BA55" s="89">
        <f>ROUND(SUM(BA56:BA58),2)</f>
        <v>0</v>
      </c>
      <c r="BB55" s="89">
        <f>ROUND(SUM(BB56:BB58),2)</f>
        <v>0</v>
      </c>
      <c r="BC55" s="89">
        <f>ROUND(SUM(BC56:BC58),2)</f>
        <v>0</v>
      </c>
      <c r="BD55" s="91">
        <f>ROUND(SUM(BD56:BD58),2)</f>
        <v>0</v>
      </c>
      <c r="BS55" s="92" t="s">
        <v>72</v>
      </c>
      <c r="BT55" s="92" t="s">
        <v>80</v>
      </c>
      <c r="BU55" s="92" t="s">
        <v>74</v>
      </c>
      <c r="BV55" s="92" t="s">
        <v>75</v>
      </c>
      <c r="BW55" s="92" t="s">
        <v>81</v>
      </c>
      <c r="BX55" s="92" t="s">
        <v>5</v>
      </c>
      <c r="CL55" s="92" t="s">
        <v>19</v>
      </c>
      <c r="CM55" s="92" t="s">
        <v>82</v>
      </c>
    </row>
    <row r="56" spans="1:90" s="4" customFormat="1" ht="23.25" customHeight="1">
      <c r="A56" s="93" t="s">
        <v>83</v>
      </c>
      <c r="B56" s="48"/>
      <c r="C56" s="94"/>
      <c r="D56" s="94"/>
      <c r="E56" s="288" t="s">
        <v>84</v>
      </c>
      <c r="F56" s="288"/>
      <c r="G56" s="288"/>
      <c r="H56" s="288"/>
      <c r="I56" s="288"/>
      <c r="J56" s="94"/>
      <c r="K56" s="288" t="s">
        <v>85</v>
      </c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6">
        <f>'2021-27-1-1 - 1-Divadlo'!J32</f>
        <v>0</v>
      </c>
      <c r="AH56" s="287"/>
      <c r="AI56" s="287"/>
      <c r="AJ56" s="287"/>
      <c r="AK56" s="287"/>
      <c r="AL56" s="287"/>
      <c r="AM56" s="287"/>
      <c r="AN56" s="286">
        <f>SUM(AG56,AT56)</f>
        <v>0</v>
      </c>
      <c r="AO56" s="287"/>
      <c r="AP56" s="287"/>
      <c r="AQ56" s="95" t="s">
        <v>86</v>
      </c>
      <c r="AR56" s="50"/>
      <c r="AS56" s="96">
        <v>0</v>
      </c>
      <c r="AT56" s="97">
        <f>ROUND(SUM(AV56:AW56),2)</f>
        <v>0</v>
      </c>
      <c r="AU56" s="98">
        <f>'2021-27-1-1 - 1-Divadlo'!P109</f>
        <v>0</v>
      </c>
      <c r="AV56" s="97">
        <f>'2021-27-1-1 - 1-Divadlo'!J35</f>
        <v>0</v>
      </c>
      <c r="AW56" s="97">
        <f>'2021-27-1-1 - 1-Divadlo'!J36</f>
        <v>0</v>
      </c>
      <c r="AX56" s="97">
        <f>'2021-27-1-1 - 1-Divadlo'!J37</f>
        <v>0</v>
      </c>
      <c r="AY56" s="97">
        <f>'2021-27-1-1 - 1-Divadlo'!J38</f>
        <v>0</v>
      </c>
      <c r="AZ56" s="97">
        <f>'2021-27-1-1 - 1-Divadlo'!F35</f>
        <v>0</v>
      </c>
      <c r="BA56" s="97">
        <f>'2021-27-1-1 - 1-Divadlo'!F36</f>
        <v>0</v>
      </c>
      <c r="BB56" s="97">
        <f>'2021-27-1-1 - 1-Divadlo'!F37</f>
        <v>0</v>
      </c>
      <c r="BC56" s="97">
        <f>'2021-27-1-1 - 1-Divadlo'!F38</f>
        <v>0</v>
      </c>
      <c r="BD56" s="99">
        <f>'2021-27-1-1 - 1-Divadlo'!F39</f>
        <v>0</v>
      </c>
      <c r="BT56" s="100" t="s">
        <v>82</v>
      </c>
      <c r="BV56" s="100" t="s">
        <v>75</v>
      </c>
      <c r="BW56" s="100" t="s">
        <v>87</v>
      </c>
      <c r="BX56" s="100" t="s">
        <v>81</v>
      </c>
      <c r="CL56" s="100" t="s">
        <v>19</v>
      </c>
    </row>
    <row r="57" spans="1:90" s="4" customFormat="1" ht="23.25" customHeight="1">
      <c r="A57" s="93" t="s">
        <v>83</v>
      </c>
      <c r="B57" s="48"/>
      <c r="C57" s="94"/>
      <c r="D57" s="94"/>
      <c r="E57" s="288" t="s">
        <v>88</v>
      </c>
      <c r="F57" s="288"/>
      <c r="G57" s="288"/>
      <c r="H57" s="288"/>
      <c r="I57" s="288"/>
      <c r="J57" s="94"/>
      <c r="K57" s="288" t="s">
        <v>89</v>
      </c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6">
        <f>'2021-27-1-2 - 2-Ples'!J32</f>
        <v>0</v>
      </c>
      <c r="AH57" s="287"/>
      <c r="AI57" s="287"/>
      <c r="AJ57" s="287"/>
      <c r="AK57" s="287"/>
      <c r="AL57" s="287"/>
      <c r="AM57" s="287"/>
      <c r="AN57" s="286">
        <f>SUM(AG57,AT57)</f>
        <v>0</v>
      </c>
      <c r="AO57" s="287"/>
      <c r="AP57" s="287"/>
      <c r="AQ57" s="95" t="s">
        <v>86</v>
      </c>
      <c r="AR57" s="50"/>
      <c r="AS57" s="96">
        <v>0</v>
      </c>
      <c r="AT57" s="97">
        <f>ROUND(SUM(AV57:AW57),2)</f>
        <v>0</v>
      </c>
      <c r="AU57" s="98">
        <f>'2021-27-1-2 - 2-Ples'!P85</f>
        <v>0</v>
      </c>
      <c r="AV57" s="97">
        <f>'2021-27-1-2 - 2-Ples'!J35</f>
        <v>0</v>
      </c>
      <c r="AW57" s="97">
        <f>'2021-27-1-2 - 2-Ples'!J36</f>
        <v>0</v>
      </c>
      <c r="AX57" s="97">
        <f>'2021-27-1-2 - 2-Ples'!J37</f>
        <v>0</v>
      </c>
      <c r="AY57" s="97">
        <f>'2021-27-1-2 - 2-Ples'!J38</f>
        <v>0</v>
      </c>
      <c r="AZ57" s="97">
        <f>'2021-27-1-2 - 2-Ples'!F35</f>
        <v>0</v>
      </c>
      <c r="BA57" s="97">
        <f>'2021-27-1-2 - 2-Ples'!F36</f>
        <v>0</v>
      </c>
      <c r="BB57" s="97">
        <f>'2021-27-1-2 - 2-Ples'!F37</f>
        <v>0</v>
      </c>
      <c r="BC57" s="97">
        <f>'2021-27-1-2 - 2-Ples'!F38</f>
        <v>0</v>
      </c>
      <c r="BD57" s="99">
        <f>'2021-27-1-2 - 2-Ples'!F39</f>
        <v>0</v>
      </c>
      <c r="BT57" s="100" t="s">
        <v>82</v>
      </c>
      <c r="BV57" s="100" t="s">
        <v>75</v>
      </c>
      <c r="BW57" s="100" t="s">
        <v>90</v>
      </c>
      <c r="BX57" s="100" t="s">
        <v>81</v>
      </c>
      <c r="CL57" s="100" t="s">
        <v>19</v>
      </c>
    </row>
    <row r="58" spans="1:90" s="4" customFormat="1" ht="23.25" customHeight="1">
      <c r="A58" s="93" t="s">
        <v>83</v>
      </c>
      <c r="B58" s="48"/>
      <c r="C58" s="94"/>
      <c r="D58" s="94"/>
      <c r="E58" s="288" t="s">
        <v>91</v>
      </c>
      <c r="F58" s="288"/>
      <c r="G58" s="288"/>
      <c r="H58" s="288"/>
      <c r="I58" s="288"/>
      <c r="J58" s="94"/>
      <c r="K58" s="288" t="s">
        <v>92</v>
      </c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6">
        <f>'2021-27-1-3 - 3-Expozice ...'!J32</f>
        <v>0</v>
      </c>
      <c r="AH58" s="287"/>
      <c r="AI58" s="287"/>
      <c r="AJ58" s="287"/>
      <c r="AK58" s="287"/>
      <c r="AL58" s="287"/>
      <c r="AM58" s="287"/>
      <c r="AN58" s="286">
        <f>SUM(AG58,AT58)</f>
        <v>0</v>
      </c>
      <c r="AO58" s="287"/>
      <c r="AP58" s="287"/>
      <c r="AQ58" s="95" t="s">
        <v>86</v>
      </c>
      <c r="AR58" s="50"/>
      <c r="AS58" s="101">
        <v>0</v>
      </c>
      <c r="AT58" s="102">
        <f>ROUND(SUM(AV58:AW58),2)</f>
        <v>0</v>
      </c>
      <c r="AU58" s="103">
        <f>'2021-27-1-3 - 3-Expozice ...'!P85</f>
        <v>0</v>
      </c>
      <c r="AV58" s="102">
        <f>'2021-27-1-3 - 3-Expozice ...'!J35</f>
        <v>0</v>
      </c>
      <c r="AW58" s="102">
        <f>'2021-27-1-3 - 3-Expozice ...'!J36</f>
        <v>0</v>
      </c>
      <c r="AX58" s="102">
        <f>'2021-27-1-3 - 3-Expozice ...'!J37</f>
        <v>0</v>
      </c>
      <c r="AY58" s="102">
        <f>'2021-27-1-3 - 3-Expozice ...'!J38</f>
        <v>0</v>
      </c>
      <c r="AZ58" s="102">
        <f>'2021-27-1-3 - 3-Expozice ...'!F35</f>
        <v>0</v>
      </c>
      <c r="BA58" s="102">
        <f>'2021-27-1-3 - 3-Expozice ...'!F36</f>
        <v>0</v>
      </c>
      <c r="BB58" s="102">
        <f>'2021-27-1-3 - 3-Expozice ...'!F37</f>
        <v>0</v>
      </c>
      <c r="BC58" s="102">
        <f>'2021-27-1-3 - 3-Expozice ...'!F38</f>
        <v>0</v>
      </c>
      <c r="BD58" s="104">
        <f>'2021-27-1-3 - 3-Expozice ...'!F39</f>
        <v>0</v>
      </c>
      <c r="BT58" s="100" t="s">
        <v>82</v>
      </c>
      <c r="BV58" s="100" t="s">
        <v>75</v>
      </c>
      <c r="BW58" s="100" t="s">
        <v>93</v>
      </c>
      <c r="BX58" s="100" t="s">
        <v>81</v>
      </c>
      <c r="CL58" s="100" t="s">
        <v>19</v>
      </c>
    </row>
    <row r="59" spans="1:57" s="2" customFormat="1" ht="30" customHeight="1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6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s="2" customFormat="1" ht="6.95" customHeight="1">
      <c r="A60" s="31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36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</sheetData>
  <sheetProtection algorithmName="SHA-512" hashValue="xVo9BQQtfRrzK4BakX7Q8L0A1ba3cQqwxN4w5pQ1C3WlExjjKeUlY5cgENY2e13aNrNCMP9S+D9WbW8UjwPCEg==" saltValue="bY+196k1nrmw+RZEYEiFLjcVGDHopBWY0mBwPZ4+UQ1RgamnQs1EELpHjJNy+U+cpjZnwk7IQpz2UpWkXyPjcA==" spinCount="100000" sheet="1" objects="1" scenarios="1" formatColumns="0" formatRows="0"/>
  <mergeCells count="5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58:AM58"/>
    <mergeCell ref="AN58:AP58"/>
    <mergeCell ref="E58:I58"/>
    <mergeCell ref="K58:AF58"/>
    <mergeCell ref="AG54:AM54"/>
    <mergeCell ref="AN54:AP54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L45:AO45"/>
    <mergeCell ref="AM47:AN47"/>
    <mergeCell ref="AS49:AT51"/>
    <mergeCell ref="AM49:AP49"/>
    <mergeCell ref="AM50:AP50"/>
  </mergeCells>
  <hyperlinks>
    <hyperlink ref="A56" location="'2021-27-1-1 - 1-Divadlo'!C2" display="/"/>
    <hyperlink ref="A57" location="'2021-27-1-2 - 2-Ples'!C2" display="/"/>
    <hyperlink ref="A58" location="'2021-27-1-3 - 3-Expozice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4" t="s">
        <v>87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82</v>
      </c>
    </row>
    <row r="4" spans="2:46" s="1" customFormat="1" ht="24.95" customHeight="1">
      <c r="B4" s="17"/>
      <c r="D4" s="107" t="s">
        <v>94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311" t="str">
        <f>'Rekapitulace stavby'!K6</f>
        <v>Kulturní dům Milovice-volný interiér</v>
      </c>
      <c r="F7" s="312"/>
      <c r="G7" s="312"/>
      <c r="H7" s="312"/>
      <c r="L7" s="17"/>
    </row>
    <row r="8" spans="2:12" s="1" customFormat="1" ht="12" customHeight="1">
      <c r="B8" s="17"/>
      <c r="D8" s="109" t="s">
        <v>95</v>
      </c>
      <c r="L8" s="17"/>
    </row>
    <row r="9" spans="1:31" s="2" customFormat="1" ht="16.5" customHeight="1">
      <c r="A9" s="31"/>
      <c r="B9" s="36"/>
      <c r="C9" s="31"/>
      <c r="D9" s="31"/>
      <c r="E9" s="311" t="s">
        <v>96</v>
      </c>
      <c r="F9" s="313"/>
      <c r="G9" s="313"/>
      <c r="H9" s="313"/>
      <c r="I9" s="31"/>
      <c r="J9" s="31"/>
      <c r="K9" s="31"/>
      <c r="L9" s="11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9" t="s">
        <v>97</v>
      </c>
      <c r="E10" s="31"/>
      <c r="F10" s="31"/>
      <c r="G10" s="31"/>
      <c r="H10" s="31"/>
      <c r="I10" s="31"/>
      <c r="J10" s="31"/>
      <c r="K10" s="31"/>
      <c r="L10" s="11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14" t="s">
        <v>98</v>
      </c>
      <c r="F11" s="313"/>
      <c r="G11" s="313"/>
      <c r="H11" s="313"/>
      <c r="I11" s="31"/>
      <c r="J11" s="31"/>
      <c r="K11" s="31"/>
      <c r="L11" s="11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11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09" t="s">
        <v>18</v>
      </c>
      <c r="E13" s="31"/>
      <c r="F13" s="100" t="s">
        <v>19</v>
      </c>
      <c r="G13" s="31"/>
      <c r="H13" s="31"/>
      <c r="I13" s="109" t="s">
        <v>20</v>
      </c>
      <c r="J13" s="100" t="s">
        <v>21</v>
      </c>
      <c r="K13" s="31"/>
      <c r="L13" s="11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22</v>
      </c>
      <c r="E14" s="31"/>
      <c r="F14" s="100" t="s">
        <v>23</v>
      </c>
      <c r="G14" s="31"/>
      <c r="H14" s="31"/>
      <c r="I14" s="109" t="s">
        <v>24</v>
      </c>
      <c r="J14" s="111" t="str">
        <f>'Rekapitulace stavby'!AN8</f>
        <v>5. 11. 2021</v>
      </c>
      <c r="K14" s="31"/>
      <c r="L14" s="11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11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09" t="s">
        <v>26</v>
      </c>
      <c r="E16" s="31"/>
      <c r="F16" s="31"/>
      <c r="G16" s="31"/>
      <c r="H16" s="31"/>
      <c r="I16" s="109" t="s">
        <v>27</v>
      </c>
      <c r="J16" s="100" t="s">
        <v>21</v>
      </c>
      <c r="K16" s="31"/>
      <c r="L16" s="11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0" t="s">
        <v>28</v>
      </c>
      <c r="F17" s="31"/>
      <c r="G17" s="31"/>
      <c r="H17" s="31"/>
      <c r="I17" s="109" t="s">
        <v>29</v>
      </c>
      <c r="J17" s="100" t="s">
        <v>21</v>
      </c>
      <c r="K17" s="31"/>
      <c r="L17" s="11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11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09" t="s">
        <v>30</v>
      </c>
      <c r="E19" s="31"/>
      <c r="F19" s="31"/>
      <c r="G19" s="31"/>
      <c r="H19" s="31"/>
      <c r="I19" s="109" t="s">
        <v>27</v>
      </c>
      <c r="J19" s="27" t="str">
        <f>'Rekapitulace stavby'!AN13</f>
        <v>Vyplň údaj</v>
      </c>
      <c r="K19" s="31"/>
      <c r="L19" s="11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15" t="str">
        <f>'Rekapitulace stavby'!E14</f>
        <v>Vyplň údaj</v>
      </c>
      <c r="F20" s="316"/>
      <c r="G20" s="316"/>
      <c r="H20" s="316"/>
      <c r="I20" s="109" t="s">
        <v>29</v>
      </c>
      <c r="J20" s="27" t="str">
        <f>'Rekapitulace stavby'!AN14</f>
        <v>Vyplň údaj</v>
      </c>
      <c r="K20" s="31"/>
      <c r="L20" s="11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11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09" t="s">
        <v>32</v>
      </c>
      <c r="E22" s="31"/>
      <c r="F22" s="31"/>
      <c r="G22" s="31"/>
      <c r="H22" s="31"/>
      <c r="I22" s="109" t="s">
        <v>27</v>
      </c>
      <c r="J22" s="100" t="s">
        <v>21</v>
      </c>
      <c r="K22" s="31"/>
      <c r="L22" s="11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0" t="s">
        <v>33</v>
      </c>
      <c r="F23" s="31"/>
      <c r="G23" s="31"/>
      <c r="H23" s="31"/>
      <c r="I23" s="109" t="s">
        <v>29</v>
      </c>
      <c r="J23" s="100" t="s">
        <v>21</v>
      </c>
      <c r="K23" s="31"/>
      <c r="L23" s="11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11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09" t="s">
        <v>35</v>
      </c>
      <c r="E25" s="31"/>
      <c r="F25" s="31"/>
      <c r="G25" s="31"/>
      <c r="H25" s="31"/>
      <c r="I25" s="109" t="s">
        <v>27</v>
      </c>
      <c r="J25" s="100" t="s">
        <v>21</v>
      </c>
      <c r="K25" s="31"/>
      <c r="L25" s="11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0" t="s">
        <v>36</v>
      </c>
      <c r="F26" s="31"/>
      <c r="G26" s="31"/>
      <c r="H26" s="31"/>
      <c r="I26" s="109" t="s">
        <v>29</v>
      </c>
      <c r="J26" s="100" t="s">
        <v>21</v>
      </c>
      <c r="K26" s="31"/>
      <c r="L26" s="11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11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09" t="s">
        <v>37</v>
      </c>
      <c r="E28" s="31"/>
      <c r="F28" s="31"/>
      <c r="G28" s="31"/>
      <c r="H28" s="31"/>
      <c r="I28" s="31"/>
      <c r="J28" s="31"/>
      <c r="K28" s="31"/>
      <c r="L28" s="11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59.25" customHeight="1">
      <c r="A29" s="112"/>
      <c r="B29" s="113"/>
      <c r="C29" s="112"/>
      <c r="D29" s="112"/>
      <c r="E29" s="317" t="s">
        <v>99</v>
      </c>
      <c r="F29" s="317"/>
      <c r="G29" s="317"/>
      <c r="H29" s="317"/>
      <c r="I29" s="112"/>
      <c r="J29" s="112"/>
      <c r="K29" s="112"/>
      <c r="L29" s="114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11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11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16" t="s">
        <v>39</v>
      </c>
      <c r="E32" s="31"/>
      <c r="F32" s="31"/>
      <c r="G32" s="31"/>
      <c r="H32" s="31"/>
      <c r="I32" s="31"/>
      <c r="J32" s="117">
        <f>ROUND(J109,2)</f>
        <v>0</v>
      </c>
      <c r="K32" s="31"/>
      <c r="L32" s="11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15"/>
      <c r="E33" s="115"/>
      <c r="F33" s="115"/>
      <c r="G33" s="115"/>
      <c r="H33" s="115"/>
      <c r="I33" s="115"/>
      <c r="J33" s="115"/>
      <c r="K33" s="115"/>
      <c r="L33" s="11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18" t="s">
        <v>41</v>
      </c>
      <c r="G34" s="31"/>
      <c r="H34" s="31"/>
      <c r="I34" s="118" t="s">
        <v>40</v>
      </c>
      <c r="J34" s="118" t="s">
        <v>42</v>
      </c>
      <c r="K34" s="31"/>
      <c r="L34" s="11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19" t="s">
        <v>43</v>
      </c>
      <c r="E35" s="109" t="s">
        <v>44</v>
      </c>
      <c r="F35" s="120">
        <f>ROUND((SUM(BE109:BE198)),2)</f>
        <v>0</v>
      </c>
      <c r="G35" s="31"/>
      <c r="H35" s="31"/>
      <c r="I35" s="121">
        <v>0.21</v>
      </c>
      <c r="J35" s="120">
        <f>ROUND(((SUM(BE109:BE198))*I35),2)</f>
        <v>0</v>
      </c>
      <c r="K35" s="31"/>
      <c r="L35" s="11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09" t="s">
        <v>45</v>
      </c>
      <c r="F36" s="120">
        <f>ROUND((SUM(BF109:BF198)),2)</f>
        <v>0</v>
      </c>
      <c r="G36" s="31"/>
      <c r="H36" s="31"/>
      <c r="I36" s="121">
        <v>0.15</v>
      </c>
      <c r="J36" s="120">
        <f>ROUND(((SUM(BF109:BF198))*I36),2)</f>
        <v>0</v>
      </c>
      <c r="K36" s="31"/>
      <c r="L36" s="11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46</v>
      </c>
      <c r="F37" s="120">
        <f>ROUND((SUM(BG109:BG198)),2)</f>
        <v>0</v>
      </c>
      <c r="G37" s="31"/>
      <c r="H37" s="31"/>
      <c r="I37" s="121">
        <v>0.21</v>
      </c>
      <c r="J37" s="120">
        <f>0</f>
        <v>0</v>
      </c>
      <c r="K37" s="31"/>
      <c r="L37" s="11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09" t="s">
        <v>47</v>
      </c>
      <c r="F38" s="120">
        <f>ROUND((SUM(BH109:BH198)),2)</f>
        <v>0</v>
      </c>
      <c r="G38" s="31"/>
      <c r="H38" s="31"/>
      <c r="I38" s="121">
        <v>0.15</v>
      </c>
      <c r="J38" s="120">
        <f>0</f>
        <v>0</v>
      </c>
      <c r="K38" s="31"/>
      <c r="L38" s="11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09" t="s">
        <v>48</v>
      </c>
      <c r="F39" s="120">
        <f>ROUND((SUM(BI109:BI198)),2)</f>
        <v>0</v>
      </c>
      <c r="G39" s="31"/>
      <c r="H39" s="31"/>
      <c r="I39" s="121">
        <v>0</v>
      </c>
      <c r="J39" s="120">
        <f>0</f>
        <v>0</v>
      </c>
      <c r="K39" s="31"/>
      <c r="L39" s="11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11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2"/>
      <c r="D41" s="123" t="s">
        <v>49</v>
      </c>
      <c r="E41" s="124"/>
      <c r="F41" s="124"/>
      <c r="G41" s="125" t="s">
        <v>50</v>
      </c>
      <c r="H41" s="126" t="s">
        <v>51</v>
      </c>
      <c r="I41" s="124"/>
      <c r="J41" s="127">
        <f>SUM(J32:J39)</f>
        <v>0</v>
      </c>
      <c r="K41" s="128"/>
      <c r="L41" s="11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1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6" spans="1:31" s="2" customFormat="1" ht="6.95" customHeight="1">
      <c r="A46" s="31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10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24.95" customHeight="1">
      <c r="A47" s="31"/>
      <c r="B47" s="32"/>
      <c r="C47" s="20" t="s">
        <v>100</v>
      </c>
      <c r="D47" s="33"/>
      <c r="E47" s="33"/>
      <c r="F47" s="33"/>
      <c r="G47" s="33"/>
      <c r="H47" s="33"/>
      <c r="I47" s="33"/>
      <c r="J47" s="33"/>
      <c r="K47" s="33"/>
      <c r="L47" s="11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110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16</v>
      </c>
      <c r="D49" s="33"/>
      <c r="E49" s="33"/>
      <c r="F49" s="33"/>
      <c r="G49" s="33"/>
      <c r="H49" s="33"/>
      <c r="I49" s="33"/>
      <c r="J49" s="33"/>
      <c r="K49" s="33"/>
      <c r="L49" s="110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318" t="str">
        <f>E7</f>
        <v>Kulturní dům Milovice-volný interiér</v>
      </c>
      <c r="F50" s="319"/>
      <c r="G50" s="319"/>
      <c r="H50" s="319"/>
      <c r="I50" s="33"/>
      <c r="J50" s="33"/>
      <c r="K50" s="33"/>
      <c r="L50" s="110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2:12" s="1" customFormat="1" ht="12" customHeight="1">
      <c r="B51" s="18"/>
      <c r="C51" s="26" t="s">
        <v>95</v>
      </c>
      <c r="D51" s="19"/>
      <c r="E51" s="19"/>
      <c r="F51" s="19"/>
      <c r="G51" s="19"/>
      <c r="H51" s="19"/>
      <c r="I51" s="19"/>
      <c r="J51" s="19"/>
      <c r="K51" s="19"/>
      <c r="L51" s="17"/>
    </row>
    <row r="52" spans="1:31" s="2" customFormat="1" ht="16.5" customHeight="1">
      <c r="A52" s="31"/>
      <c r="B52" s="32"/>
      <c r="C52" s="33"/>
      <c r="D52" s="33"/>
      <c r="E52" s="318" t="s">
        <v>96</v>
      </c>
      <c r="F52" s="320"/>
      <c r="G52" s="320"/>
      <c r="H52" s="320"/>
      <c r="I52" s="33"/>
      <c r="J52" s="33"/>
      <c r="K52" s="33"/>
      <c r="L52" s="110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12" customHeight="1">
      <c r="A53" s="31"/>
      <c r="B53" s="32"/>
      <c r="C53" s="26" t="s">
        <v>97</v>
      </c>
      <c r="D53" s="33"/>
      <c r="E53" s="33"/>
      <c r="F53" s="33"/>
      <c r="G53" s="33"/>
      <c r="H53" s="33"/>
      <c r="I53" s="33"/>
      <c r="J53" s="33"/>
      <c r="K53" s="33"/>
      <c r="L53" s="11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6.5" customHeight="1">
      <c r="A54" s="31"/>
      <c r="B54" s="32"/>
      <c r="C54" s="33"/>
      <c r="D54" s="33"/>
      <c r="E54" s="267" t="str">
        <f>E11</f>
        <v>2021/27-1-1 - 1-Divadlo</v>
      </c>
      <c r="F54" s="320"/>
      <c r="G54" s="320"/>
      <c r="H54" s="320"/>
      <c r="I54" s="33"/>
      <c r="J54" s="33"/>
      <c r="K54" s="33"/>
      <c r="L54" s="110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6.95" customHeight="1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110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2" customHeight="1">
      <c r="A56" s="31"/>
      <c r="B56" s="32"/>
      <c r="C56" s="26" t="s">
        <v>22</v>
      </c>
      <c r="D56" s="33"/>
      <c r="E56" s="33"/>
      <c r="F56" s="24" t="str">
        <f>F14</f>
        <v xml:space="preserve"> </v>
      </c>
      <c r="G56" s="33"/>
      <c r="H56" s="33"/>
      <c r="I56" s="26" t="s">
        <v>24</v>
      </c>
      <c r="J56" s="56" t="str">
        <f>IF(J14="","",J14)</f>
        <v>5. 11. 2021</v>
      </c>
      <c r="K56" s="33"/>
      <c r="L56" s="110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6.95" customHeight="1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110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40.15" customHeight="1">
      <c r="A58" s="31"/>
      <c r="B58" s="32"/>
      <c r="C58" s="26" t="s">
        <v>26</v>
      </c>
      <c r="D58" s="33"/>
      <c r="E58" s="33"/>
      <c r="F58" s="24" t="str">
        <f>E17</f>
        <v>Město Milovice</v>
      </c>
      <c r="G58" s="33"/>
      <c r="H58" s="33"/>
      <c r="I58" s="26" t="s">
        <v>32</v>
      </c>
      <c r="J58" s="29" t="str">
        <f>E23</f>
        <v>HEXAPLAN INTERNATIONAL spol. s r.o.</v>
      </c>
      <c r="K58" s="33"/>
      <c r="L58" s="110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s="2" customFormat="1" ht="25.7" customHeight="1">
      <c r="A59" s="31"/>
      <c r="B59" s="32"/>
      <c r="C59" s="26" t="s">
        <v>30</v>
      </c>
      <c r="D59" s="33"/>
      <c r="E59" s="33"/>
      <c r="F59" s="24" t="str">
        <f>IF(E20="","",E20)</f>
        <v>Vyplň údaj</v>
      </c>
      <c r="G59" s="33"/>
      <c r="H59" s="33"/>
      <c r="I59" s="26" t="s">
        <v>35</v>
      </c>
      <c r="J59" s="29" t="str">
        <f>E26</f>
        <v>Ing.arch.M.Nesvadbová</v>
      </c>
      <c r="K59" s="33"/>
      <c r="L59" s="110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s="2" customFormat="1" ht="10.35" customHeight="1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110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s="2" customFormat="1" ht="29.25" customHeight="1">
      <c r="A61" s="31"/>
      <c r="B61" s="32"/>
      <c r="C61" s="133" t="s">
        <v>101</v>
      </c>
      <c r="D61" s="134"/>
      <c r="E61" s="134"/>
      <c r="F61" s="134"/>
      <c r="G61" s="134"/>
      <c r="H61" s="134"/>
      <c r="I61" s="134"/>
      <c r="J61" s="135" t="s">
        <v>102</v>
      </c>
      <c r="K61" s="134"/>
      <c r="L61" s="110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s="2" customFormat="1" ht="10.35" customHeight="1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110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47" s="2" customFormat="1" ht="22.9" customHeight="1">
      <c r="A63" s="31"/>
      <c r="B63" s="32"/>
      <c r="C63" s="136" t="s">
        <v>71</v>
      </c>
      <c r="D63" s="33"/>
      <c r="E63" s="33"/>
      <c r="F63" s="33"/>
      <c r="G63" s="33"/>
      <c r="H63" s="33"/>
      <c r="I63" s="33"/>
      <c r="J63" s="74">
        <f>J109</f>
        <v>0</v>
      </c>
      <c r="K63" s="33"/>
      <c r="L63" s="110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U63" s="14" t="s">
        <v>103</v>
      </c>
    </row>
    <row r="64" spans="2:12" s="9" customFormat="1" ht="24.95" customHeight="1">
      <c r="B64" s="137"/>
      <c r="C64" s="138"/>
      <c r="D64" s="139" t="s">
        <v>104</v>
      </c>
      <c r="E64" s="140"/>
      <c r="F64" s="140"/>
      <c r="G64" s="140"/>
      <c r="H64" s="140"/>
      <c r="I64" s="140"/>
      <c r="J64" s="141">
        <f>J110</f>
        <v>0</v>
      </c>
      <c r="K64" s="138"/>
      <c r="L64" s="142"/>
    </row>
    <row r="65" spans="2:12" s="9" customFormat="1" ht="24.95" customHeight="1">
      <c r="B65" s="137"/>
      <c r="C65" s="138"/>
      <c r="D65" s="139" t="s">
        <v>105</v>
      </c>
      <c r="E65" s="140"/>
      <c r="F65" s="140"/>
      <c r="G65" s="140"/>
      <c r="H65" s="140"/>
      <c r="I65" s="140"/>
      <c r="J65" s="141">
        <f>J112</f>
        <v>0</v>
      </c>
      <c r="K65" s="138"/>
      <c r="L65" s="142"/>
    </row>
    <row r="66" spans="2:12" s="9" customFormat="1" ht="24.95" customHeight="1">
      <c r="B66" s="137"/>
      <c r="C66" s="138"/>
      <c r="D66" s="139" t="s">
        <v>106</v>
      </c>
      <c r="E66" s="140"/>
      <c r="F66" s="140"/>
      <c r="G66" s="140"/>
      <c r="H66" s="140"/>
      <c r="I66" s="140"/>
      <c r="J66" s="141">
        <f>J116</f>
        <v>0</v>
      </c>
      <c r="K66" s="138"/>
      <c r="L66" s="142"/>
    </row>
    <row r="67" spans="2:12" s="9" customFormat="1" ht="24.95" customHeight="1">
      <c r="B67" s="137"/>
      <c r="C67" s="138"/>
      <c r="D67" s="139" t="s">
        <v>107</v>
      </c>
      <c r="E67" s="140"/>
      <c r="F67" s="140"/>
      <c r="G67" s="140"/>
      <c r="H67" s="140"/>
      <c r="I67" s="140"/>
      <c r="J67" s="141">
        <f>J121</f>
        <v>0</v>
      </c>
      <c r="K67" s="138"/>
      <c r="L67" s="142"/>
    </row>
    <row r="68" spans="2:12" s="9" customFormat="1" ht="24.95" customHeight="1">
      <c r="B68" s="137"/>
      <c r="C68" s="138"/>
      <c r="D68" s="139" t="s">
        <v>108</v>
      </c>
      <c r="E68" s="140"/>
      <c r="F68" s="140"/>
      <c r="G68" s="140"/>
      <c r="H68" s="140"/>
      <c r="I68" s="140"/>
      <c r="J68" s="141">
        <f>J124</f>
        <v>0</v>
      </c>
      <c r="K68" s="138"/>
      <c r="L68" s="142"/>
    </row>
    <row r="69" spans="2:12" s="9" customFormat="1" ht="24.95" customHeight="1">
      <c r="B69" s="137"/>
      <c r="C69" s="138"/>
      <c r="D69" s="139" t="s">
        <v>109</v>
      </c>
      <c r="E69" s="140"/>
      <c r="F69" s="140"/>
      <c r="G69" s="140"/>
      <c r="H69" s="140"/>
      <c r="I69" s="140"/>
      <c r="J69" s="141">
        <f>J131</f>
        <v>0</v>
      </c>
      <c r="K69" s="138"/>
      <c r="L69" s="142"/>
    </row>
    <row r="70" spans="2:12" s="9" customFormat="1" ht="24.95" customHeight="1">
      <c r="B70" s="137"/>
      <c r="C70" s="138"/>
      <c r="D70" s="139" t="s">
        <v>110</v>
      </c>
      <c r="E70" s="140"/>
      <c r="F70" s="140"/>
      <c r="G70" s="140"/>
      <c r="H70" s="140"/>
      <c r="I70" s="140"/>
      <c r="J70" s="141">
        <f>J133</f>
        <v>0</v>
      </c>
      <c r="K70" s="138"/>
      <c r="L70" s="142"/>
    </row>
    <row r="71" spans="2:12" s="9" customFormat="1" ht="24.95" customHeight="1">
      <c r="B71" s="137"/>
      <c r="C71" s="138"/>
      <c r="D71" s="139" t="s">
        <v>111</v>
      </c>
      <c r="E71" s="140"/>
      <c r="F71" s="140"/>
      <c r="G71" s="140"/>
      <c r="H71" s="140"/>
      <c r="I71" s="140"/>
      <c r="J71" s="141">
        <f>J139</f>
        <v>0</v>
      </c>
      <c r="K71" s="138"/>
      <c r="L71" s="142"/>
    </row>
    <row r="72" spans="2:12" s="9" customFormat="1" ht="24.95" customHeight="1">
      <c r="B72" s="137"/>
      <c r="C72" s="138"/>
      <c r="D72" s="139" t="s">
        <v>112</v>
      </c>
      <c r="E72" s="140"/>
      <c r="F72" s="140"/>
      <c r="G72" s="140"/>
      <c r="H72" s="140"/>
      <c r="I72" s="140"/>
      <c r="J72" s="141">
        <f>J142</f>
        <v>0</v>
      </c>
      <c r="K72" s="138"/>
      <c r="L72" s="142"/>
    </row>
    <row r="73" spans="2:12" s="9" customFormat="1" ht="24.95" customHeight="1">
      <c r="B73" s="137"/>
      <c r="C73" s="138"/>
      <c r="D73" s="139" t="s">
        <v>113</v>
      </c>
      <c r="E73" s="140"/>
      <c r="F73" s="140"/>
      <c r="G73" s="140"/>
      <c r="H73" s="140"/>
      <c r="I73" s="140"/>
      <c r="J73" s="141">
        <f>J147</f>
        <v>0</v>
      </c>
      <c r="K73" s="138"/>
      <c r="L73" s="142"/>
    </row>
    <row r="74" spans="2:12" s="9" customFormat="1" ht="24.95" customHeight="1">
      <c r="B74" s="137"/>
      <c r="C74" s="138"/>
      <c r="D74" s="139" t="s">
        <v>114</v>
      </c>
      <c r="E74" s="140"/>
      <c r="F74" s="140"/>
      <c r="G74" s="140"/>
      <c r="H74" s="140"/>
      <c r="I74" s="140"/>
      <c r="J74" s="141">
        <f>J150</f>
        <v>0</v>
      </c>
      <c r="K74" s="138"/>
      <c r="L74" s="142"/>
    </row>
    <row r="75" spans="2:12" s="9" customFormat="1" ht="24.95" customHeight="1">
      <c r="B75" s="137"/>
      <c r="C75" s="138"/>
      <c r="D75" s="139" t="s">
        <v>115</v>
      </c>
      <c r="E75" s="140"/>
      <c r="F75" s="140"/>
      <c r="G75" s="140"/>
      <c r="H75" s="140"/>
      <c r="I75" s="140"/>
      <c r="J75" s="141">
        <f>J152</f>
        <v>0</v>
      </c>
      <c r="K75" s="138"/>
      <c r="L75" s="142"/>
    </row>
    <row r="76" spans="2:12" s="9" customFormat="1" ht="24.95" customHeight="1">
      <c r="B76" s="137"/>
      <c r="C76" s="138"/>
      <c r="D76" s="139" t="s">
        <v>116</v>
      </c>
      <c r="E76" s="140"/>
      <c r="F76" s="140"/>
      <c r="G76" s="140"/>
      <c r="H76" s="140"/>
      <c r="I76" s="140"/>
      <c r="J76" s="141">
        <f>J159</f>
        <v>0</v>
      </c>
      <c r="K76" s="138"/>
      <c r="L76" s="142"/>
    </row>
    <row r="77" spans="2:12" s="9" customFormat="1" ht="24.95" customHeight="1">
      <c r="B77" s="137"/>
      <c r="C77" s="138"/>
      <c r="D77" s="139" t="s">
        <v>117</v>
      </c>
      <c r="E77" s="140"/>
      <c r="F77" s="140"/>
      <c r="G77" s="140"/>
      <c r="H77" s="140"/>
      <c r="I77" s="140"/>
      <c r="J77" s="141">
        <f>J162</f>
        <v>0</v>
      </c>
      <c r="K77" s="138"/>
      <c r="L77" s="142"/>
    </row>
    <row r="78" spans="2:12" s="9" customFormat="1" ht="24.95" customHeight="1">
      <c r="B78" s="137"/>
      <c r="C78" s="138"/>
      <c r="D78" s="139" t="s">
        <v>118</v>
      </c>
      <c r="E78" s="140"/>
      <c r="F78" s="140"/>
      <c r="G78" s="140"/>
      <c r="H78" s="140"/>
      <c r="I78" s="140"/>
      <c r="J78" s="141">
        <f>J166</f>
        <v>0</v>
      </c>
      <c r="K78" s="138"/>
      <c r="L78" s="142"/>
    </row>
    <row r="79" spans="2:12" s="9" customFormat="1" ht="24.95" customHeight="1">
      <c r="B79" s="137"/>
      <c r="C79" s="138"/>
      <c r="D79" s="139" t="s">
        <v>119</v>
      </c>
      <c r="E79" s="140"/>
      <c r="F79" s="140"/>
      <c r="G79" s="140"/>
      <c r="H79" s="140"/>
      <c r="I79" s="140"/>
      <c r="J79" s="141">
        <f>J168</f>
        <v>0</v>
      </c>
      <c r="K79" s="138"/>
      <c r="L79" s="142"/>
    </row>
    <row r="80" spans="2:12" s="9" customFormat="1" ht="24.95" customHeight="1">
      <c r="B80" s="137"/>
      <c r="C80" s="138"/>
      <c r="D80" s="139" t="s">
        <v>120</v>
      </c>
      <c r="E80" s="140"/>
      <c r="F80" s="140"/>
      <c r="G80" s="140"/>
      <c r="H80" s="140"/>
      <c r="I80" s="140"/>
      <c r="J80" s="141">
        <f>J173</f>
        <v>0</v>
      </c>
      <c r="K80" s="138"/>
      <c r="L80" s="142"/>
    </row>
    <row r="81" spans="2:12" s="9" customFormat="1" ht="24.95" customHeight="1">
      <c r="B81" s="137"/>
      <c r="C81" s="138"/>
      <c r="D81" s="139" t="s">
        <v>121</v>
      </c>
      <c r="E81" s="140"/>
      <c r="F81" s="140"/>
      <c r="G81" s="140"/>
      <c r="H81" s="140"/>
      <c r="I81" s="140"/>
      <c r="J81" s="141">
        <f>J176</f>
        <v>0</v>
      </c>
      <c r="K81" s="138"/>
      <c r="L81" s="142"/>
    </row>
    <row r="82" spans="2:12" s="9" customFormat="1" ht="24.95" customHeight="1">
      <c r="B82" s="137"/>
      <c r="C82" s="138"/>
      <c r="D82" s="139" t="s">
        <v>122</v>
      </c>
      <c r="E82" s="140"/>
      <c r="F82" s="140"/>
      <c r="G82" s="140"/>
      <c r="H82" s="140"/>
      <c r="I82" s="140"/>
      <c r="J82" s="141">
        <f>J179</f>
        <v>0</v>
      </c>
      <c r="K82" s="138"/>
      <c r="L82" s="142"/>
    </row>
    <row r="83" spans="2:12" s="9" customFormat="1" ht="24.95" customHeight="1">
      <c r="B83" s="137"/>
      <c r="C83" s="138"/>
      <c r="D83" s="139" t="s">
        <v>123</v>
      </c>
      <c r="E83" s="140"/>
      <c r="F83" s="140"/>
      <c r="G83" s="140"/>
      <c r="H83" s="140"/>
      <c r="I83" s="140"/>
      <c r="J83" s="141">
        <f>J182</f>
        <v>0</v>
      </c>
      <c r="K83" s="138"/>
      <c r="L83" s="142"/>
    </row>
    <row r="84" spans="2:12" s="9" customFormat="1" ht="24.95" customHeight="1">
      <c r="B84" s="137"/>
      <c r="C84" s="138"/>
      <c r="D84" s="139" t="s">
        <v>124</v>
      </c>
      <c r="E84" s="140"/>
      <c r="F84" s="140"/>
      <c r="G84" s="140"/>
      <c r="H84" s="140"/>
      <c r="I84" s="140"/>
      <c r="J84" s="141">
        <f>J185</f>
        <v>0</v>
      </c>
      <c r="K84" s="138"/>
      <c r="L84" s="142"/>
    </row>
    <row r="85" spans="2:12" s="9" customFormat="1" ht="24.95" customHeight="1">
      <c r="B85" s="137"/>
      <c r="C85" s="138"/>
      <c r="D85" s="139" t="s">
        <v>125</v>
      </c>
      <c r="E85" s="140"/>
      <c r="F85" s="140"/>
      <c r="G85" s="140"/>
      <c r="H85" s="140"/>
      <c r="I85" s="140"/>
      <c r="J85" s="141">
        <f>J188</f>
        <v>0</v>
      </c>
      <c r="K85" s="138"/>
      <c r="L85" s="142"/>
    </row>
    <row r="86" spans="2:12" s="9" customFormat="1" ht="24.95" customHeight="1">
      <c r="B86" s="137"/>
      <c r="C86" s="138"/>
      <c r="D86" s="139" t="s">
        <v>126</v>
      </c>
      <c r="E86" s="140"/>
      <c r="F86" s="140"/>
      <c r="G86" s="140"/>
      <c r="H86" s="140"/>
      <c r="I86" s="140"/>
      <c r="J86" s="141">
        <f>J191</f>
        <v>0</v>
      </c>
      <c r="K86" s="138"/>
      <c r="L86" s="142"/>
    </row>
    <row r="87" spans="2:12" s="9" customFormat="1" ht="24.95" customHeight="1">
      <c r="B87" s="137"/>
      <c r="C87" s="138"/>
      <c r="D87" s="139" t="s">
        <v>127</v>
      </c>
      <c r="E87" s="140"/>
      <c r="F87" s="140"/>
      <c r="G87" s="140"/>
      <c r="H87" s="140"/>
      <c r="I87" s="140"/>
      <c r="J87" s="141">
        <f>J194</f>
        <v>0</v>
      </c>
      <c r="K87" s="138"/>
      <c r="L87" s="142"/>
    </row>
    <row r="88" spans="1:31" s="2" customFormat="1" ht="21.7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110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>
      <c r="A89" s="31"/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110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3" spans="1:31" s="2" customFormat="1" ht="6.95" customHeight="1">
      <c r="A93" s="31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110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4.95" customHeight="1">
      <c r="A94" s="31"/>
      <c r="B94" s="32"/>
      <c r="C94" s="20" t="s">
        <v>128</v>
      </c>
      <c r="D94" s="33"/>
      <c r="E94" s="33"/>
      <c r="F94" s="33"/>
      <c r="G94" s="33"/>
      <c r="H94" s="33"/>
      <c r="I94" s="33"/>
      <c r="J94" s="33"/>
      <c r="K94" s="33"/>
      <c r="L94" s="110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6.9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110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2" customHeight="1">
      <c r="A96" s="31"/>
      <c r="B96" s="32"/>
      <c r="C96" s="26" t="s">
        <v>16</v>
      </c>
      <c r="D96" s="33"/>
      <c r="E96" s="33"/>
      <c r="F96" s="33"/>
      <c r="G96" s="33"/>
      <c r="H96" s="33"/>
      <c r="I96" s="33"/>
      <c r="J96" s="33"/>
      <c r="K96" s="33"/>
      <c r="L96" s="110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6.5" customHeight="1">
      <c r="A97" s="31"/>
      <c r="B97" s="32"/>
      <c r="C97" s="33"/>
      <c r="D97" s="33"/>
      <c r="E97" s="318" t="str">
        <f>E7</f>
        <v>Kulturní dům Milovice-volný interiér</v>
      </c>
      <c r="F97" s="319"/>
      <c r="G97" s="319"/>
      <c r="H97" s="319"/>
      <c r="I97" s="33"/>
      <c r="J97" s="33"/>
      <c r="K97" s="33"/>
      <c r="L97" s="110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2:12" s="1" customFormat="1" ht="12" customHeight="1">
      <c r="B98" s="18"/>
      <c r="C98" s="26" t="s">
        <v>95</v>
      </c>
      <c r="D98" s="19"/>
      <c r="E98" s="19"/>
      <c r="F98" s="19"/>
      <c r="G98" s="19"/>
      <c r="H98" s="19"/>
      <c r="I98" s="19"/>
      <c r="J98" s="19"/>
      <c r="K98" s="19"/>
      <c r="L98" s="17"/>
    </row>
    <row r="99" spans="1:31" s="2" customFormat="1" ht="16.5" customHeight="1">
      <c r="A99" s="31"/>
      <c r="B99" s="32"/>
      <c r="C99" s="33"/>
      <c r="D99" s="33"/>
      <c r="E99" s="318" t="s">
        <v>96</v>
      </c>
      <c r="F99" s="320"/>
      <c r="G99" s="320"/>
      <c r="H99" s="320"/>
      <c r="I99" s="33"/>
      <c r="J99" s="33"/>
      <c r="K99" s="33"/>
      <c r="L99" s="110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12" customHeight="1">
      <c r="A100" s="31"/>
      <c r="B100" s="32"/>
      <c r="C100" s="26" t="s">
        <v>97</v>
      </c>
      <c r="D100" s="33"/>
      <c r="E100" s="33"/>
      <c r="F100" s="33"/>
      <c r="G100" s="33"/>
      <c r="H100" s="33"/>
      <c r="I100" s="33"/>
      <c r="J100" s="33"/>
      <c r="K100" s="33"/>
      <c r="L100" s="110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16.5" customHeight="1">
      <c r="A101" s="31"/>
      <c r="B101" s="32"/>
      <c r="C101" s="33"/>
      <c r="D101" s="33"/>
      <c r="E101" s="267" t="str">
        <f>E11</f>
        <v>2021/27-1-1 - 1-Divadlo</v>
      </c>
      <c r="F101" s="320"/>
      <c r="G101" s="320"/>
      <c r="H101" s="320"/>
      <c r="I101" s="33"/>
      <c r="J101" s="33"/>
      <c r="K101" s="33"/>
      <c r="L101" s="110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110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12" customHeight="1">
      <c r="A103" s="31"/>
      <c r="B103" s="32"/>
      <c r="C103" s="26" t="s">
        <v>22</v>
      </c>
      <c r="D103" s="33"/>
      <c r="E103" s="33"/>
      <c r="F103" s="24" t="str">
        <f>F14</f>
        <v xml:space="preserve"> </v>
      </c>
      <c r="G103" s="33"/>
      <c r="H103" s="33"/>
      <c r="I103" s="26" t="s">
        <v>24</v>
      </c>
      <c r="J103" s="56" t="str">
        <f>IF(J14="","",J14)</f>
        <v>5. 11. 2021</v>
      </c>
      <c r="K103" s="33"/>
      <c r="L103" s="110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110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40.15" customHeight="1">
      <c r="A105" s="31"/>
      <c r="B105" s="32"/>
      <c r="C105" s="26" t="s">
        <v>26</v>
      </c>
      <c r="D105" s="33"/>
      <c r="E105" s="33"/>
      <c r="F105" s="24" t="str">
        <f>E17</f>
        <v>Město Milovice</v>
      </c>
      <c r="G105" s="33"/>
      <c r="H105" s="33"/>
      <c r="I105" s="26" t="s">
        <v>32</v>
      </c>
      <c r="J105" s="29" t="str">
        <f>E23</f>
        <v>HEXAPLAN INTERNATIONAL spol. s r.o.</v>
      </c>
      <c r="K105" s="33"/>
      <c r="L105" s="110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5.7" customHeight="1">
      <c r="A106" s="31"/>
      <c r="B106" s="32"/>
      <c r="C106" s="26" t="s">
        <v>30</v>
      </c>
      <c r="D106" s="33"/>
      <c r="E106" s="33"/>
      <c r="F106" s="24" t="str">
        <f>IF(E20="","",E20)</f>
        <v>Vyplň údaj</v>
      </c>
      <c r="G106" s="33"/>
      <c r="H106" s="33"/>
      <c r="I106" s="26" t="s">
        <v>35</v>
      </c>
      <c r="J106" s="29" t="str">
        <f>E26</f>
        <v>Ing.arch.M.Nesvadbová</v>
      </c>
      <c r="K106" s="33"/>
      <c r="L106" s="110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0.3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110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10" customFormat="1" ht="29.25" customHeight="1">
      <c r="A108" s="143"/>
      <c r="B108" s="144"/>
      <c r="C108" s="145" t="s">
        <v>129</v>
      </c>
      <c r="D108" s="146" t="s">
        <v>58</v>
      </c>
      <c r="E108" s="146" t="s">
        <v>54</v>
      </c>
      <c r="F108" s="146" t="s">
        <v>55</v>
      </c>
      <c r="G108" s="146" t="s">
        <v>130</v>
      </c>
      <c r="H108" s="146" t="s">
        <v>131</v>
      </c>
      <c r="I108" s="146" t="s">
        <v>132</v>
      </c>
      <c r="J108" s="146" t="s">
        <v>102</v>
      </c>
      <c r="K108" s="147" t="s">
        <v>133</v>
      </c>
      <c r="L108" s="148"/>
      <c r="M108" s="65" t="s">
        <v>21</v>
      </c>
      <c r="N108" s="66" t="s">
        <v>43</v>
      </c>
      <c r="O108" s="66" t="s">
        <v>134</v>
      </c>
      <c r="P108" s="66" t="s">
        <v>135</v>
      </c>
      <c r="Q108" s="66" t="s">
        <v>136</v>
      </c>
      <c r="R108" s="66" t="s">
        <v>137</v>
      </c>
      <c r="S108" s="66" t="s">
        <v>138</v>
      </c>
      <c r="T108" s="67" t="s">
        <v>139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</row>
    <row r="109" spans="1:63" s="2" customFormat="1" ht="22.9" customHeight="1">
      <c r="A109" s="31"/>
      <c r="B109" s="32"/>
      <c r="C109" s="72" t="s">
        <v>140</v>
      </c>
      <c r="D109" s="33"/>
      <c r="E109" s="33"/>
      <c r="F109" s="33"/>
      <c r="G109" s="33"/>
      <c r="H109" s="33"/>
      <c r="I109" s="33"/>
      <c r="J109" s="149">
        <f>BK109</f>
        <v>0</v>
      </c>
      <c r="K109" s="33"/>
      <c r="L109" s="36"/>
      <c r="M109" s="68"/>
      <c r="N109" s="150"/>
      <c r="O109" s="69"/>
      <c r="P109" s="151">
        <f>P110+P112+P116+P121+P124+P131+P133+P139+P142+P147+P150+P152+P159+P162+P166+P168+P173+P176+P179+P182+P185+P188+P191+P194</f>
        <v>0</v>
      </c>
      <c r="Q109" s="69"/>
      <c r="R109" s="151">
        <f>R110+R112+R116+R121+R124+R131+R133+R139+R142+R147+R150+R152+R159+R162+R166+R168+R173+R176+R179+R182+R185+R188+R191+R194</f>
        <v>0</v>
      </c>
      <c r="S109" s="69"/>
      <c r="T109" s="152">
        <f>T110+T112+T116+T121+T124+T131+T133+T139+T142+T147+T150+T152+T159+T162+T166+T168+T173+T176+T179+T182+T185+T188+T191+T194</f>
        <v>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4" t="s">
        <v>72</v>
      </c>
      <c r="AU109" s="14" t="s">
        <v>103</v>
      </c>
      <c r="BK109" s="153">
        <f>BK110+BK112+BK116+BK121+BK124+BK131+BK133+BK139+BK142+BK147+BK150+BK152+BK159+BK162+BK166+BK168+BK173+BK176+BK179+BK182+BK185+BK188+BK191+BK194</f>
        <v>0</v>
      </c>
    </row>
    <row r="110" spans="2:63" s="11" customFormat="1" ht="25.9" customHeight="1">
      <c r="B110" s="154"/>
      <c r="C110" s="155"/>
      <c r="D110" s="156" t="s">
        <v>72</v>
      </c>
      <c r="E110" s="157" t="s">
        <v>141</v>
      </c>
      <c r="F110" s="157" t="s">
        <v>141</v>
      </c>
      <c r="G110" s="155"/>
      <c r="H110" s="155"/>
      <c r="I110" s="158"/>
      <c r="J110" s="159">
        <f>BK110</f>
        <v>0</v>
      </c>
      <c r="K110" s="155"/>
      <c r="L110" s="160"/>
      <c r="M110" s="161"/>
      <c r="N110" s="162"/>
      <c r="O110" s="162"/>
      <c r="P110" s="163">
        <f>P111</f>
        <v>0</v>
      </c>
      <c r="Q110" s="162"/>
      <c r="R110" s="163">
        <f>R111</f>
        <v>0</v>
      </c>
      <c r="S110" s="162"/>
      <c r="T110" s="164">
        <f>T111</f>
        <v>0</v>
      </c>
      <c r="AR110" s="165" t="s">
        <v>80</v>
      </c>
      <c r="AT110" s="166" t="s">
        <v>72</v>
      </c>
      <c r="AU110" s="166" t="s">
        <v>73</v>
      </c>
      <c r="AY110" s="165" t="s">
        <v>142</v>
      </c>
      <c r="BK110" s="167">
        <f>BK111</f>
        <v>0</v>
      </c>
    </row>
    <row r="111" spans="1:65" s="2" customFormat="1" ht="16.5" customHeight="1">
      <c r="A111" s="31"/>
      <c r="B111" s="32"/>
      <c r="C111" s="168" t="s">
        <v>80</v>
      </c>
      <c r="D111" s="168" t="s">
        <v>143</v>
      </c>
      <c r="E111" s="169" t="s">
        <v>144</v>
      </c>
      <c r="F111" s="170" t="s">
        <v>145</v>
      </c>
      <c r="G111" s="171" t="s">
        <v>146</v>
      </c>
      <c r="H111" s="172">
        <v>2</v>
      </c>
      <c r="I111" s="173"/>
      <c r="J111" s="174">
        <f>ROUND(I111*H111,2)</f>
        <v>0</v>
      </c>
      <c r="K111" s="170" t="s">
        <v>147</v>
      </c>
      <c r="L111" s="36"/>
      <c r="M111" s="175" t="s">
        <v>21</v>
      </c>
      <c r="N111" s="176" t="s">
        <v>44</v>
      </c>
      <c r="O111" s="61"/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R111" s="179" t="s">
        <v>148</v>
      </c>
      <c r="AT111" s="179" t="s">
        <v>143</v>
      </c>
      <c r="AU111" s="179" t="s">
        <v>80</v>
      </c>
      <c r="AY111" s="14" t="s">
        <v>142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4" t="s">
        <v>80</v>
      </c>
      <c r="BK111" s="180">
        <f>ROUND(I111*H111,2)</f>
        <v>0</v>
      </c>
      <c r="BL111" s="14" t="s">
        <v>148</v>
      </c>
      <c r="BM111" s="179" t="s">
        <v>82</v>
      </c>
    </row>
    <row r="112" spans="2:63" s="11" customFormat="1" ht="25.9" customHeight="1">
      <c r="B112" s="154"/>
      <c r="C112" s="155"/>
      <c r="D112" s="156" t="s">
        <v>72</v>
      </c>
      <c r="E112" s="157" t="s">
        <v>149</v>
      </c>
      <c r="F112" s="157" t="s">
        <v>149</v>
      </c>
      <c r="G112" s="155"/>
      <c r="H112" s="155"/>
      <c r="I112" s="158"/>
      <c r="J112" s="159">
        <f>BK112</f>
        <v>0</v>
      </c>
      <c r="K112" s="155"/>
      <c r="L112" s="160"/>
      <c r="M112" s="161"/>
      <c r="N112" s="162"/>
      <c r="O112" s="162"/>
      <c r="P112" s="163">
        <f>SUM(P113:P115)</f>
        <v>0</v>
      </c>
      <c r="Q112" s="162"/>
      <c r="R112" s="163">
        <f>SUM(R113:R115)</f>
        <v>0</v>
      </c>
      <c r="S112" s="162"/>
      <c r="T112" s="164">
        <f>SUM(T113:T115)</f>
        <v>0</v>
      </c>
      <c r="AR112" s="165" t="s">
        <v>80</v>
      </c>
      <c r="AT112" s="166" t="s">
        <v>72</v>
      </c>
      <c r="AU112" s="166" t="s">
        <v>73</v>
      </c>
      <c r="AY112" s="165" t="s">
        <v>142</v>
      </c>
      <c r="BK112" s="167">
        <f>SUM(BK113:BK115)</f>
        <v>0</v>
      </c>
    </row>
    <row r="113" spans="1:65" s="2" customFormat="1" ht="16.5" customHeight="1">
      <c r="A113" s="31"/>
      <c r="B113" s="32"/>
      <c r="C113" s="168" t="s">
        <v>82</v>
      </c>
      <c r="D113" s="168" t="s">
        <v>143</v>
      </c>
      <c r="E113" s="169" t="s">
        <v>150</v>
      </c>
      <c r="F113" s="170" t="s">
        <v>151</v>
      </c>
      <c r="G113" s="171" t="s">
        <v>146</v>
      </c>
      <c r="H113" s="172">
        <v>1</v>
      </c>
      <c r="I113" s="173"/>
      <c r="J113" s="174">
        <f>ROUND(I113*H113,2)</f>
        <v>0</v>
      </c>
      <c r="K113" s="170" t="s">
        <v>147</v>
      </c>
      <c r="L113" s="36"/>
      <c r="M113" s="175" t="s">
        <v>21</v>
      </c>
      <c r="N113" s="176" t="s">
        <v>44</v>
      </c>
      <c r="O113" s="61"/>
      <c r="P113" s="177">
        <f>O113*H113</f>
        <v>0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79" t="s">
        <v>148</v>
      </c>
      <c r="AT113" s="179" t="s">
        <v>143</v>
      </c>
      <c r="AU113" s="179" t="s">
        <v>80</v>
      </c>
      <c r="AY113" s="14" t="s">
        <v>142</v>
      </c>
      <c r="BE113" s="180">
        <f>IF(N113="základní",J113,0)</f>
        <v>0</v>
      </c>
      <c r="BF113" s="180">
        <f>IF(N113="snížená",J113,0)</f>
        <v>0</v>
      </c>
      <c r="BG113" s="180">
        <f>IF(N113="zákl. přenesená",J113,0)</f>
        <v>0</v>
      </c>
      <c r="BH113" s="180">
        <f>IF(N113="sníž. přenesená",J113,0)</f>
        <v>0</v>
      </c>
      <c r="BI113" s="180">
        <f>IF(N113="nulová",J113,0)</f>
        <v>0</v>
      </c>
      <c r="BJ113" s="14" t="s">
        <v>80</v>
      </c>
      <c r="BK113" s="180">
        <f>ROUND(I113*H113,2)</f>
        <v>0</v>
      </c>
      <c r="BL113" s="14" t="s">
        <v>148</v>
      </c>
      <c r="BM113" s="179" t="s">
        <v>152</v>
      </c>
    </row>
    <row r="114" spans="1:65" s="2" customFormat="1" ht="16.5" customHeight="1">
      <c r="A114" s="31"/>
      <c r="B114" s="32"/>
      <c r="C114" s="168" t="s">
        <v>153</v>
      </c>
      <c r="D114" s="168" t="s">
        <v>143</v>
      </c>
      <c r="E114" s="169" t="s">
        <v>154</v>
      </c>
      <c r="F114" s="170" t="s">
        <v>155</v>
      </c>
      <c r="G114" s="171" t="s">
        <v>146</v>
      </c>
      <c r="H114" s="172">
        <v>1</v>
      </c>
      <c r="I114" s="173"/>
      <c r="J114" s="174">
        <f>ROUND(I114*H114,2)</f>
        <v>0</v>
      </c>
      <c r="K114" s="170" t="s">
        <v>147</v>
      </c>
      <c r="L114" s="36"/>
      <c r="M114" s="175" t="s">
        <v>21</v>
      </c>
      <c r="N114" s="176" t="s">
        <v>44</v>
      </c>
      <c r="O114" s="61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R114" s="179" t="s">
        <v>148</v>
      </c>
      <c r="AT114" s="179" t="s">
        <v>143</v>
      </c>
      <c r="AU114" s="179" t="s">
        <v>80</v>
      </c>
      <c r="AY114" s="14" t="s">
        <v>142</v>
      </c>
      <c r="BE114" s="180">
        <f>IF(N114="základní",J114,0)</f>
        <v>0</v>
      </c>
      <c r="BF114" s="180">
        <f>IF(N114="snížená",J114,0)</f>
        <v>0</v>
      </c>
      <c r="BG114" s="180">
        <f>IF(N114="zákl. přenesená",J114,0)</f>
        <v>0</v>
      </c>
      <c r="BH114" s="180">
        <f>IF(N114="sníž. přenesená",J114,0)</f>
        <v>0</v>
      </c>
      <c r="BI114" s="180">
        <f>IF(N114="nulová",J114,0)</f>
        <v>0</v>
      </c>
      <c r="BJ114" s="14" t="s">
        <v>80</v>
      </c>
      <c r="BK114" s="180">
        <f>ROUND(I114*H114,2)</f>
        <v>0</v>
      </c>
      <c r="BL114" s="14" t="s">
        <v>148</v>
      </c>
      <c r="BM114" s="179" t="s">
        <v>156</v>
      </c>
    </row>
    <row r="115" spans="1:65" s="2" customFormat="1" ht="16.5" customHeight="1">
      <c r="A115" s="31"/>
      <c r="B115" s="32"/>
      <c r="C115" s="168" t="s">
        <v>152</v>
      </c>
      <c r="D115" s="168" t="s">
        <v>143</v>
      </c>
      <c r="E115" s="169" t="s">
        <v>157</v>
      </c>
      <c r="F115" s="170" t="s">
        <v>158</v>
      </c>
      <c r="G115" s="171" t="s">
        <v>146</v>
      </c>
      <c r="H115" s="172">
        <v>1</v>
      </c>
      <c r="I115" s="173"/>
      <c r="J115" s="174">
        <f>ROUND(I115*H115,2)</f>
        <v>0</v>
      </c>
      <c r="K115" s="170" t="s">
        <v>147</v>
      </c>
      <c r="L115" s="36"/>
      <c r="M115" s="175" t="s">
        <v>21</v>
      </c>
      <c r="N115" s="176" t="s">
        <v>44</v>
      </c>
      <c r="O115" s="61"/>
      <c r="P115" s="177">
        <f>O115*H115</f>
        <v>0</v>
      </c>
      <c r="Q115" s="177">
        <v>0</v>
      </c>
      <c r="R115" s="177">
        <f>Q115*H115</f>
        <v>0</v>
      </c>
      <c r="S115" s="177">
        <v>0</v>
      </c>
      <c r="T115" s="178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79" t="s">
        <v>148</v>
      </c>
      <c r="AT115" s="179" t="s">
        <v>143</v>
      </c>
      <c r="AU115" s="179" t="s">
        <v>80</v>
      </c>
      <c r="AY115" s="14" t="s">
        <v>142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14" t="s">
        <v>80</v>
      </c>
      <c r="BK115" s="180">
        <f>ROUND(I115*H115,2)</f>
        <v>0</v>
      </c>
      <c r="BL115" s="14" t="s">
        <v>148</v>
      </c>
      <c r="BM115" s="179" t="s">
        <v>159</v>
      </c>
    </row>
    <row r="116" spans="2:63" s="11" customFormat="1" ht="25.9" customHeight="1">
      <c r="B116" s="154"/>
      <c r="C116" s="155"/>
      <c r="D116" s="156" t="s">
        <v>72</v>
      </c>
      <c r="E116" s="157" t="s">
        <v>160</v>
      </c>
      <c r="F116" s="157" t="s">
        <v>160</v>
      </c>
      <c r="G116" s="155"/>
      <c r="H116" s="155"/>
      <c r="I116" s="158"/>
      <c r="J116" s="159">
        <f>BK116</f>
        <v>0</v>
      </c>
      <c r="K116" s="155"/>
      <c r="L116" s="160"/>
      <c r="M116" s="161"/>
      <c r="N116" s="162"/>
      <c r="O116" s="162"/>
      <c r="P116" s="163">
        <f>SUM(P117:P120)</f>
        <v>0</v>
      </c>
      <c r="Q116" s="162"/>
      <c r="R116" s="163">
        <f>SUM(R117:R120)</f>
        <v>0</v>
      </c>
      <c r="S116" s="162"/>
      <c r="T116" s="164">
        <f>SUM(T117:T120)</f>
        <v>0</v>
      </c>
      <c r="AR116" s="165" t="s">
        <v>80</v>
      </c>
      <c r="AT116" s="166" t="s">
        <v>72</v>
      </c>
      <c r="AU116" s="166" t="s">
        <v>73</v>
      </c>
      <c r="AY116" s="165" t="s">
        <v>142</v>
      </c>
      <c r="BK116" s="167">
        <f>SUM(BK117:BK120)</f>
        <v>0</v>
      </c>
    </row>
    <row r="117" spans="1:65" s="2" customFormat="1" ht="16.5" customHeight="1">
      <c r="A117" s="31"/>
      <c r="B117" s="32"/>
      <c r="C117" s="168" t="s">
        <v>161</v>
      </c>
      <c r="D117" s="168" t="s">
        <v>143</v>
      </c>
      <c r="E117" s="169" t="s">
        <v>162</v>
      </c>
      <c r="F117" s="170" t="s">
        <v>163</v>
      </c>
      <c r="G117" s="171" t="s">
        <v>146</v>
      </c>
      <c r="H117" s="172">
        <v>9</v>
      </c>
      <c r="I117" s="173"/>
      <c r="J117" s="174">
        <f>ROUND(I117*H117,2)</f>
        <v>0</v>
      </c>
      <c r="K117" s="170" t="s">
        <v>147</v>
      </c>
      <c r="L117" s="36"/>
      <c r="M117" s="175" t="s">
        <v>21</v>
      </c>
      <c r="N117" s="176" t="s">
        <v>44</v>
      </c>
      <c r="O117" s="61"/>
      <c r="P117" s="177">
        <f>O117*H117</f>
        <v>0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79" t="s">
        <v>148</v>
      </c>
      <c r="AT117" s="179" t="s">
        <v>143</v>
      </c>
      <c r="AU117" s="179" t="s">
        <v>80</v>
      </c>
      <c r="AY117" s="14" t="s">
        <v>142</v>
      </c>
      <c r="BE117" s="180">
        <f>IF(N117="základní",J117,0)</f>
        <v>0</v>
      </c>
      <c r="BF117" s="180">
        <f>IF(N117="snížená",J117,0)</f>
        <v>0</v>
      </c>
      <c r="BG117" s="180">
        <f>IF(N117="zákl. přenesená",J117,0)</f>
        <v>0</v>
      </c>
      <c r="BH117" s="180">
        <f>IF(N117="sníž. přenesená",J117,0)</f>
        <v>0</v>
      </c>
      <c r="BI117" s="180">
        <f>IF(N117="nulová",J117,0)</f>
        <v>0</v>
      </c>
      <c r="BJ117" s="14" t="s">
        <v>80</v>
      </c>
      <c r="BK117" s="180">
        <f>ROUND(I117*H117,2)</f>
        <v>0</v>
      </c>
      <c r="BL117" s="14" t="s">
        <v>148</v>
      </c>
      <c r="BM117" s="179" t="s">
        <v>164</v>
      </c>
    </row>
    <row r="118" spans="1:65" s="2" customFormat="1" ht="16.5" customHeight="1">
      <c r="A118" s="31"/>
      <c r="B118" s="32"/>
      <c r="C118" s="168" t="s">
        <v>156</v>
      </c>
      <c r="D118" s="168" t="s">
        <v>143</v>
      </c>
      <c r="E118" s="169" t="s">
        <v>165</v>
      </c>
      <c r="F118" s="170" t="s">
        <v>163</v>
      </c>
      <c r="G118" s="171" t="s">
        <v>146</v>
      </c>
      <c r="H118" s="172">
        <v>3</v>
      </c>
      <c r="I118" s="173"/>
      <c r="J118" s="174">
        <f>ROUND(I118*H118,2)</f>
        <v>0</v>
      </c>
      <c r="K118" s="170" t="s">
        <v>147</v>
      </c>
      <c r="L118" s="36"/>
      <c r="M118" s="175" t="s">
        <v>21</v>
      </c>
      <c r="N118" s="176" t="s">
        <v>44</v>
      </c>
      <c r="O118" s="61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79" t="s">
        <v>148</v>
      </c>
      <c r="AT118" s="179" t="s">
        <v>143</v>
      </c>
      <c r="AU118" s="179" t="s">
        <v>80</v>
      </c>
      <c r="AY118" s="14" t="s">
        <v>142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4" t="s">
        <v>80</v>
      </c>
      <c r="BK118" s="180">
        <f>ROUND(I118*H118,2)</f>
        <v>0</v>
      </c>
      <c r="BL118" s="14" t="s">
        <v>148</v>
      </c>
      <c r="BM118" s="179" t="s">
        <v>166</v>
      </c>
    </row>
    <row r="119" spans="1:65" s="2" customFormat="1" ht="16.5" customHeight="1">
      <c r="A119" s="31"/>
      <c r="B119" s="32"/>
      <c r="C119" s="168" t="s">
        <v>167</v>
      </c>
      <c r="D119" s="168" t="s">
        <v>143</v>
      </c>
      <c r="E119" s="169" t="s">
        <v>168</v>
      </c>
      <c r="F119" s="170" t="s">
        <v>169</v>
      </c>
      <c r="G119" s="171" t="s">
        <v>146</v>
      </c>
      <c r="H119" s="172">
        <v>33</v>
      </c>
      <c r="I119" s="173"/>
      <c r="J119" s="174">
        <f>ROUND(I119*H119,2)</f>
        <v>0</v>
      </c>
      <c r="K119" s="170" t="s">
        <v>147</v>
      </c>
      <c r="L119" s="36"/>
      <c r="M119" s="175" t="s">
        <v>21</v>
      </c>
      <c r="N119" s="176" t="s">
        <v>44</v>
      </c>
      <c r="O119" s="61"/>
      <c r="P119" s="177">
        <f>O119*H119</f>
        <v>0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79" t="s">
        <v>148</v>
      </c>
      <c r="AT119" s="179" t="s">
        <v>143</v>
      </c>
      <c r="AU119" s="179" t="s">
        <v>80</v>
      </c>
      <c r="AY119" s="14" t="s">
        <v>142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14" t="s">
        <v>80</v>
      </c>
      <c r="BK119" s="180">
        <f>ROUND(I119*H119,2)</f>
        <v>0</v>
      </c>
      <c r="BL119" s="14" t="s">
        <v>148</v>
      </c>
      <c r="BM119" s="179" t="s">
        <v>170</v>
      </c>
    </row>
    <row r="120" spans="1:65" s="2" customFormat="1" ht="16.5" customHeight="1">
      <c r="A120" s="31"/>
      <c r="B120" s="32"/>
      <c r="C120" s="168" t="s">
        <v>159</v>
      </c>
      <c r="D120" s="168" t="s">
        <v>143</v>
      </c>
      <c r="E120" s="169" t="s">
        <v>171</v>
      </c>
      <c r="F120" s="170" t="s">
        <v>172</v>
      </c>
      <c r="G120" s="171" t="s">
        <v>146</v>
      </c>
      <c r="H120" s="172">
        <v>1</v>
      </c>
      <c r="I120" s="173"/>
      <c r="J120" s="174">
        <f>ROUND(I120*H120,2)</f>
        <v>0</v>
      </c>
      <c r="K120" s="170" t="s">
        <v>147</v>
      </c>
      <c r="L120" s="36"/>
      <c r="M120" s="175" t="s">
        <v>21</v>
      </c>
      <c r="N120" s="176" t="s">
        <v>44</v>
      </c>
      <c r="O120" s="61"/>
      <c r="P120" s="177">
        <f>O120*H120</f>
        <v>0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79" t="s">
        <v>148</v>
      </c>
      <c r="AT120" s="179" t="s">
        <v>143</v>
      </c>
      <c r="AU120" s="179" t="s">
        <v>80</v>
      </c>
      <c r="AY120" s="14" t="s">
        <v>142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14" t="s">
        <v>80</v>
      </c>
      <c r="BK120" s="180">
        <f>ROUND(I120*H120,2)</f>
        <v>0</v>
      </c>
      <c r="BL120" s="14" t="s">
        <v>148</v>
      </c>
      <c r="BM120" s="179" t="s">
        <v>148</v>
      </c>
    </row>
    <row r="121" spans="2:63" s="11" customFormat="1" ht="25.9" customHeight="1">
      <c r="B121" s="154"/>
      <c r="C121" s="155"/>
      <c r="D121" s="156" t="s">
        <v>72</v>
      </c>
      <c r="E121" s="157" t="s">
        <v>173</v>
      </c>
      <c r="F121" s="157" t="s">
        <v>173</v>
      </c>
      <c r="G121" s="155"/>
      <c r="H121" s="155"/>
      <c r="I121" s="158"/>
      <c r="J121" s="159">
        <f>BK121</f>
        <v>0</v>
      </c>
      <c r="K121" s="155"/>
      <c r="L121" s="160"/>
      <c r="M121" s="161"/>
      <c r="N121" s="162"/>
      <c r="O121" s="162"/>
      <c r="P121" s="163">
        <f>SUM(P122:P123)</f>
        <v>0</v>
      </c>
      <c r="Q121" s="162"/>
      <c r="R121" s="163">
        <f>SUM(R122:R123)</f>
        <v>0</v>
      </c>
      <c r="S121" s="162"/>
      <c r="T121" s="164">
        <f>SUM(T122:T123)</f>
        <v>0</v>
      </c>
      <c r="AR121" s="165" t="s">
        <v>80</v>
      </c>
      <c r="AT121" s="166" t="s">
        <v>72</v>
      </c>
      <c r="AU121" s="166" t="s">
        <v>73</v>
      </c>
      <c r="AY121" s="165" t="s">
        <v>142</v>
      </c>
      <c r="BK121" s="167">
        <f>SUM(BK122:BK123)</f>
        <v>0</v>
      </c>
    </row>
    <row r="122" spans="1:65" s="2" customFormat="1" ht="16.5" customHeight="1">
      <c r="A122" s="31"/>
      <c r="B122" s="32"/>
      <c r="C122" s="168" t="s">
        <v>174</v>
      </c>
      <c r="D122" s="168" t="s">
        <v>143</v>
      </c>
      <c r="E122" s="169" t="s">
        <v>175</v>
      </c>
      <c r="F122" s="170" t="s">
        <v>176</v>
      </c>
      <c r="G122" s="171" t="s">
        <v>146</v>
      </c>
      <c r="H122" s="172">
        <v>4</v>
      </c>
      <c r="I122" s="173"/>
      <c r="J122" s="174">
        <f>ROUND(I122*H122,2)</f>
        <v>0</v>
      </c>
      <c r="K122" s="170" t="s">
        <v>147</v>
      </c>
      <c r="L122" s="36"/>
      <c r="M122" s="175" t="s">
        <v>21</v>
      </c>
      <c r="N122" s="176" t="s">
        <v>44</v>
      </c>
      <c r="O122" s="61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79" t="s">
        <v>148</v>
      </c>
      <c r="AT122" s="179" t="s">
        <v>143</v>
      </c>
      <c r="AU122" s="179" t="s">
        <v>80</v>
      </c>
      <c r="AY122" s="14" t="s">
        <v>142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4" t="s">
        <v>80</v>
      </c>
      <c r="BK122" s="180">
        <f>ROUND(I122*H122,2)</f>
        <v>0</v>
      </c>
      <c r="BL122" s="14" t="s">
        <v>148</v>
      </c>
      <c r="BM122" s="179" t="s">
        <v>177</v>
      </c>
    </row>
    <row r="123" spans="1:65" s="2" customFormat="1" ht="16.5" customHeight="1">
      <c r="A123" s="31"/>
      <c r="B123" s="32"/>
      <c r="C123" s="168" t="s">
        <v>164</v>
      </c>
      <c r="D123" s="168" t="s">
        <v>143</v>
      </c>
      <c r="E123" s="169" t="s">
        <v>178</v>
      </c>
      <c r="F123" s="170" t="s">
        <v>179</v>
      </c>
      <c r="G123" s="171" t="s">
        <v>146</v>
      </c>
      <c r="H123" s="172">
        <v>16</v>
      </c>
      <c r="I123" s="173"/>
      <c r="J123" s="174">
        <f>ROUND(I123*H123,2)</f>
        <v>0</v>
      </c>
      <c r="K123" s="170" t="s">
        <v>147</v>
      </c>
      <c r="L123" s="36"/>
      <c r="M123" s="175" t="s">
        <v>21</v>
      </c>
      <c r="N123" s="176" t="s">
        <v>44</v>
      </c>
      <c r="O123" s="61"/>
      <c r="P123" s="177">
        <f>O123*H123</f>
        <v>0</v>
      </c>
      <c r="Q123" s="177">
        <v>0</v>
      </c>
      <c r="R123" s="177">
        <f>Q123*H123</f>
        <v>0</v>
      </c>
      <c r="S123" s="177">
        <v>0</v>
      </c>
      <c r="T123" s="178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79" t="s">
        <v>148</v>
      </c>
      <c r="AT123" s="179" t="s">
        <v>143</v>
      </c>
      <c r="AU123" s="179" t="s">
        <v>80</v>
      </c>
      <c r="AY123" s="14" t="s">
        <v>142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14" t="s">
        <v>80</v>
      </c>
      <c r="BK123" s="180">
        <f>ROUND(I123*H123,2)</f>
        <v>0</v>
      </c>
      <c r="BL123" s="14" t="s">
        <v>148</v>
      </c>
      <c r="BM123" s="179" t="s">
        <v>180</v>
      </c>
    </row>
    <row r="124" spans="2:63" s="11" customFormat="1" ht="25.9" customHeight="1">
      <c r="B124" s="154"/>
      <c r="C124" s="155"/>
      <c r="D124" s="156" t="s">
        <v>72</v>
      </c>
      <c r="E124" s="157" t="s">
        <v>181</v>
      </c>
      <c r="F124" s="157" t="s">
        <v>181</v>
      </c>
      <c r="G124" s="155"/>
      <c r="H124" s="155"/>
      <c r="I124" s="158"/>
      <c r="J124" s="159">
        <f>BK124</f>
        <v>0</v>
      </c>
      <c r="K124" s="155"/>
      <c r="L124" s="160"/>
      <c r="M124" s="161"/>
      <c r="N124" s="162"/>
      <c r="O124" s="162"/>
      <c r="P124" s="163">
        <f>SUM(P125:P130)</f>
        <v>0</v>
      </c>
      <c r="Q124" s="162"/>
      <c r="R124" s="163">
        <f>SUM(R125:R130)</f>
        <v>0</v>
      </c>
      <c r="S124" s="162"/>
      <c r="T124" s="164">
        <f>SUM(T125:T130)</f>
        <v>0</v>
      </c>
      <c r="AR124" s="165" t="s">
        <v>80</v>
      </c>
      <c r="AT124" s="166" t="s">
        <v>72</v>
      </c>
      <c r="AU124" s="166" t="s">
        <v>73</v>
      </c>
      <c r="AY124" s="165" t="s">
        <v>142</v>
      </c>
      <c r="BK124" s="167">
        <f>SUM(BK125:BK130)</f>
        <v>0</v>
      </c>
    </row>
    <row r="125" spans="1:65" s="2" customFormat="1" ht="16.5" customHeight="1">
      <c r="A125" s="31"/>
      <c r="B125" s="32"/>
      <c r="C125" s="168" t="s">
        <v>182</v>
      </c>
      <c r="D125" s="168" t="s">
        <v>143</v>
      </c>
      <c r="E125" s="169" t="s">
        <v>183</v>
      </c>
      <c r="F125" s="170" t="s">
        <v>184</v>
      </c>
      <c r="G125" s="171" t="s">
        <v>146</v>
      </c>
      <c r="H125" s="172">
        <v>1</v>
      </c>
      <c r="I125" s="173"/>
      <c r="J125" s="174">
        <f aca="true" t="shared" si="0" ref="J125:J130">ROUND(I125*H125,2)</f>
        <v>0</v>
      </c>
      <c r="K125" s="170" t="s">
        <v>147</v>
      </c>
      <c r="L125" s="36"/>
      <c r="M125" s="175" t="s">
        <v>21</v>
      </c>
      <c r="N125" s="176" t="s">
        <v>44</v>
      </c>
      <c r="O125" s="61"/>
      <c r="P125" s="177">
        <f aca="true" t="shared" si="1" ref="P125:P130">O125*H125</f>
        <v>0</v>
      </c>
      <c r="Q125" s="177">
        <v>0</v>
      </c>
      <c r="R125" s="177">
        <f aca="true" t="shared" si="2" ref="R125:R130">Q125*H125</f>
        <v>0</v>
      </c>
      <c r="S125" s="177">
        <v>0</v>
      </c>
      <c r="T125" s="178">
        <f aca="true" t="shared" si="3" ref="T125:T130"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79" t="s">
        <v>148</v>
      </c>
      <c r="AT125" s="179" t="s">
        <v>143</v>
      </c>
      <c r="AU125" s="179" t="s">
        <v>80</v>
      </c>
      <c r="AY125" s="14" t="s">
        <v>142</v>
      </c>
      <c r="BE125" s="180">
        <f aca="true" t="shared" si="4" ref="BE125:BE130">IF(N125="základní",J125,0)</f>
        <v>0</v>
      </c>
      <c r="BF125" s="180">
        <f aca="true" t="shared" si="5" ref="BF125:BF130">IF(N125="snížená",J125,0)</f>
        <v>0</v>
      </c>
      <c r="BG125" s="180">
        <f aca="true" t="shared" si="6" ref="BG125:BG130">IF(N125="zákl. přenesená",J125,0)</f>
        <v>0</v>
      </c>
      <c r="BH125" s="180">
        <f aca="true" t="shared" si="7" ref="BH125:BH130">IF(N125="sníž. přenesená",J125,0)</f>
        <v>0</v>
      </c>
      <c r="BI125" s="180">
        <f aca="true" t="shared" si="8" ref="BI125:BI130">IF(N125="nulová",J125,0)</f>
        <v>0</v>
      </c>
      <c r="BJ125" s="14" t="s">
        <v>80</v>
      </c>
      <c r="BK125" s="180">
        <f aca="true" t="shared" si="9" ref="BK125:BK130">ROUND(I125*H125,2)</f>
        <v>0</v>
      </c>
      <c r="BL125" s="14" t="s">
        <v>148</v>
      </c>
      <c r="BM125" s="179" t="s">
        <v>185</v>
      </c>
    </row>
    <row r="126" spans="1:65" s="2" customFormat="1" ht="16.5" customHeight="1">
      <c r="A126" s="31"/>
      <c r="B126" s="32"/>
      <c r="C126" s="168" t="s">
        <v>166</v>
      </c>
      <c r="D126" s="168" t="s">
        <v>143</v>
      </c>
      <c r="E126" s="169" t="s">
        <v>186</v>
      </c>
      <c r="F126" s="170" t="s">
        <v>187</v>
      </c>
      <c r="G126" s="171" t="s">
        <v>146</v>
      </c>
      <c r="H126" s="172">
        <v>6</v>
      </c>
      <c r="I126" s="173"/>
      <c r="J126" s="174">
        <f t="shared" si="0"/>
        <v>0</v>
      </c>
      <c r="K126" s="170" t="s">
        <v>147</v>
      </c>
      <c r="L126" s="36"/>
      <c r="M126" s="175" t="s">
        <v>21</v>
      </c>
      <c r="N126" s="176" t="s">
        <v>44</v>
      </c>
      <c r="O126" s="61"/>
      <c r="P126" s="177">
        <f t="shared" si="1"/>
        <v>0</v>
      </c>
      <c r="Q126" s="177">
        <v>0</v>
      </c>
      <c r="R126" s="177">
        <f t="shared" si="2"/>
        <v>0</v>
      </c>
      <c r="S126" s="177">
        <v>0</v>
      </c>
      <c r="T126" s="178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79" t="s">
        <v>148</v>
      </c>
      <c r="AT126" s="179" t="s">
        <v>143</v>
      </c>
      <c r="AU126" s="179" t="s">
        <v>80</v>
      </c>
      <c r="AY126" s="14" t="s">
        <v>142</v>
      </c>
      <c r="BE126" s="180">
        <f t="shared" si="4"/>
        <v>0</v>
      </c>
      <c r="BF126" s="180">
        <f t="shared" si="5"/>
        <v>0</v>
      </c>
      <c r="BG126" s="180">
        <f t="shared" si="6"/>
        <v>0</v>
      </c>
      <c r="BH126" s="180">
        <f t="shared" si="7"/>
        <v>0</v>
      </c>
      <c r="BI126" s="180">
        <f t="shared" si="8"/>
        <v>0</v>
      </c>
      <c r="BJ126" s="14" t="s">
        <v>80</v>
      </c>
      <c r="BK126" s="180">
        <f t="shared" si="9"/>
        <v>0</v>
      </c>
      <c r="BL126" s="14" t="s">
        <v>148</v>
      </c>
      <c r="BM126" s="179" t="s">
        <v>188</v>
      </c>
    </row>
    <row r="127" spans="1:65" s="2" customFormat="1" ht="16.5" customHeight="1">
      <c r="A127" s="31"/>
      <c r="B127" s="32"/>
      <c r="C127" s="168" t="s">
        <v>189</v>
      </c>
      <c r="D127" s="168" t="s">
        <v>143</v>
      </c>
      <c r="E127" s="169" t="s">
        <v>190</v>
      </c>
      <c r="F127" s="170" t="s">
        <v>191</v>
      </c>
      <c r="G127" s="171" t="s">
        <v>146</v>
      </c>
      <c r="H127" s="172">
        <v>5</v>
      </c>
      <c r="I127" s="173"/>
      <c r="J127" s="174">
        <f t="shared" si="0"/>
        <v>0</v>
      </c>
      <c r="K127" s="170" t="s">
        <v>147</v>
      </c>
      <c r="L127" s="36"/>
      <c r="M127" s="175" t="s">
        <v>21</v>
      </c>
      <c r="N127" s="176" t="s">
        <v>44</v>
      </c>
      <c r="O127" s="61"/>
      <c r="P127" s="177">
        <f t="shared" si="1"/>
        <v>0</v>
      </c>
      <c r="Q127" s="177">
        <v>0</v>
      </c>
      <c r="R127" s="177">
        <f t="shared" si="2"/>
        <v>0</v>
      </c>
      <c r="S127" s="177">
        <v>0</v>
      </c>
      <c r="T127" s="178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79" t="s">
        <v>148</v>
      </c>
      <c r="AT127" s="179" t="s">
        <v>143</v>
      </c>
      <c r="AU127" s="179" t="s">
        <v>80</v>
      </c>
      <c r="AY127" s="14" t="s">
        <v>142</v>
      </c>
      <c r="BE127" s="180">
        <f t="shared" si="4"/>
        <v>0</v>
      </c>
      <c r="BF127" s="180">
        <f t="shared" si="5"/>
        <v>0</v>
      </c>
      <c r="BG127" s="180">
        <f t="shared" si="6"/>
        <v>0</v>
      </c>
      <c r="BH127" s="180">
        <f t="shared" si="7"/>
        <v>0</v>
      </c>
      <c r="BI127" s="180">
        <f t="shared" si="8"/>
        <v>0</v>
      </c>
      <c r="BJ127" s="14" t="s">
        <v>80</v>
      </c>
      <c r="BK127" s="180">
        <f t="shared" si="9"/>
        <v>0</v>
      </c>
      <c r="BL127" s="14" t="s">
        <v>148</v>
      </c>
      <c r="BM127" s="179" t="s">
        <v>192</v>
      </c>
    </row>
    <row r="128" spans="1:65" s="2" customFormat="1" ht="16.5" customHeight="1">
      <c r="A128" s="31"/>
      <c r="B128" s="32"/>
      <c r="C128" s="168" t="s">
        <v>170</v>
      </c>
      <c r="D128" s="168" t="s">
        <v>143</v>
      </c>
      <c r="E128" s="169" t="s">
        <v>193</v>
      </c>
      <c r="F128" s="170" t="s">
        <v>194</v>
      </c>
      <c r="G128" s="171" t="s">
        <v>146</v>
      </c>
      <c r="H128" s="172">
        <v>1</v>
      </c>
      <c r="I128" s="173"/>
      <c r="J128" s="174">
        <f t="shared" si="0"/>
        <v>0</v>
      </c>
      <c r="K128" s="170" t="s">
        <v>147</v>
      </c>
      <c r="L128" s="36"/>
      <c r="M128" s="175" t="s">
        <v>21</v>
      </c>
      <c r="N128" s="176" t="s">
        <v>44</v>
      </c>
      <c r="O128" s="61"/>
      <c r="P128" s="177">
        <f t="shared" si="1"/>
        <v>0</v>
      </c>
      <c r="Q128" s="177">
        <v>0</v>
      </c>
      <c r="R128" s="177">
        <f t="shared" si="2"/>
        <v>0</v>
      </c>
      <c r="S128" s="177">
        <v>0</v>
      </c>
      <c r="T128" s="178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79" t="s">
        <v>148</v>
      </c>
      <c r="AT128" s="179" t="s">
        <v>143</v>
      </c>
      <c r="AU128" s="179" t="s">
        <v>80</v>
      </c>
      <c r="AY128" s="14" t="s">
        <v>142</v>
      </c>
      <c r="BE128" s="180">
        <f t="shared" si="4"/>
        <v>0</v>
      </c>
      <c r="BF128" s="180">
        <f t="shared" si="5"/>
        <v>0</v>
      </c>
      <c r="BG128" s="180">
        <f t="shared" si="6"/>
        <v>0</v>
      </c>
      <c r="BH128" s="180">
        <f t="shared" si="7"/>
        <v>0</v>
      </c>
      <c r="BI128" s="180">
        <f t="shared" si="8"/>
        <v>0</v>
      </c>
      <c r="BJ128" s="14" t="s">
        <v>80</v>
      </c>
      <c r="BK128" s="180">
        <f t="shared" si="9"/>
        <v>0</v>
      </c>
      <c r="BL128" s="14" t="s">
        <v>148</v>
      </c>
      <c r="BM128" s="179" t="s">
        <v>195</v>
      </c>
    </row>
    <row r="129" spans="1:65" s="2" customFormat="1" ht="16.5" customHeight="1">
      <c r="A129" s="31"/>
      <c r="B129" s="32"/>
      <c r="C129" s="168" t="s">
        <v>8</v>
      </c>
      <c r="D129" s="168" t="s">
        <v>143</v>
      </c>
      <c r="E129" s="169" t="s">
        <v>157</v>
      </c>
      <c r="F129" s="170" t="s">
        <v>158</v>
      </c>
      <c r="G129" s="171" t="s">
        <v>146</v>
      </c>
      <c r="H129" s="172">
        <v>2</v>
      </c>
      <c r="I129" s="173"/>
      <c r="J129" s="174">
        <f t="shared" si="0"/>
        <v>0</v>
      </c>
      <c r="K129" s="170" t="s">
        <v>147</v>
      </c>
      <c r="L129" s="36"/>
      <c r="M129" s="175" t="s">
        <v>21</v>
      </c>
      <c r="N129" s="176" t="s">
        <v>44</v>
      </c>
      <c r="O129" s="61"/>
      <c r="P129" s="177">
        <f t="shared" si="1"/>
        <v>0</v>
      </c>
      <c r="Q129" s="177">
        <v>0</v>
      </c>
      <c r="R129" s="177">
        <f t="shared" si="2"/>
        <v>0</v>
      </c>
      <c r="S129" s="177">
        <v>0</v>
      </c>
      <c r="T129" s="178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9" t="s">
        <v>148</v>
      </c>
      <c r="AT129" s="179" t="s">
        <v>143</v>
      </c>
      <c r="AU129" s="179" t="s">
        <v>80</v>
      </c>
      <c r="AY129" s="14" t="s">
        <v>142</v>
      </c>
      <c r="BE129" s="180">
        <f t="shared" si="4"/>
        <v>0</v>
      </c>
      <c r="BF129" s="180">
        <f t="shared" si="5"/>
        <v>0</v>
      </c>
      <c r="BG129" s="180">
        <f t="shared" si="6"/>
        <v>0</v>
      </c>
      <c r="BH129" s="180">
        <f t="shared" si="7"/>
        <v>0</v>
      </c>
      <c r="BI129" s="180">
        <f t="shared" si="8"/>
        <v>0</v>
      </c>
      <c r="BJ129" s="14" t="s">
        <v>80</v>
      </c>
      <c r="BK129" s="180">
        <f t="shared" si="9"/>
        <v>0</v>
      </c>
      <c r="BL129" s="14" t="s">
        <v>148</v>
      </c>
      <c r="BM129" s="179" t="s">
        <v>196</v>
      </c>
    </row>
    <row r="130" spans="1:65" s="2" customFormat="1" ht="16.5" customHeight="1">
      <c r="A130" s="31"/>
      <c r="B130" s="32"/>
      <c r="C130" s="168" t="s">
        <v>148</v>
      </c>
      <c r="D130" s="168" t="s">
        <v>143</v>
      </c>
      <c r="E130" s="169" t="s">
        <v>197</v>
      </c>
      <c r="F130" s="170" t="s">
        <v>198</v>
      </c>
      <c r="G130" s="171" t="s">
        <v>146</v>
      </c>
      <c r="H130" s="172">
        <v>1</v>
      </c>
      <c r="I130" s="173"/>
      <c r="J130" s="174">
        <f t="shared" si="0"/>
        <v>0</v>
      </c>
      <c r="K130" s="170" t="s">
        <v>147</v>
      </c>
      <c r="L130" s="36"/>
      <c r="M130" s="175" t="s">
        <v>21</v>
      </c>
      <c r="N130" s="176" t="s">
        <v>44</v>
      </c>
      <c r="O130" s="61"/>
      <c r="P130" s="177">
        <f t="shared" si="1"/>
        <v>0</v>
      </c>
      <c r="Q130" s="177">
        <v>0</v>
      </c>
      <c r="R130" s="177">
        <f t="shared" si="2"/>
        <v>0</v>
      </c>
      <c r="S130" s="177">
        <v>0</v>
      </c>
      <c r="T130" s="178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79" t="s">
        <v>148</v>
      </c>
      <c r="AT130" s="179" t="s">
        <v>143</v>
      </c>
      <c r="AU130" s="179" t="s">
        <v>80</v>
      </c>
      <c r="AY130" s="14" t="s">
        <v>142</v>
      </c>
      <c r="BE130" s="180">
        <f t="shared" si="4"/>
        <v>0</v>
      </c>
      <c r="BF130" s="180">
        <f t="shared" si="5"/>
        <v>0</v>
      </c>
      <c r="BG130" s="180">
        <f t="shared" si="6"/>
        <v>0</v>
      </c>
      <c r="BH130" s="180">
        <f t="shared" si="7"/>
        <v>0</v>
      </c>
      <c r="BI130" s="180">
        <f t="shared" si="8"/>
        <v>0</v>
      </c>
      <c r="BJ130" s="14" t="s">
        <v>80</v>
      </c>
      <c r="BK130" s="180">
        <f t="shared" si="9"/>
        <v>0</v>
      </c>
      <c r="BL130" s="14" t="s">
        <v>148</v>
      </c>
      <c r="BM130" s="179" t="s">
        <v>199</v>
      </c>
    </row>
    <row r="131" spans="2:63" s="11" customFormat="1" ht="25.9" customHeight="1">
      <c r="B131" s="154"/>
      <c r="C131" s="155"/>
      <c r="D131" s="156" t="s">
        <v>72</v>
      </c>
      <c r="E131" s="157" t="s">
        <v>200</v>
      </c>
      <c r="F131" s="157" t="s">
        <v>200</v>
      </c>
      <c r="G131" s="155"/>
      <c r="H131" s="155"/>
      <c r="I131" s="158"/>
      <c r="J131" s="159">
        <f>BK131</f>
        <v>0</v>
      </c>
      <c r="K131" s="155"/>
      <c r="L131" s="160"/>
      <c r="M131" s="161"/>
      <c r="N131" s="162"/>
      <c r="O131" s="162"/>
      <c r="P131" s="163">
        <f>P132</f>
        <v>0</v>
      </c>
      <c r="Q131" s="162"/>
      <c r="R131" s="163">
        <f>R132</f>
        <v>0</v>
      </c>
      <c r="S131" s="162"/>
      <c r="T131" s="164">
        <f>T132</f>
        <v>0</v>
      </c>
      <c r="AR131" s="165" t="s">
        <v>80</v>
      </c>
      <c r="AT131" s="166" t="s">
        <v>72</v>
      </c>
      <c r="AU131" s="166" t="s">
        <v>73</v>
      </c>
      <c r="AY131" s="165" t="s">
        <v>142</v>
      </c>
      <c r="BK131" s="167">
        <f>BK132</f>
        <v>0</v>
      </c>
    </row>
    <row r="132" spans="1:65" s="2" customFormat="1" ht="16.5" customHeight="1">
      <c r="A132" s="31"/>
      <c r="B132" s="32"/>
      <c r="C132" s="168" t="s">
        <v>201</v>
      </c>
      <c r="D132" s="168" t="s">
        <v>143</v>
      </c>
      <c r="E132" s="169" t="s">
        <v>202</v>
      </c>
      <c r="F132" s="170" t="s">
        <v>203</v>
      </c>
      <c r="G132" s="171" t="s">
        <v>146</v>
      </c>
      <c r="H132" s="172">
        <v>1</v>
      </c>
      <c r="I132" s="173"/>
      <c r="J132" s="174">
        <f>ROUND(I132*H132,2)</f>
        <v>0</v>
      </c>
      <c r="K132" s="170" t="s">
        <v>147</v>
      </c>
      <c r="L132" s="36"/>
      <c r="M132" s="175" t="s">
        <v>21</v>
      </c>
      <c r="N132" s="176" t="s">
        <v>44</v>
      </c>
      <c r="O132" s="61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9" t="s">
        <v>148</v>
      </c>
      <c r="AT132" s="179" t="s">
        <v>143</v>
      </c>
      <c r="AU132" s="179" t="s">
        <v>80</v>
      </c>
      <c r="AY132" s="14" t="s">
        <v>142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4" t="s">
        <v>80</v>
      </c>
      <c r="BK132" s="180">
        <f>ROUND(I132*H132,2)</f>
        <v>0</v>
      </c>
      <c r="BL132" s="14" t="s">
        <v>148</v>
      </c>
      <c r="BM132" s="179" t="s">
        <v>204</v>
      </c>
    </row>
    <row r="133" spans="2:63" s="11" customFormat="1" ht="25.9" customHeight="1">
      <c r="B133" s="154"/>
      <c r="C133" s="155"/>
      <c r="D133" s="156" t="s">
        <v>72</v>
      </c>
      <c r="E133" s="157" t="s">
        <v>205</v>
      </c>
      <c r="F133" s="157" t="s">
        <v>205</v>
      </c>
      <c r="G133" s="155"/>
      <c r="H133" s="155"/>
      <c r="I133" s="158"/>
      <c r="J133" s="159">
        <f>BK133</f>
        <v>0</v>
      </c>
      <c r="K133" s="155"/>
      <c r="L133" s="160"/>
      <c r="M133" s="161"/>
      <c r="N133" s="162"/>
      <c r="O133" s="162"/>
      <c r="P133" s="163">
        <f>SUM(P134:P138)</f>
        <v>0</v>
      </c>
      <c r="Q133" s="162"/>
      <c r="R133" s="163">
        <f>SUM(R134:R138)</f>
        <v>0</v>
      </c>
      <c r="S133" s="162"/>
      <c r="T133" s="164">
        <f>SUM(T134:T138)</f>
        <v>0</v>
      </c>
      <c r="AR133" s="165" t="s">
        <v>80</v>
      </c>
      <c r="AT133" s="166" t="s">
        <v>72</v>
      </c>
      <c r="AU133" s="166" t="s">
        <v>73</v>
      </c>
      <c r="AY133" s="165" t="s">
        <v>142</v>
      </c>
      <c r="BK133" s="167">
        <f>SUM(BK134:BK138)</f>
        <v>0</v>
      </c>
    </row>
    <row r="134" spans="1:65" s="2" customFormat="1" ht="16.5" customHeight="1">
      <c r="A134" s="31"/>
      <c r="B134" s="32"/>
      <c r="C134" s="168" t="s">
        <v>177</v>
      </c>
      <c r="D134" s="168" t="s">
        <v>143</v>
      </c>
      <c r="E134" s="169" t="s">
        <v>183</v>
      </c>
      <c r="F134" s="170" t="s">
        <v>184</v>
      </c>
      <c r="G134" s="171" t="s">
        <v>146</v>
      </c>
      <c r="H134" s="172">
        <v>1</v>
      </c>
      <c r="I134" s="173"/>
      <c r="J134" s="174">
        <f>ROUND(I134*H134,2)</f>
        <v>0</v>
      </c>
      <c r="K134" s="170" t="s">
        <v>147</v>
      </c>
      <c r="L134" s="36"/>
      <c r="M134" s="175" t="s">
        <v>21</v>
      </c>
      <c r="N134" s="176" t="s">
        <v>44</v>
      </c>
      <c r="O134" s="61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9" t="s">
        <v>148</v>
      </c>
      <c r="AT134" s="179" t="s">
        <v>143</v>
      </c>
      <c r="AU134" s="179" t="s">
        <v>80</v>
      </c>
      <c r="AY134" s="14" t="s">
        <v>142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4" t="s">
        <v>80</v>
      </c>
      <c r="BK134" s="180">
        <f>ROUND(I134*H134,2)</f>
        <v>0</v>
      </c>
      <c r="BL134" s="14" t="s">
        <v>148</v>
      </c>
      <c r="BM134" s="179" t="s">
        <v>206</v>
      </c>
    </row>
    <row r="135" spans="1:65" s="2" customFormat="1" ht="16.5" customHeight="1">
      <c r="A135" s="31"/>
      <c r="B135" s="32"/>
      <c r="C135" s="168" t="s">
        <v>207</v>
      </c>
      <c r="D135" s="168" t="s">
        <v>143</v>
      </c>
      <c r="E135" s="169" t="s">
        <v>208</v>
      </c>
      <c r="F135" s="170" t="s">
        <v>209</v>
      </c>
      <c r="G135" s="171" t="s">
        <v>146</v>
      </c>
      <c r="H135" s="172">
        <v>2</v>
      </c>
      <c r="I135" s="173"/>
      <c r="J135" s="174">
        <f>ROUND(I135*H135,2)</f>
        <v>0</v>
      </c>
      <c r="K135" s="170" t="s">
        <v>147</v>
      </c>
      <c r="L135" s="36"/>
      <c r="M135" s="175" t="s">
        <v>21</v>
      </c>
      <c r="N135" s="176" t="s">
        <v>44</v>
      </c>
      <c r="O135" s="61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9" t="s">
        <v>148</v>
      </c>
      <c r="AT135" s="179" t="s">
        <v>143</v>
      </c>
      <c r="AU135" s="179" t="s">
        <v>80</v>
      </c>
      <c r="AY135" s="14" t="s">
        <v>142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4" t="s">
        <v>80</v>
      </c>
      <c r="BK135" s="180">
        <f>ROUND(I135*H135,2)</f>
        <v>0</v>
      </c>
      <c r="BL135" s="14" t="s">
        <v>148</v>
      </c>
      <c r="BM135" s="179" t="s">
        <v>210</v>
      </c>
    </row>
    <row r="136" spans="1:65" s="2" customFormat="1" ht="16.5" customHeight="1">
      <c r="A136" s="31"/>
      <c r="B136" s="32"/>
      <c r="C136" s="168" t="s">
        <v>180</v>
      </c>
      <c r="D136" s="168" t="s">
        <v>143</v>
      </c>
      <c r="E136" s="169" t="s">
        <v>211</v>
      </c>
      <c r="F136" s="170" t="s">
        <v>212</v>
      </c>
      <c r="G136" s="171" t="s">
        <v>146</v>
      </c>
      <c r="H136" s="172">
        <v>3</v>
      </c>
      <c r="I136" s="173"/>
      <c r="J136" s="174">
        <f>ROUND(I136*H136,2)</f>
        <v>0</v>
      </c>
      <c r="K136" s="170" t="s">
        <v>147</v>
      </c>
      <c r="L136" s="36"/>
      <c r="M136" s="175" t="s">
        <v>21</v>
      </c>
      <c r="N136" s="176" t="s">
        <v>44</v>
      </c>
      <c r="O136" s="61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9" t="s">
        <v>148</v>
      </c>
      <c r="AT136" s="179" t="s">
        <v>143</v>
      </c>
      <c r="AU136" s="179" t="s">
        <v>80</v>
      </c>
      <c r="AY136" s="14" t="s">
        <v>142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4" t="s">
        <v>80</v>
      </c>
      <c r="BK136" s="180">
        <f>ROUND(I136*H136,2)</f>
        <v>0</v>
      </c>
      <c r="BL136" s="14" t="s">
        <v>148</v>
      </c>
      <c r="BM136" s="179" t="s">
        <v>213</v>
      </c>
    </row>
    <row r="137" spans="1:65" s="2" customFormat="1" ht="16.5" customHeight="1">
      <c r="A137" s="31"/>
      <c r="B137" s="32"/>
      <c r="C137" s="168" t="s">
        <v>7</v>
      </c>
      <c r="D137" s="168" t="s">
        <v>143</v>
      </c>
      <c r="E137" s="169" t="s">
        <v>157</v>
      </c>
      <c r="F137" s="170" t="s">
        <v>158</v>
      </c>
      <c r="G137" s="171" t="s">
        <v>146</v>
      </c>
      <c r="H137" s="172">
        <v>2</v>
      </c>
      <c r="I137" s="173"/>
      <c r="J137" s="174">
        <f>ROUND(I137*H137,2)</f>
        <v>0</v>
      </c>
      <c r="K137" s="170" t="s">
        <v>147</v>
      </c>
      <c r="L137" s="36"/>
      <c r="M137" s="175" t="s">
        <v>21</v>
      </c>
      <c r="N137" s="176" t="s">
        <v>44</v>
      </c>
      <c r="O137" s="61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9" t="s">
        <v>148</v>
      </c>
      <c r="AT137" s="179" t="s">
        <v>143</v>
      </c>
      <c r="AU137" s="179" t="s">
        <v>80</v>
      </c>
      <c r="AY137" s="14" t="s">
        <v>142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4" t="s">
        <v>80</v>
      </c>
      <c r="BK137" s="180">
        <f>ROUND(I137*H137,2)</f>
        <v>0</v>
      </c>
      <c r="BL137" s="14" t="s">
        <v>148</v>
      </c>
      <c r="BM137" s="179" t="s">
        <v>214</v>
      </c>
    </row>
    <row r="138" spans="1:65" s="2" customFormat="1" ht="16.5" customHeight="1">
      <c r="A138" s="31"/>
      <c r="B138" s="32"/>
      <c r="C138" s="168" t="s">
        <v>185</v>
      </c>
      <c r="D138" s="168" t="s">
        <v>143</v>
      </c>
      <c r="E138" s="169" t="s">
        <v>215</v>
      </c>
      <c r="F138" s="170" t="s">
        <v>216</v>
      </c>
      <c r="G138" s="171" t="s">
        <v>146</v>
      </c>
      <c r="H138" s="172">
        <v>1</v>
      </c>
      <c r="I138" s="173"/>
      <c r="J138" s="174">
        <f>ROUND(I138*H138,2)</f>
        <v>0</v>
      </c>
      <c r="K138" s="170" t="s">
        <v>147</v>
      </c>
      <c r="L138" s="36"/>
      <c r="M138" s="175" t="s">
        <v>21</v>
      </c>
      <c r="N138" s="176" t="s">
        <v>44</v>
      </c>
      <c r="O138" s="61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9" t="s">
        <v>148</v>
      </c>
      <c r="AT138" s="179" t="s">
        <v>143</v>
      </c>
      <c r="AU138" s="179" t="s">
        <v>80</v>
      </c>
      <c r="AY138" s="14" t="s">
        <v>142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4" t="s">
        <v>80</v>
      </c>
      <c r="BK138" s="180">
        <f>ROUND(I138*H138,2)</f>
        <v>0</v>
      </c>
      <c r="BL138" s="14" t="s">
        <v>148</v>
      </c>
      <c r="BM138" s="179" t="s">
        <v>217</v>
      </c>
    </row>
    <row r="139" spans="2:63" s="11" customFormat="1" ht="25.9" customHeight="1">
      <c r="B139" s="154"/>
      <c r="C139" s="155"/>
      <c r="D139" s="156" t="s">
        <v>72</v>
      </c>
      <c r="E139" s="157" t="s">
        <v>218</v>
      </c>
      <c r="F139" s="157" t="s">
        <v>218</v>
      </c>
      <c r="G139" s="155"/>
      <c r="H139" s="155"/>
      <c r="I139" s="158"/>
      <c r="J139" s="159">
        <f>BK139</f>
        <v>0</v>
      </c>
      <c r="K139" s="155"/>
      <c r="L139" s="160"/>
      <c r="M139" s="161"/>
      <c r="N139" s="162"/>
      <c r="O139" s="162"/>
      <c r="P139" s="163">
        <f>SUM(P140:P141)</f>
        <v>0</v>
      </c>
      <c r="Q139" s="162"/>
      <c r="R139" s="163">
        <f>SUM(R140:R141)</f>
        <v>0</v>
      </c>
      <c r="S139" s="162"/>
      <c r="T139" s="164">
        <f>SUM(T140:T141)</f>
        <v>0</v>
      </c>
      <c r="AR139" s="165" t="s">
        <v>80</v>
      </c>
      <c r="AT139" s="166" t="s">
        <v>72</v>
      </c>
      <c r="AU139" s="166" t="s">
        <v>73</v>
      </c>
      <c r="AY139" s="165" t="s">
        <v>142</v>
      </c>
      <c r="BK139" s="167">
        <f>SUM(BK140:BK141)</f>
        <v>0</v>
      </c>
    </row>
    <row r="140" spans="1:65" s="2" customFormat="1" ht="16.5" customHeight="1">
      <c r="A140" s="31"/>
      <c r="B140" s="32"/>
      <c r="C140" s="168" t="s">
        <v>219</v>
      </c>
      <c r="D140" s="168" t="s">
        <v>143</v>
      </c>
      <c r="E140" s="169" t="s">
        <v>165</v>
      </c>
      <c r="F140" s="170" t="s">
        <v>163</v>
      </c>
      <c r="G140" s="171" t="s">
        <v>146</v>
      </c>
      <c r="H140" s="172">
        <v>1</v>
      </c>
      <c r="I140" s="173"/>
      <c r="J140" s="174">
        <f>ROUND(I140*H140,2)</f>
        <v>0</v>
      </c>
      <c r="K140" s="170" t="s">
        <v>147</v>
      </c>
      <c r="L140" s="36"/>
      <c r="M140" s="175" t="s">
        <v>21</v>
      </c>
      <c r="N140" s="176" t="s">
        <v>44</v>
      </c>
      <c r="O140" s="61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9" t="s">
        <v>148</v>
      </c>
      <c r="AT140" s="179" t="s">
        <v>143</v>
      </c>
      <c r="AU140" s="179" t="s">
        <v>80</v>
      </c>
      <c r="AY140" s="14" t="s">
        <v>142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4" t="s">
        <v>80</v>
      </c>
      <c r="BK140" s="180">
        <f>ROUND(I140*H140,2)</f>
        <v>0</v>
      </c>
      <c r="BL140" s="14" t="s">
        <v>148</v>
      </c>
      <c r="BM140" s="179" t="s">
        <v>220</v>
      </c>
    </row>
    <row r="141" spans="1:65" s="2" customFormat="1" ht="16.5" customHeight="1">
      <c r="A141" s="31"/>
      <c r="B141" s="32"/>
      <c r="C141" s="168" t="s">
        <v>188</v>
      </c>
      <c r="D141" s="168" t="s">
        <v>143</v>
      </c>
      <c r="E141" s="169" t="s">
        <v>202</v>
      </c>
      <c r="F141" s="170" t="s">
        <v>203</v>
      </c>
      <c r="G141" s="171" t="s">
        <v>146</v>
      </c>
      <c r="H141" s="172">
        <v>3</v>
      </c>
      <c r="I141" s="173"/>
      <c r="J141" s="174">
        <f>ROUND(I141*H141,2)</f>
        <v>0</v>
      </c>
      <c r="K141" s="170" t="s">
        <v>147</v>
      </c>
      <c r="L141" s="36"/>
      <c r="M141" s="175" t="s">
        <v>21</v>
      </c>
      <c r="N141" s="176" t="s">
        <v>44</v>
      </c>
      <c r="O141" s="61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9" t="s">
        <v>148</v>
      </c>
      <c r="AT141" s="179" t="s">
        <v>143</v>
      </c>
      <c r="AU141" s="179" t="s">
        <v>80</v>
      </c>
      <c r="AY141" s="14" t="s">
        <v>142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4" t="s">
        <v>80</v>
      </c>
      <c r="BK141" s="180">
        <f>ROUND(I141*H141,2)</f>
        <v>0</v>
      </c>
      <c r="BL141" s="14" t="s">
        <v>148</v>
      </c>
      <c r="BM141" s="179" t="s">
        <v>221</v>
      </c>
    </row>
    <row r="142" spans="2:63" s="11" customFormat="1" ht="25.9" customHeight="1">
      <c r="B142" s="154"/>
      <c r="C142" s="155"/>
      <c r="D142" s="156" t="s">
        <v>72</v>
      </c>
      <c r="E142" s="157" t="s">
        <v>222</v>
      </c>
      <c r="F142" s="157" t="s">
        <v>222</v>
      </c>
      <c r="G142" s="155"/>
      <c r="H142" s="155"/>
      <c r="I142" s="158"/>
      <c r="J142" s="159">
        <f>BK142</f>
        <v>0</v>
      </c>
      <c r="K142" s="155"/>
      <c r="L142" s="160"/>
      <c r="M142" s="161"/>
      <c r="N142" s="162"/>
      <c r="O142" s="162"/>
      <c r="P142" s="163">
        <f>SUM(P143:P146)</f>
        <v>0</v>
      </c>
      <c r="Q142" s="162"/>
      <c r="R142" s="163">
        <f>SUM(R143:R146)</f>
        <v>0</v>
      </c>
      <c r="S142" s="162"/>
      <c r="T142" s="164">
        <f>SUM(T143:T146)</f>
        <v>0</v>
      </c>
      <c r="AR142" s="165" t="s">
        <v>80</v>
      </c>
      <c r="AT142" s="166" t="s">
        <v>72</v>
      </c>
      <c r="AU142" s="166" t="s">
        <v>73</v>
      </c>
      <c r="AY142" s="165" t="s">
        <v>142</v>
      </c>
      <c r="BK142" s="167">
        <f>SUM(BK143:BK146)</f>
        <v>0</v>
      </c>
    </row>
    <row r="143" spans="1:65" s="2" customFormat="1" ht="16.5" customHeight="1">
      <c r="A143" s="31"/>
      <c r="B143" s="32"/>
      <c r="C143" s="168" t="s">
        <v>223</v>
      </c>
      <c r="D143" s="168" t="s">
        <v>143</v>
      </c>
      <c r="E143" s="169" t="s">
        <v>224</v>
      </c>
      <c r="F143" s="170" t="s">
        <v>151</v>
      </c>
      <c r="G143" s="171" t="s">
        <v>146</v>
      </c>
      <c r="H143" s="172">
        <v>1</v>
      </c>
      <c r="I143" s="173"/>
      <c r="J143" s="174">
        <f>ROUND(I143*H143,2)</f>
        <v>0</v>
      </c>
      <c r="K143" s="170" t="s">
        <v>147</v>
      </c>
      <c r="L143" s="36"/>
      <c r="M143" s="175" t="s">
        <v>21</v>
      </c>
      <c r="N143" s="176" t="s">
        <v>44</v>
      </c>
      <c r="O143" s="61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9" t="s">
        <v>148</v>
      </c>
      <c r="AT143" s="179" t="s">
        <v>143</v>
      </c>
      <c r="AU143" s="179" t="s">
        <v>80</v>
      </c>
      <c r="AY143" s="14" t="s">
        <v>142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4" t="s">
        <v>80</v>
      </c>
      <c r="BK143" s="180">
        <f>ROUND(I143*H143,2)</f>
        <v>0</v>
      </c>
      <c r="BL143" s="14" t="s">
        <v>148</v>
      </c>
      <c r="BM143" s="179" t="s">
        <v>225</v>
      </c>
    </row>
    <row r="144" spans="1:65" s="2" customFormat="1" ht="16.5" customHeight="1">
      <c r="A144" s="31"/>
      <c r="B144" s="32"/>
      <c r="C144" s="168" t="s">
        <v>192</v>
      </c>
      <c r="D144" s="168" t="s">
        <v>143</v>
      </c>
      <c r="E144" s="169" t="s">
        <v>226</v>
      </c>
      <c r="F144" s="170" t="s">
        <v>227</v>
      </c>
      <c r="G144" s="171" t="s">
        <v>146</v>
      </c>
      <c r="H144" s="172">
        <v>1</v>
      </c>
      <c r="I144" s="173"/>
      <c r="J144" s="174">
        <f>ROUND(I144*H144,2)</f>
        <v>0</v>
      </c>
      <c r="K144" s="170" t="s">
        <v>147</v>
      </c>
      <c r="L144" s="36"/>
      <c r="M144" s="175" t="s">
        <v>21</v>
      </c>
      <c r="N144" s="176" t="s">
        <v>44</v>
      </c>
      <c r="O144" s="61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9" t="s">
        <v>148</v>
      </c>
      <c r="AT144" s="179" t="s">
        <v>143</v>
      </c>
      <c r="AU144" s="179" t="s">
        <v>80</v>
      </c>
      <c r="AY144" s="14" t="s">
        <v>142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4" t="s">
        <v>80</v>
      </c>
      <c r="BK144" s="180">
        <f>ROUND(I144*H144,2)</f>
        <v>0</v>
      </c>
      <c r="BL144" s="14" t="s">
        <v>148</v>
      </c>
      <c r="BM144" s="179" t="s">
        <v>228</v>
      </c>
    </row>
    <row r="145" spans="1:65" s="2" customFormat="1" ht="16.5" customHeight="1">
      <c r="A145" s="31"/>
      <c r="B145" s="32"/>
      <c r="C145" s="168" t="s">
        <v>229</v>
      </c>
      <c r="D145" s="168" t="s">
        <v>143</v>
      </c>
      <c r="E145" s="169" t="s">
        <v>230</v>
      </c>
      <c r="F145" s="170" t="s">
        <v>227</v>
      </c>
      <c r="G145" s="171" t="s">
        <v>146</v>
      </c>
      <c r="H145" s="172">
        <v>1</v>
      </c>
      <c r="I145" s="173"/>
      <c r="J145" s="174">
        <f>ROUND(I145*H145,2)</f>
        <v>0</v>
      </c>
      <c r="K145" s="170" t="s">
        <v>147</v>
      </c>
      <c r="L145" s="36"/>
      <c r="M145" s="175" t="s">
        <v>21</v>
      </c>
      <c r="N145" s="176" t="s">
        <v>44</v>
      </c>
      <c r="O145" s="61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9" t="s">
        <v>148</v>
      </c>
      <c r="AT145" s="179" t="s">
        <v>143</v>
      </c>
      <c r="AU145" s="179" t="s">
        <v>80</v>
      </c>
      <c r="AY145" s="14" t="s">
        <v>142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4" t="s">
        <v>80</v>
      </c>
      <c r="BK145" s="180">
        <f>ROUND(I145*H145,2)</f>
        <v>0</v>
      </c>
      <c r="BL145" s="14" t="s">
        <v>148</v>
      </c>
      <c r="BM145" s="179" t="s">
        <v>231</v>
      </c>
    </row>
    <row r="146" spans="1:65" s="2" customFormat="1" ht="16.5" customHeight="1">
      <c r="A146" s="31"/>
      <c r="B146" s="32"/>
      <c r="C146" s="168" t="s">
        <v>195</v>
      </c>
      <c r="D146" s="168" t="s">
        <v>143</v>
      </c>
      <c r="E146" s="169" t="s">
        <v>202</v>
      </c>
      <c r="F146" s="170" t="s">
        <v>203</v>
      </c>
      <c r="G146" s="171" t="s">
        <v>146</v>
      </c>
      <c r="H146" s="172">
        <v>1</v>
      </c>
      <c r="I146" s="173"/>
      <c r="J146" s="174">
        <f>ROUND(I146*H146,2)</f>
        <v>0</v>
      </c>
      <c r="K146" s="170" t="s">
        <v>147</v>
      </c>
      <c r="L146" s="36"/>
      <c r="M146" s="175" t="s">
        <v>21</v>
      </c>
      <c r="N146" s="176" t="s">
        <v>44</v>
      </c>
      <c r="O146" s="61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9" t="s">
        <v>148</v>
      </c>
      <c r="AT146" s="179" t="s">
        <v>143</v>
      </c>
      <c r="AU146" s="179" t="s">
        <v>80</v>
      </c>
      <c r="AY146" s="14" t="s">
        <v>142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4" t="s">
        <v>80</v>
      </c>
      <c r="BK146" s="180">
        <f>ROUND(I146*H146,2)</f>
        <v>0</v>
      </c>
      <c r="BL146" s="14" t="s">
        <v>148</v>
      </c>
      <c r="BM146" s="179" t="s">
        <v>232</v>
      </c>
    </row>
    <row r="147" spans="2:63" s="11" customFormat="1" ht="25.9" customHeight="1">
      <c r="B147" s="154"/>
      <c r="C147" s="155"/>
      <c r="D147" s="156" t="s">
        <v>72</v>
      </c>
      <c r="E147" s="157" t="s">
        <v>233</v>
      </c>
      <c r="F147" s="157" t="s">
        <v>233</v>
      </c>
      <c r="G147" s="155"/>
      <c r="H147" s="155"/>
      <c r="I147" s="158"/>
      <c r="J147" s="159">
        <f>BK147</f>
        <v>0</v>
      </c>
      <c r="K147" s="155"/>
      <c r="L147" s="160"/>
      <c r="M147" s="161"/>
      <c r="N147" s="162"/>
      <c r="O147" s="162"/>
      <c r="P147" s="163">
        <f>SUM(P148:P149)</f>
        <v>0</v>
      </c>
      <c r="Q147" s="162"/>
      <c r="R147" s="163">
        <f>SUM(R148:R149)</f>
        <v>0</v>
      </c>
      <c r="S147" s="162"/>
      <c r="T147" s="164">
        <f>SUM(T148:T149)</f>
        <v>0</v>
      </c>
      <c r="AR147" s="165" t="s">
        <v>80</v>
      </c>
      <c r="AT147" s="166" t="s">
        <v>72</v>
      </c>
      <c r="AU147" s="166" t="s">
        <v>73</v>
      </c>
      <c r="AY147" s="165" t="s">
        <v>142</v>
      </c>
      <c r="BK147" s="167">
        <f>SUM(BK148:BK149)</f>
        <v>0</v>
      </c>
    </row>
    <row r="148" spans="1:65" s="2" customFormat="1" ht="16.5" customHeight="1">
      <c r="A148" s="31"/>
      <c r="B148" s="32"/>
      <c r="C148" s="168" t="s">
        <v>234</v>
      </c>
      <c r="D148" s="168" t="s">
        <v>143</v>
      </c>
      <c r="E148" s="169" t="s">
        <v>183</v>
      </c>
      <c r="F148" s="170" t="s">
        <v>184</v>
      </c>
      <c r="G148" s="171" t="s">
        <v>146</v>
      </c>
      <c r="H148" s="172">
        <v>2</v>
      </c>
      <c r="I148" s="173"/>
      <c r="J148" s="174">
        <f>ROUND(I148*H148,2)</f>
        <v>0</v>
      </c>
      <c r="K148" s="170" t="s">
        <v>147</v>
      </c>
      <c r="L148" s="36"/>
      <c r="M148" s="175" t="s">
        <v>21</v>
      </c>
      <c r="N148" s="176" t="s">
        <v>44</v>
      </c>
      <c r="O148" s="61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9" t="s">
        <v>148</v>
      </c>
      <c r="AT148" s="179" t="s">
        <v>143</v>
      </c>
      <c r="AU148" s="179" t="s">
        <v>80</v>
      </c>
      <c r="AY148" s="14" t="s">
        <v>142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4" t="s">
        <v>80</v>
      </c>
      <c r="BK148" s="180">
        <f>ROUND(I148*H148,2)</f>
        <v>0</v>
      </c>
      <c r="BL148" s="14" t="s">
        <v>148</v>
      </c>
      <c r="BM148" s="179" t="s">
        <v>235</v>
      </c>
    </row>
    <row r="149" spans="1:65" s="2" customFormat="1" ht="16.5" customHeight="1">
      <c r="A149" s="31"/>
      <c r="B149" s="32"/>
      <c r="C149" s="168" t="s">
        <v>196</v>
      </c>
      <c r="D149" s="168" t="s">
        <v>143</v>
      </c>
      <c r="E149" s="169" t="s">
        <v>211</v>
      </c>
      <c r="F149" s="170" t="s">
        <v>212</v>
      </c>
      <c r="G149" s="171" t="s">
        <v>146</v>
      </c>
      <c r="H149" s="172">
        <v>5</v>
      </c>
      <c r="I149" s="173"/>
      <c r="J149" s="174">
        <f>ROUND(I149*H149,2)</f>
        <v>0</v>
      </c>
      <c r="K149" s="170" t="s">
        <v>147</v>
      </c>
      <c r="L149" s="36"/>
      <c r="M149" s="175" t="s">
        <v>21</v>
      </c>
      <c r="N149" s="176" t="s">
        <v>44</v>
      </c>
      <c r="O149" s="61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9" t="s">
        <v>148</v>
      </c>
      <c r="AT149" s="179" t="s">
        <v>143</v>
      </c>
      <c r="AU149" s="179" t="s">
        <v>80</v>
      </c>
      <c r="AY149" s="14" t="s">
        <v>142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4" t="s">
        <v>80</v>
      </c>
      <c r="BK149" s="180">
        <f>ROUND(I149*H149,2)</f>
        <v>0</v>
      </c>
      <c r="BL149" s="14" t="s">
        <v>148</v>
      </c>
      <c r="BM149" s="179" t="s">
        <v>236</v>
      </c>
    </row>
    <row r="150" spans="2:63" s="11" customFormat="1" ht="25.9" customHeight="1">
      <c r="B150" s="154"/>
      <c r="C150" s="155"/>
      <c r="D150" s="156" t="s">
        <v>72</v>
      </c>
      <c r="E150" s="157" t="s">
        <v>237</v>
      </c>
      <c r="F150" s="157" t="s">
        <v>237</v>
      </c>
      <c r="G150" s="155"/>
      <c r="H150" s="155"/>
      <c r="I150" s="158"/>
      <c r="J150" s="159">
        <f>BK150</f>
        <v>0</v>
      </c>
      <c r="K150" s="155"/>
      <c r="L150" s="160"/>
      <c r="M150" s="161"/>
      <c r="N150" s="162"/>
      <c r="O150" s="162"/>
      <c r="P150" s="163">
        <f>P151</f>
        <v>0</v>
      </c>
      <c r="Q150" s="162"/>
      <c r="R150" s="163">
        <f>R151</f>
        <v>0</v>
      </c>
      <c r="S150" s="162"/>
      <c r="T150" s="164">
        <f>T151</f>
        <v>0</v>
      </c>
      <c r="AR150" s="165" t="s">
        <v>80</v>
      </c>
      <c r="AT150" s="166" t="s">
        <v>72</v>
      </c>
      <c r="AU150" s="166" t="s">
        <v>73</v>
      </c>
      <c r="AY150" s="165" t="s">
        <v>142</v>
      </c>
      <c r="BK150" s="167">
        <f>BK151</f>
        <v>0</v>
      </c>
    </row>
    <row r="151" spans="1:65" s="2" customFormat="1" ht="16.5" customHeight="1">
      <c r="A151" s="31"/>
      <c r="B151" s="32"/>
      <c r="C151" s="168" t="s">
        <v>238</v>
      </c>
      <c r="D151" s="168" t="s">
        <v>143</v>
      </c>
      <c r="E151" s="169" t="s">
        <v>239</v>
      </c>
      <c r="F151" s="170" t="s">
        <v>169</v>
      </c>
      <c r="G151" s="171" t="s">
        <v>146</v>
      </c>
      <c r="H151" s="172">
        <v>48</v>
      </c>
      <c r="I151" s="173"/>
      <c r="J151" s="174">
        <f>ROUND(I151*H151,2)</f>
        <v>0</v>
      </c>
      <c r="K151" s="170" t="s">
        <v>147</v>
      </c>
      <c r="L151" s="36"/>
      <c r="M151" s="175" t="s">
        <v>21</v>
      </c>
      <c r="N151" s="176" t="s">
        <v>44</v>
      </c>
      <c r="O151" s="61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9" t="s">
        <v>148</v>
      </c>
      <c r="AT151" s="179" t="s">
        <v>143</v>
      </c>
      <c r="AU151" s="179" t="s">
        <v>80</v>
      </c>
      <c r="AY151" s="14" t="s">
        <v>142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4" t="s">
        <v>80</v>
      </c>
      <c r="BK151" s="180">
        <f>ROUND(I151*H151,2)</f>
        <v>0</v>
      </c>
      <c r="BL151" s="14" t="s">
        <v>148</v>
      </c>
      <c r="BM151" s="179" t="s">
        <v>240</v>
      </c>
    </row>
    <row r="152" spans="2:63" s="11" customFormat="1" ht="25.9" customHeight="1">
      <c r="B152" s="154"/>
      <c r="C152" s="155"/>
      <c r="D152" s="156" t="s">
        <v>72</v>
      </c>
      <c r="E152" s="157" t="s">
        <v>241</v>
      </c>
      <c r="F152" s="157" t="s">
        <v>241</v>
      </c>
      <c r="G152" s="155"/>
      <c r="H152" s="155"/>
      <c r="I152" s="158"/>
      <c r="J152" s="159">
        <f>BK152</f>
        <v>0</v>
      </c>
      <c r="K152" s="155"/>
      <c r="L152" s="160"/>
      <c r="M152" s="161"/>
      <c r="N152" s="162"/>
      <c r="O152" s="162"/>
      <c r="P152" s="163">
        <f>SUM(P153:P158)</f>
        <v>0</v>
      </c>
      <c r="Q152" s="162"/>
      <c r="R152" s="163">
        <f>SUM(R153:R158)</f>
        <v>0</v>
      </c>
      <c r="S152" s="162"/>
      <c r="T152" s="164">
        <f>SUM(T153:T158)</f>
        <v>0</v>
      </c>
      <c r="AR152" s="165" t="s">
        <v>80</v>
      </c>
      <c r="AT152" s="166" t="s">
        <v>72</v>
      </c>
      <c r="AU152" s="166" t="s">
        <v>73</v>
      </c>
      <c r="AY152" s="165" t="s">
        <v>142</v>
      </c>
      <c r="BK152" s="167">
        <f>SUM(BK153:BK158)</f>
        <v>0</v>
      </c>
    </row>
    <row r="153" spans="1:65" s="2" customFormat="1" ht="16.5" customHeight="1">
      <c r="A153" s="31"/>
      <c r="B153" s="32"/>
      <c r="C153" s="168" t="s">
        <v>199</v>
      </c>
      <c r="D153" s="168" t="s">
        <v>143</v>
      </c>
      <c r="E153" s="169" t="s">
        <v>242</v>
      </c>
      <c r="F153" s="170" t="s">
        <v>243</v>
      </c>
      <c r="G153" s="171" t="s">
        <v>146</v>
      </c>
      <c r="H153" s="172">
        <v>1</v>
      </c>
      <c r="I153" s="173"/>
      <c r="J153" s="174">
        <f aca="true" t="shared" si="10" ref="J153:J158">ROUND(I153*H153,2)</f>
        <v>0</v>
      </c>
      <c r="K153" s="170" t="s">
        <v>147</v>
      </c>
      <c r="L153" s="36"/>
      <c r="M153" s="175" t="s">
        <v>21</v>
      </c>
      <c r="N153" s="176" t="s">
        <v>44</v>
      </c>
      <c r="O153" s="61"/>
      <c r="P153" s="177">
        <f aca="true" t="shared" si="11" ref="P153:P158">O153*H153</f>
        <v>0</v>
      </c>
      <c r="Q153" s="177">
        <v>0</v>
      </c>
      <c r="R153" s="177">
        <f aca="true" t="shared" si="12" ref="R153:R158">Q153*H153</f>
        <v>0</v>
      </c>
      <c r="S153" s="177">
        <v>0</v>
      </c>
      <c r="T153" s="178">
        <f aca="true" t="shared" si="13" ref="T153:T158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9" t="s">
        <v>148</v>
      </c>
      <c r="AT153" s="179" t="s">
        <v>143</v>
      </c>
      <c r="AU153" s="179" t="s">
        <v>80</v>
      </c>
      <c r="AY153" s="14" t="s">
        <v>142</v>
      </c>
      <c r="BE153" s="180">
        <f aca="true" t="shared" si="14" ref="BE153:BE158">IF(N153="základní",J153,0)</f>
        <v>0</v>
      </c>
      <c r="BF153" s="180">
        <f aca="true" t="shared" si="15" ref="BF153:BF158">IF(N153="snížená",J153,0)</f>
        <v>0</v>
      </c>
      <c r="BG153" s="180">
        <f aca="true" t="shared" si="16" ref="BG153:BG158">IF(N153="zákl. přenesená",J153,0)</f>
        <v>0</v>
      </c>
      <c r="BH153" s="180">
        <f aca="true" t="shared" si="17" ref="BH153:BH158">IF(N153="sníž. přenesená",J153,0)</f>
        <v>0</v>
      </c>
      <c r="BI153" s="180">
        <f aca="true" t="shared" si="18" ref="BI153:BI158">IF(N153="nulová",J153,0)</f>
        <v>0</v>
      </c>
      <c r="BJ153" s="14" t="s">
        <v>80</v>
      </c>
      <c r="BK153" s="180">
        <f aca="true" t="shared" si="19" ref="BK153:BK158">ROUND(I153*H153,2)</f>
        <v>0</v>
      </c>
      <c r="BL153" s="14" t="s">
        <v>148</v>
      </c>
      <c r="BM153" s="179" t="s">
        <v>244</v>
      </c>
    </row>
    <row r="154" spans="1:65" s="2" customFormat="1" ht="16.5" customHeight="1">
      <c r="A154" s="31"/>
      <c r="B154" s="32"/>
      <c r="C154" s="168" t="s">
        <v>245</v>
      </c>
      <c r="D154" s="168" t="s">
        <v>143</v>
      </c>
      <c r="E154" s="169" t="s">
        <v>246</v>
      </c>
      <c r="F154" s="170" t="s">
        <v>184</v>
      </c>
      <c r="G154" s="171" t="s">
        <v>146</v>
      </c>
      <c r="H154" s="172">
        <v>1</v>
      </c>
      <c r="I154" s="173"/>
      <c r="J154" s="174">
        <f t="shared" si="10"/>
        <v>0</v>
      </c>
      <c r="K154" s="170" t="s">
        <v>147</v>
      </c>
      <c r="L154" s="36"/>
      <c r="M154" s="175" t="s">
        <v>21</v>
      </c>
      <c r="N154" s="176" t="s">
        <v>44</v>
      </c>
      <c r="O154" s="61"/>
      <c r="P154" s="177">
        <f t="shared" si="11"/>
        <v>0</v>
      </c>
      <c r="Q154" s="177">
        <v>0</v>
      </c>
      <c r="R154" s="177">
        <f t="shared" si="12"/>
        <v>0</v>
      </c>
      <c r="S154" s="177">
        <v>0</v>
      </c>
      <c r="T154" s="178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9" t="s">
        <v>148</v>
      </c>
      <c r="AT154" s="179" t="s">
        <v>143</v>
      </c>
      <c r="AU154" s="179" t="s">
        <v>80</v>
      </c>
      <c r="AY154" s="14" t="s">
        <v>142</v>
      </c>
      <c r="BE154" s="180">
        <f t="shared" si="14"/>
        <v>0</v>
      </c>
      <c r="BF154" s="180">
        <f t="shared" si="15"/>
        <v>0</v>
      </c>
      <c r="BG154" s="180">
        <f t="shared" si="16"/>
        <v>0</v>
      </c>
      <c r="BH154" s="180">
        <f t="shared" si="17"/>
        <v>0</v>
      </c>
      <c r="BI154" s="180">
        <f t="shared" si="18"/>
        <v>0</v>
      </c>
      <c r="BJ154" s="14" t="s">
        <v>80</v>
      </c>
      <c r="BK154" s="180">
        <f t="shared" si="19"/>
        <v>0</v>
      </c>
      <c r="BL154" s="14" t="s">
        <v>148</v>
      </c>
      <c r="BM154" s="179" t="s">
        <v>247</v>
      </c>
    </row>
    <row r="155" spans="1:65" s="2" customFormat="1" ht="16.5" customHeight="1">
      <c r="A155" s="31"/>
      <c r="B155" s="32"/>
      <c r="C155" s="168" t="s">
        <v>204</v>
      </c>
      <c r="D155" s="168" t="s">
        <v>143</v>
      </c>
      <c r="E155" s="169" t="s">
        <v>211</v>
      </c>
      <c r="F155" s="170" t="s">
        <v>212</v>
      </c>
      <c r="G155" s="171" t="s">
        <v>146</v>
      </c>
      <c r="H155" s="172">
        <v>2</v>
      </c>
      <c r="I155" s="173"/>
      <c r="J155" s="174">
        <f t="shared" si="10"/>
        <v>0</v>
      </c>
      <c r="K155" s="170" t="s">
        <v>147</v>
      </c>
      <c r="L155" s="36"/>
      <c r="M155" s="175" t="s">
        <v>21</v>
      </c>
      <c r="N155" s="176" t="s">
        <v>44</v>
      </c>
      <c r="O155" s="61"/>
      <c r="P155" s="177">
        <f t="shared" si="11"/>
        <v>0</v>
      </c>
      <c r="Q155" s="177">
        <v>0</v>
      </c>
      <c r="R155" s="177">
        <f t="shared" si="12"/>
        <v>0</v>
      </c>
      <c r="S155" s="177">
        <v>0</v>
      </c>
      <c r="T155" s="178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9" t="s">
        <v>148</v>
      </c>
      <c r="AT155" s="179" t="s">
        <v>143</v>
      </c>
      <c r="AU155" s="179" t="s">
        <v>80</v>
      </c>
      <c r="AY155" s="14" t="s">
        <v>142</v>
      </c>
      <c r="BE155" s="180">
        <f t="shared" si="14"/>
        <v>0</v>
      </c>
      <c r="BF155" s="180">
        <f t="shared" si="15"/>
        <v>0</v>
      </c>
      <c r="BG155" s="180">
        <f t="shared" si="16"/>
        <v>0</v>
      </c>
      <c r="BH155" s="180">
        <f t="shared" si="17"/>
        <v>0</v>
      </c>
      <c r="BI155" s="180">
        <f t="shared" si="18"/>
        <v>0</v>
      </c>
      <c r="BJ155" s="14" t="s">
        <v>80</v>
      </c>
      <c r="BK155" s="180">
        <f t="shared" si="19"/>
        <v>0</v>
      </c>
      <c r="BL155" s="14" t="s">
        <v>148</v>
      </c>
      <c r="BM155" s="179" t="s">
        <v>248</v>
      </c>
    </row>
    <row r="156" spans="1:65" s="2" customFormat="1" ht="16.5" customHeight="1">
      <c r="A156" s="31"/>
      <c r="B156" s="32"/>
      <c r="C156" s="168" t="s">
        <v>249</v>
      </c>
      <c r="D156" s="168" t="s">
        <v>143</v>
      </c>
      <c r="E156" s="169" t="s">
        <v>157</v>
      </c>
      <c r="F156" s="170" t="s">
        <v>158</v>
      </c>
      <c r="G156" s="171" t="s">
        <v>146</v>
      </c>
      <c r="H156" s="172">
        <v>3</v>
      </c>
      <c r="I156" s="173"/>
      <c r="J156" s="174">
        <f t="shared" si="10"/>
        <v>0</v>
      </c>
      <c r="K156" s="170" t="s">
        <v>147</v>
      </c>
      <c r="L156" s="36"/>
      <c r="M156" s="175" t="s">
        <v>21</v>
      </c>
      <c r="N156" s="176" t="s">
        <v>44</v>
      </c>
      <c r="O156" s="61"/>
      <c r="P156" s="177">
        <f t="shared" si="11"/>
        <v>0</v>
      </c>
      <c r="Q156" s="177">
        <v>0</v>
      </c>
      <c r="R156" s="177">
        <f t="shared" si="12"/>
        <v>0</v>
      </c>
      <c r="S156" s="177">
        <v>0</v>
      </c>
      <c r="T156" s="178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9" t="s">
        <v>148</v>
      </c>
      <c r="AT156" s="179" t="s">
        <v>143</v>
      </c>
      <c r="AU156" s="179" t="s">
        <v>80</v>
      </c>
      <c r="AY156" s="14" t="s">
        <v>142</v>
      </c>
      <c r="BE156" s="180">
        <f t="shared" si="14"/>
        <v>0</v>
      </c>
      <c r="BF156" s="180">
        <f t="shared" si="15"/>
        <v>0</v>
      </c>
      <c r="BG156" s="180">
        <f t="shared" si="16"/>
        <v>0</v>
      </c>
      <c r="BH156" s="180">
        <f t="shared" si="17"/>
        <v>0</v>
      </c>
      <c r="BI156" s="180">
        <f t="shared" si="18"/>
        <v>0</v>
      </c>
      <c r="BJ156" s="14" t="s">
        <v>80</v>
      </c>
      <c r="BK156" s="180">
        <f t="shared" si="19"/>
        <v>0</v>
      </c>
      <c r="BL156" s="14" t="s">
        <v>148</v>
      </c>
      <c r="BM156" s="179" t="s">
        <v>250</v>
      </c>
    </row>
    <row r="157" spans="1:65" s="2" customFormat="1" ht="16.5" customHeight="1">
      <c r="A157" s="31"/>
      <c r="B157" s="32"/>
      <c r="C157" s="168" t="s">
        <v>206</v>
      </c>
      <c r="D157" s="168" t="s">
        <v>143</v>
      </c>
      <c r="E157" s="169" t="s">
        <v>251</v>
      </c>
      <c r="F157" s="170" t="s">
        <v>216</v>
      </c>
      <c r="G157" s="171" t="s">
        <v>146</v>
      </c>
      <c r="H157" s="172">
        <v>1</v>
      </c>
      <c r="I157" s="173"/>
      <c r="J157" s="174">
        <f t="shared" si="10"/>
        <v>0</v>
      </c>
      <c r="K157" s="170" t="s">
        <v>147</v>
      </c>
      <c r="L157" s="36"/>
      <c r="M157" s="175" t="s">
        <v>21</v>
      </c>
      <c r="N157" s="176" t="s">
        <v>44</v>
      </c>
      <c r="O157" s="61"/>
      <c r="P157" s="177">
        <f t="shared" si="11"/>
        <v>0</v>
      </c>
      <c r="Q157" s="177">
        <v>0</v>
      </c>
      <c r="R157" s="177">
        <f t="shared" si="12"/>
        <v>0</v>
      </c>
      <c r="S157" s="177">
        <v>0</v>
      </c>
      <c r="T157" s="178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9" t="s">
        <v>148</v>
      </c>
      <c r="AT157" s="179" t="s">
        <v>143</v>
      </c>
      <c r="AU157" s="179" t="s">
        <v>80</v>
      </c>
      <c r="AY157" s="14" t="s">
        <v>142</v>
      </c>
      <c r="BE157" s="180">
        <f t="shared" si="14"/>
        <v>0</v>
      </c>
      <c r="BF157" s="180">
        <f t="shared" si="15"/>
        <v>0</v>
      </c>
      <c r="BG157" s="180">
        <f t="shared" si="16"/>
        <v>0</v>
      </c>
      <c r="BH157" s="180">
        <f t="shared" si="17"/>
        <v>0</v>
      </c>
      <c r="BI157" s="180">
        <f t="shared" si="18"/>
        <v>0</v>
      </c>
      <c r="BJ157" s="14" t="s">
        <v>80</v>
      </c>
      <c r="BK157" s="180">
        <f t="shared" si="19"/>
        <v>0</v>
      </c>
      <c r="BL157" s="14" t="s">
        <v>148</v>
      </c>
      <c r="BM157" s="179" t="s">
        <v>252</v>
      </c>
    </row>
    <row r="158" spans="1:65" s="2" customFormat="1" ht="16.5" customHeight="1">
      <c r="A158" s="31"/>
      <c r="B158" s="32"/>
      <c r="C158" s="168" t="s">
        <v>253</v>
      </c>
      <c r="D158" s="168" t="s">
        <v>143</v>
      </c>
      <c r="E158" s="169" t="s">
        <v>254</v>
      </c>
      <c r="F158" s="170" t="s">
        <v>216</v>
      </c>
      <c r="G158" s="171" t="s">
        <v>146</v>
      </c>
      <c r="H158" s="172">
        <v>1</v>
      </c>
      <c r="I158" s="173"/>
      <c r="J158" s="174">
        <f t="shared" si="10"/>
        <v>0</v>
      </c>
      <c r="K158" s="170" t="s">
        <v>147</v>
      </c>
      <c r="L158" s="36"/>
      <c r="M158" s="175" t="s">
        <v>21</v>
      </c>
      <c r="N158" s="176" t="s">
        <v>44</v>
      </c>
      <c r="O158" s="61"/>
      <c r="P158" s="177">
        <f t="shared" si="11"/>
        <v>0</v>
      </c>
      <c r="Q158" s="177">
        <v>0</v>
      </c>
      <c r="R158" s="177">
        <f t="shared" si="12"/>
        <v>0</v>
      </c>
      <c r="S158" s="177">
        <v>0</v>
      </c>
      <c r="T158" s="178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9" t="s">
        <v>148</v>
      </c>
      <c r="AT158" s="179" t="s">
        <v>143</v>
      </c>
      <c r="AU158" s="179" t="s">
        <v>80</v>
      </c>
      <c r="AY158" s="14" t="s">
        <v>142</v>
      </c>
      <c r="BE158" s="180">
        <f t="shared" si="14"/>
        <v>0</v>
      </c>
      <c r="BF158" s="180">
        <f t="shared" si="15"/>
        <v>0</v>
      </c>
      <c r="BG158" s="180">
        <f t="shared" si="16"/>
        <v>0</v>
      </c>
      <c r="BH158" s="180">
        <f t="shared" si="17"/>
        <v>0</v>
      </c>
      <c r="BI158" s="180">
        <f t="shared" si="18"/>
        <v>0</v>
      </c>
      <c r="BJ158" s="14" t="s">
        <v>80</v>
      </c>
      <c r="BK158" s="180">
        <f t="shared" si="19"/>
        <v>0</v>
      </c>
      <c r="BL158" s="14" t="s">
        <v>148</v>
      </c>
      <c r="BM158" s="179" t="s">
        <v>255</v>
      </c>
    </row>
    <row r="159" spans="2:63" s="11" customFormat="1" ht="25.9" customHeight="1">
      <c r="B159" s="154"/>
      <c r="C159" s="155"/>
      <c r="D159" s="156" t="s">
        <v>72</v>
      </c>
      <c r="E159" s="157" t="s">
        <v>256</v>
      </c>
      <c r="F159" s="157" t="s">
        <v>256</v>
      </c>
      <c r="G159" s="155"/>
      <c r="H159" s="155"/>
      <c r="I159" s="158"/>
      <c r="J159" s="159">
        <f>BK159</f>
        <v>0</v>
      </c>
      <c r="K159" s="155"/>
      <c r="L159" s="160"/>
      <c r="M159" s="161"/>
      <c r="N159" s="162"/>
      <c r="O159" s="162"/>
      <c r="P159" s="163">
        <f>SUM(P160:P161)</f>
        <v>0</v>
      </c>
      <c r="Q159" s="162"/>
      <c r="R159" s="163">
        <f>SUM(R160:R161)</f>
        <v>0</v>
      </c>
      <c r="S159" s="162"/>
      <c r="T159" s="164">
        <f>SUM(T160:T161)</f>
        <v>0</v>
      </c>
      <c r="AR159" s="165" t="s">
        <v>80</v>
      </c>
      <c r="AT159" s="166" t="s">
        <v>72</v>
      </c>
      <c r="AU159" s="166" t="s">
        <v>73</v>
      </c>
      <c r="AY159" s="165" t="s">
        <v>142</v>
      </c>
      <c r="BK159" s="167">
        <f>SUM(BK160:BK161)</f>
        <v>0</v>
      </c>
    </row>
    <row r="160" spans="1:65" s="2" customFormat="1" ht="16.5" customHeight="1">
      <c r="A160" s="31"/>
      <c r="B160" s="32"/>
      <c r="C160" s="168" t="s">
        <v>210</v>
      </c>
      <c r="D160" s="168" t="s">
        <v>143</v>
      </c>
      <c r="E160" s="169" t="s">
        <v>257</v>
      </c>
      <c r="F160" s="170" t="s">
        <v>184</v>
      </c>
      <c r="G160" s="171" t="s">
        <v>146</v>
      </c>
      <c r="H160" s="172">
        <v>8</v>
      </c>
      <c r="I160" s="173"/>
      <c r="J160" s="174">
        <f>ROUND(I160*H160,2)</f>
        <v>0</v>
      </c>
      <c r="K160" s="170" t="s">
        <v>147</v>
      </c>
      <c r="L160" s="36"/>
      <c r="M160" s="175" t="s">
        <v>21</v>
      </c>
      <c r="N160" s="176" t="s">
        <v>44</v>
      </c>
      <c r="O160" s="61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9" t="s">
        <v>148</v>
      </c>
      <c r="AT160" s="179" t="s">
        <v>143</v>
      </c>
      <c r="AU160" s="179" t="s">
        <v>80</v>
      </c>
      <c r="AY160" s="14" t="s">
        <v>142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4" t="s">
        <v>80</v>
      </c>
      <c r="BK160" s="180">
        <f>ROUND(I160*H160,2)</f>
        <v>0</v>
      </c>
      <c r="BL160" s="14" t="s">
        <v>148</v>
      </c>
      <c r="BM160" s="179" t="s">
        <v>258</v>
      </c>
    </row>
    <row r="161" spans="1:65" s="2" customFormat="1" ht="16.5" customHeight="1">
      <c r="A161" s="31"/>
      <c r="B161" s="32"/>
      <c r="C161" s="168" t="s">
        <v>259</v>
      </c>
      <c r="D161" s="168" t="s">
        <v>143</v>
      </c>
      <c r="E161" s="169" t="s">
        <v>211</v>
      </c>
      <c r="F161" s="170" t="s">
        <v>212</v>
      </c>
      <c r="G161" s="171" t="s">
        <v>146</v>
      </c>
      <c r="H161" s="172">
        <v>32</v>
      </c>
      <c r="I161" s="173"/>
      <c r="J161" s="174">
        <f>ROUND(I161*H161,2)</f>
        <v>0</v>
      </c>
      <c r="K161" s="170" t="s">
        <v>147</v>
      </c>
      <c r="L161" s="36"/>
      <c r="M161" s="175" t="s">
        <v>21</v>
      </c>
      <c r="N161" s="176" t="s">
        <v>44</v>
      </c>
      <c r="O161" s="61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9" t="s">
        <v>148</v>
      </c>
      <c r="AT161" s="179" t="s">
        <v>143</v>
      </c>
      <c r="AU161" s="179" t="s">
        <v>80</v>
      </c>
      <c r="AY161" s="14" t="s">
        <v>142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4" t="s">
        <v>80</v>
      </c>
      <c r="BK161" s="180">
        <f>ROUND(I161*H161,2)</f>
        <v>0</v>
      </c>
      <c r="BL161" s="14" t="s">
        <v>148</v>
      </c>
      <c r="BM161" s="179" t="s">
        <v>260</v>
      </c>
    </row>
    <row r="162" spans="2:63" s="11" customFormat="1" ht="25.9" customHeight="1">
      <c r="B162" s="154"/>
      <c r="C162" s="155"/>
      <c r="D162" s="156" t="s">
        <v>72</v>
      </c>
      <c r="E162" s="157" t="s">
        <v>261</v>
      </c>
      <c r="F162" s="157" t="s">
        <v>261</v>
      </c>
      <c r="G162" s="155"/>
      <c r="H162" s="155"/>
      <c r="I162" s="158"/>
      <c r="J162" s="159">
        <f>BK162</f>
        <v>0</v>
      </c>
      <c r="K162" s="155"/>
      <c r="L162" s="160"/>
      <c r="M162" s="161"/>
      <c r="N162" s="162"/>
      <c r="O162" s="162"/>
      <c r="P162" s="163">
        <f>SUM(P163:P165)</f>
        <v>0</v>
      </c>
      <c r="Q162" s="162"/>
      <c r="R162" s="163">
        <f>SUM(R163:R165)</f>
        <v>0</v>
      </c>
      <c r="S162" s="162"/>
      <c r="T162" s="164">
        <f>SUM(T163:T165)</f>
        <v>0</v>
      </c>
      <c r="AR162" s="165" t="s">
        <v>80</v>
      </c>
      <c r="AT162" s="166" t="s">
        <v>72</v>
      </c>
      <c r="AU162" s="166" t="s">
        <v>73</v>
      </c>
      <c r="AY162" s="165" t="s">
        <v>142</v>
      </c>
      <c r="BK162" s="167">
        <f>SUM(BK163:BK165)</f>
        <v>0</v>
      </c>
    </row>
    <row r="163" spans="1:65" s="2" customFormat="1" ht="16.5" customHeight="1">
      <c r="A163" s="31"/>
      <c r="B163" s="32"/>
      <c r="C163" s="168" t="s">
        <v>213</v>
      </c>
      <c r="D163" s="168" t="s">
        <v>143</v>
      </c>
      <c r="E163" s="169" t="s">
        <v>183</v>
      </c>
      <c r="F163" s="170" t="s">
        <v>184</v>
      </c>
      <c r="G163" s="171" t="s">
        <v>146</v>
      </c>
      <c r="H163" s="172">
        <v>5</v>
      </c>
      <c r="I163" s="173"/>
      <c r="J163" s="174">
        <f>ROUND(I163*H163,2)</f>
        <v>0</v>
      </c>
      <c r="K163" s="170" t="s">
        <v>147</v>
      </c>
      <c r="L163" s="36"/>
      <c r="M163" s="175" t="s">
        <v>21</v>
      </c>
      <c r="N163" s="176" t="s">
        <v>44</v>
      </c>
      <c r="O163" s="61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9" t="s">
        <v>148</v>
      </c>
      <c r="AT163" s="179" t="s">
        <v>143</v>
      </c>
      <c r="AU163" s="179" t="s">
        <v>80</v>
      </c>
      <c r="AY163" s="14" t="s">
        <v>142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4" t="s">
        <v>80</v>
      </c>
      <c r="BK163" s="180">
        <f>ROUND(I163*H163,2)</f>
        <v>0</v>
      </c>
      <c r="BL163" s="14" t="s">
        <v>148</v>
      </c>
      <c r="BM163" s="179" t="s">
        <v>262</v>
      </c>
    </row>
    <row r="164" spans="1:65" s="2" customFormat="1" ht="16.5" customHeight="1">
      <c r="A164" s="31"/>
      <c r="B164" s="32"/>
      <c r="C164" s="168" t="s">
        <v>263</v>
      </c>
      <c r="D164" s="168" t="s">
        <v>143</v>
      </c>
      <c r="E164" s="169" t="s">
        <v>264</v>
      </c>
      <c r="F164" s="170" t="s">
        <v>265</v>
      </c>
      <c r="G164" s="171" t="s">
        <v>146</v>
      </c>
      <c r="H164" s="172">
        <v>4</v>
      </c>
      <c r="I164" s="173"/>
      <c r="J164" s="174">
        <f>ROUND(I164*H164,2)</f>
        <v>0</v>
      </c>
      <c r="K164" s="170" t="s">
        <v>147</v>
      </c>
      <c r="L164" s="36"/>
      <c r="M164" s="175" t="s">
        <v>21</v>
      </c>
      <c r="N164" s="176" t="s">
        <v>44</v>
      </c>
      <c r="O164" s="61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9" t="s">
        <v>148</v>
      </c>
      <c r="AT164" s="179" t="s">
        <v>143</v>
      </c>
      <c r="AU164" s="179" t="s">
        <v>80</v>
      </c>
      <c r="AY164" s="14" t="s">
        <v>142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4" t="s">
        <v>80</v>
      </c>
      <c r="BK164" s="180">
        <f>ROUND(I164*H164,2)</f>
        <v>0</v>
      </c>
      <c r="BL164" s="14" t="s">
        <v>148</v>
      </c>
      <c r="BM164" s="179" t="s">
        <v>266</v>
      </c>
    </row>
    <row r="165" spans="1:65" s="2" customFormat="1" ht="16.5" customHeight="1">
      <c r="A165" s="31"/>
      <c r="B165" s="32"/>
      <c r="C165" s="168" t="s">
        <v>214</v>
      </c>
      <c r="D165" s="168" t="s">
        <v>143</v>
      </c>
      <c r="E165" s="169" t="s">
        <v>186</v>
      </c>
      <c r="F165" s="170" t="s">
        <v>187</v>
      </c>
      <c r="G165" s="171" t="s">
        <v>146</v>
      </c>
      <c r="H165" s="172">
        <v>17</v>
      </c>
      <c r="I165" s="173"/>
      <c r="J165" s="174">
        <f>ROUND(I165*H165,2)</f>
        <v>0</v>
      </c>
      <c r="K165" s="170" t="s">
        <v>147</v>
      </c>
      <c r="L165" s="36"/>
      <c r="M165" s="175" t="s">
        <v>21</v>
      </c>
      <c r="N165" s="176" t="s">
        <v>44</v>
      </c>
      <c r="O165" s="61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9" t="s">
        <v>148</v>
      </c>
      <c r="AT165" s="179" t="s">
        <v>143</v>
      </c>
      <c r="AU165" s="179" t="s">
        <v>80</v>
      </c>
      <c r="AY165" s="14" t="s">
        <v>142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4" t="s">
        <v>80</v>
      </c>
      <c r="BK165" s="180">
        <f>ROUND(I165*H165,2)</f>
        <v>0</v>
      </c>
      <c r="BL165" s="14" t="s">
        <v>148</v>
      </c>
      <c r="BM165" s="179" t="s">
        <v>267</v>
      </c>
    </row>
    <row r="166" spans="2:63" s="11" customFormat="1" ht="25.9" customHeight="1">
      <c r="B166" s="154"/>
      <c r="C166" s="155"/>
      <c r="D166" s="156" t="s">
        <v>72</v>
      </c>
      <c r="E166" s="157" t="s">
        <v>268</v>
      </c>
      <c r="F166" s="157" t="s">
        <v>268</v>
      </c>
      <c r="G166" s="155"/>
      <c r="H166" s="155"/>
      <c r="I166" s="158"/>
      <c r="J166" s="159">
        <f>BK166</f>
        <v>0</v>
      </c>
      <c r="K166" s="155"/>
      <c r="L166" s="160"/>
      <c r="M166" s="161"/>
      <c r="N166" s="162"/>
      <c r="O166" s="162"/>
      <c r="P166" s="163">
        <f>P167</f>
        <v>0</v>
      </c>
      <c r="Q166" s="162"/>
      <c r="R166" s="163">
        <f>R167</f>
        <v>0</v>
      </c>
      <c r="S166" s="162"/>
      <c r="T166" s="164">
        <f>T167</f>
        <v>0</v>
      </c>
      <c r="AR166" s="165" t="s">
        <v>80</v>
      </c>
      <c r="AT166" s="166" t="s">
        <v>72</v>
      </c>
      <c r="AU166" s="166" t="s">
        <v>73</v>
      </c>
      <c r="AY166" s="165" t="s">
        <v>142</v>
      </c>
      <c r="BK166" s="167">
        <f>BK167</f>
        <v>0</v>
      </c>
    </row>
    <row r="167" spans="1:65" s="2" customFormat="1" ht="16.5" customHeight="1">
      <c r="A167" s="31"/>
      <c r="B167" s="32"/>
      <c r="C167" s="168" t="s">
        <v>269</v>
      </c>
      <c r="D167" s="168" t="s">
        <v>143</v>
      </c>
      <c r="E167" s="169" t="s">
        <v>157</v>
      </c>
      <c r="F167" s="170" t="s">
        <v>158</v>
      </c>
      <c r="G167" s="171" t="s">
        <v>146</v>
      </c>
      <c r="H167" s="172">
        <v>2</v>
      </c>
      <c r="I167" s="173"/>
      <c r="J167" s="174">
        <f>ROUND(I167*H167,2)</f>
        <v>0</v>
      </c>
      <c r="K167" s="170" t="s">
        <v>147</v>
      </c>
      <c r="L167" s="36"/>
      <c r="M167" s="175" t="s">
        <v>21</v>
      </c>
      <c r="N167" s="176" t="s">
        <v>44</v>
      </c>
      <c r="O167" s="61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9" t="s">
        <v>148</v>
      </c>
      <c r="AT167" s="179" t="s">
        <v>143</v>
      </c>
      <c r="AU167" s="179" t="s">
        <v>80</v>
      </c>
      <c r="AY167" s="14" t="s">
        <v>142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4" t="s">
        <v>80</v>
      </c>
      <c r="BK167" s="180">
        <f>ROUND(I167*H167,2)</f>
        <v>0</v>
      </c>
      <c r="BL167" s="14" t="s">
        <v>148</v>
      </c>
      <c r="BM167" s="179" t="s">
        <v>270</v>
      </c>
    </row>
    <row r="168" spans="2:63" s="11" customFormat="1" ht="25.9" customHeight="1">
      <c r="B168" s="154"/>
      <c r="C168" s="155"/>
      <c r="D168" s="156" t="s">
        <v>72</v>
      </c>
      <c r="E168" s="157" t="s">
        <v>271</v>
      </c>
      <c r="F168" s="157" t="s">
        <v>271</v>
      </c>
      <c r="G168" s="155"/>
      <c r="H168" s="155"/>
      <c r="I168" s="158"/>
      <c r="J168" s="159">
        <f>BK168</f>
        <v>0</v>
      </c>
      <c r="K168" s="155"/>
      <c r="L168" s="160"/>
      <c r="M168" s="161"/>
      <c r="N168" s="162"/>
      <c r="O168" s="162"/>
      <c r="P168" s="163">
        <f>SUM(P169:P172)</f>
        <v>0</v>
      </c>
      <c r="Q168" s="162"/>
      <c r="R168" s="163">
        <f>SUM(R169:R172)</f>
        <v>0</v>
      </c>
      <c r="S168" s="162"/>
      <c r="T168" s="164">
        <f>SUM(T169:T172)</f>
        <v>0</v>
      </c>
      <c r="AR168" s="165" t="s">
        <v>80</v>
      </c>
      <c r="AT168" s="166" t="s">
        <v>72</v>
      </c>
      <c r="AU168" s="166" t="s">
        <v>73</v>
      </c>
      <c r="AY168" s="165" t="s">
        <v>142</v>
      </c>
      <c r="BK168" s="167">
        <f>SUM(BK169:BK172)</f>
        <v>0</v>
      </c>
    </row>
    <row r="169" spans="1:65" s="2" customFormat="1" ht="16.5" customHeight="1">
      <c r="A169" s="31"/>
      <c r="B169" s="32"/>
      <c r="C169" s="168" t="s">
        <v>217</v>
      </c>
      <c r="D169" s="168" t="s">
        <v>143</v>
      </c>
      <c r="E169" s="169" t="s">
        <v>183</v>
      </c>
      <c r="F169" s="170" t="s">
        <v>184</v>
      </c>
      <c r="G169" s="171" t="s">
        <v>146</v>
      </c>
      <c r="H169" s="172">
        <v>3</v>
      </c>
      <c r="I169" s="173"/>
      <c r="J169" s="174">
        <f>ROUND(I169*H169,2)</f>
        <v>0</v>
      </c>
      <c r="K169" s="170" t="s">
        <v>147</v>
      </c>
      <c r="L169" s="36"/>
      <c r="M169" s="175" t="s">
        <v>21</v>
      </c>
      <c r="N169" s="176" t="s">
        <v>44</v>
      </c>
      <c r="O169" s="61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9" t="s">
        <v>148</v>
      </c>
      <c r="AT169" s="179" t="s">
        <v>143</v>
      </c>
      <c r="AU169" s="179" t="s">
        <v>80</v>
      </c>
      <c r="AY169" s="14" t="s">
        <v>142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4" t="s">
        <v>80</v>
      </c>
      <c r="BK169" s="180">
        <f>ROUND(I169*H169,2)</f>
        <v>0</v>
      </c>
      <c r="BL169" s="14" t="s">
        <v>148</v>
      </c>
      <c r="BM169" s="179" t="s">
        <v>272</v>
      </c>
    </row>
    <row r="170" spans="1:65" s="2" customFormat="1" ht="16.5" customHeight="1">
      <c r="A170" s="31"/>
      <c r="B170" s="32"/>
      <c r="C170" s="168" t="s">
        <v>273</v>
      </c>
      <c r="D170" s="168" t="s">
        <v>143</v>
      </c>
      <c r="E170" s="169" t="s">
        <v>274</v>
      </c>
      <c r="F170" s="170" t="s">
        <v>151</v>
      </c>
      <c r="G170" s="171" t="s">
        <v>146</v>
      </c>
      <c r="H170" s="172">
        <v>6</v>
      </c>
      <c r="I170" s="173"/>
      <c r="J170" s="174">
        <f>ROUND(I170*H170,2)</f>
        <v>0</v>
      </c>
      <c r="K170" s="170" t="s">
        <v>147</v>
      </c>
      <c r="L170" s="36"/>
      <c r="M170" s="175" t="s">
        <v>21</v>
      </c>
      <c r="N170" s="176" t="s">
        <v>44</v>
      </c>
      <c r="O170" s="61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9" t="s">
        <v>148</v>
      </c>
      <c r="AT170" s="179" t="s">
        <v>143</v>
      </c>
      <c r="AU170" s="179" t="s">
        <v>80</v>
      </c>
      <c r="AY170" s="14" t="s">
        <v>142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4" t="s">
        <v>80</v>
      </c>
      <c r="BK170" s="180">
        <f>ROUND(I170*H170,2)</f>
        <v>0</v>
      </c>
      <c r="BL170" s="14" t="s">
        <v>148</v>
      </c>
      <c r="BM170" s="179" t="s">
        <v>275</v>
      </c>
    </row>
    <row r="171" spans="1:65" s="2" customFormat="1" ht="16.5" customHeight="1">
      <c r="A171" s="31"/>
      <c r="B171" s="32"/>
      <c r="C171" s="168" t="s">
        <v>220</v>
      </c>
      <c r="D171" s="168" t="s">
        <v>143</v>
      </c>
      <c r="E171" s="169" t="s">
        <v>202</v>
      </c>
      <c r="F171" s="170" t="s">
        <v>203</v>
      </c>
      <c r="G171" s="171" t="s">
        <v>146</v>
      </c>
      <c r="H171" s="172">
        <v>6</v>
      </c>
      <c r="I171" s="173"/>
      <c r="J171" s="174">
        <f>ROUND(I171*H171,2)</f>
        <v>0</v>
      </c>
      <c r="K171" s="170" t="s">
        <v>147</v>
      </c>
      <c r="L171" s="36"/>
      <c r="M171" s="175" t="s">
        <v>21</v>
      </c>
      <c r="N171" s="176" t="s">
        <v>44</v>
      </c>
      <c r="O171" s="61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9" t="s">
        <v>148</v>
      </c>
      <c r="AT171" s="179" t="s">
        <v>143</v>
      </c>
      <c r="AU171" s="179" t="s">
        <v>80</v>
      </c>
      <c r="AY171" s="14" t="s">
        <v>142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4" t="s">
        <v>80</v>
      </c>
      <c r="BK171" s="180">
        <f>ROUND(I171*H171,2)</f>
        <v>0</v>
      </c>
      <c r="BL171" s="14" t="s">
        <v>148</v>
      </c>
      <c r="BM171" s="179" t="s">
        <v>276</v>
      </c>
    </row>
    <row r="172" spans="1:65" s="2" customFormat="1" ht="16.5" customHeight="1">
      <c r="A172" s="31"/>
      <c r="B172" s="32"/>
      <c r="C172" s="168" t="s">
        <v>277</v>
      </c>
      <c r="D172" s="168" t="s">
        <v>143</v>
      </c>
      <c r="E172" s="169" t="s">
        <v>144</v>
      </c>
      <c r="F172" s="170" t="s">
        <v>145</v>
      </c>
      <c r="G172" s="171" t="s">
        <v>146</v>
      </c>
      <c r="H172" s="172">
        <v>3</v>
      </c>
      <c r="I172" s="173"/>
      <c r="J172" s="174">
        <f>ROUND(I172*H172,2)</f>
        <v>0</v>
      </c>
      <c r="K172" s="170" t="s">
        <v>147</v>
      </c>
      <c r="L172" s="36"/>
      <c r="M172" s="175" t="s">
        <v>21</v>
      </c>
      <c r="N172" s="176" t="s">
        <v>44</v>
      </c>
      <c r="O172" s="61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9" t="s">
        <v>148</v>
      </c>
      <c r="AT172" s="179" t="s">
        <v>143</v>
      </c>
      <c r="AU172" s="179" t="s">
        <v>80</v>
      </c>
      <c r="AY172" s="14" t="s">
        <v>142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4" t="s">
        <v>80</v>
      </c>
      <c r="BK172" s="180">
        <f>ROUND(I172*H172,2)</f>
        <v>0</v>
      </c>
      <c r="BL172" s="14" t="s">
        <v>148</v>
      </c>
      <c r="BM172" s="179" t="s">
        <v>278</v>
      </c>
    </row>
    <row r="173" spans="2:63" s="11" customFormat="1" ht="25.9" customHeight="1">
      <c r="B173" s="154"/>
      <c r="C173" s="155"/>
      <c r="D173" s="156" t="s">
        <v>72</v>
      </c>
      <c r="E173" s="157" t="s">
        <v>279</v>
      </c>
      <c r="F173" s="157" t="s">
        <v>279</v>
      </c>
      <c r="G173" s="155"/>
      <c r="H173" s="155"/>
      <c r="I173" s="158"/>
      <c r="J173" s="159">
        <f>BK173</f>
        <v>0</v>
      </c>
      <c r="K173" s="155"/>
      <c r="L173" s="160"/>
      <c r="M173" s="161"/>
      <c r="N173" s="162"/>
      <c r="O173" s="162"/>
      <c r="P173" s="163">
        <f>SUM(P174:P175)</f>
        <v>0</v>
      </c>
      <c r="Q173" s="162"/>
      <c r="R173" s="163">
        <f>SUM(R174:R175)</f>
        <v>0</v>
      </c>
      <c r="S173" s="162"/>
      <c r="T173" s="164">
        <f>SUM(T174:T175)</f>
        <v>0</v>
      </c>
      <c r="AR173" s="165" t="s">
        <v>80</v>
      </c>
      <c r="AT173" s="166" t="s">
        <v>72</v>
      </c>
      <c r="AU173" s="166" t="s">
        <v>73</v>
      </c>
      <c r="AY173" s="165" t="s">
        <v>142</v>
      </c>
      <c r="BK173" s="167">
        <f>SUM(BK174:BK175)</f>
        <v>0</v>
      </c>
    </row>
    <row r="174" spans="1:65" s="2" customFormat="1" ht="16.5" customHeight="1">
      <c r="A174" s="31"/>
      <c r="B174" s="32"/>
      <c r="C174" s="168" t="s">
        <v>221</v>
      </c>
      <c r="D174" s="168" t="s">
        <v>143</v>
      </c>
      <c r="E174" s="169" t="s">
        <v>280</v>
      </c>
      <c r="F174" s="170" t="s">
        <v>281</v>
      </c>
      <c r="G174" s="171" t="s">
        <v>146</v>
      </c>
      <c r="H174" s="172">
        <v>16</v>
      </c>
      <c r="I174" s="173"/>
      <c r="J174" s="174">
        <f>ROUND(I174*H174,2)</f>
        <v>0</v>
      </c>
      <c r="K174" s="170" t="s">
        <v>147</v>
      </c>
      <c r="L174" s="36"/>
      <c r="M174" s="175" t="s">
        <v>21</v>
      </c>
      <c r="N174" s="176" t="s">
        <v>44</v>
      </c>
      <c r="O174" s="61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9" t="s">
        <v>148</v>
      </c>
      <c r="AT174" s="179" t="s">
        <v>143</v>
      </c>
      <c r="AU174" s="179" t="s">
        <v>80</v>
      </c>
      <c r="AY174" s="14" t="s">
        <v>142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4" t="s">
        <v>80</v>
      </c>
      <c r="BK174" s="180">
        <f>ROUND(I174*H174,2)</f>
        <v>0</v>
      </c>
      <c r="BL174" s="14" t="s">
        <v>148</v>
      </c>
      <c r="BM174" s="179" t="s">
        <v>282</v>
      </c>
    </row>
    <row r="175" spans="1:65" s="2" customFormat="1" ht="16.5" customHeight="1">
      <c r="A175" s="31"/>
      <c r="B175" s="32"/>
      <c r="C175" s="168" t="s">
        <v>283</v>
      </c>
      <c r="D175" s="168" t="s">
        <v>143</v>
      </c>
      <c r="E175" s="169" t="s">
        <v>284</v>
      </c>
      <c r="F175" s="170" t="s">
        <v>285</v>
      </c>
      <c r="G175" s="171" t="s">
        <v>146</v>
      </c>
      <c r="H175" s="172">
        <v>16</v>
      </c>
      <c r="I175" s="173"/>
      <c r="J175" s="174">
        <f>ROUND(I175*H175,2)</f>
        <v>0</v>
      </c>
      <c r="K175" s="170" t="s">
        <v>147</v>
      </c>
      <c r="L175" s="36"/>
      <c r="M175" s="175" t="s">
        <v>21</v>
      </c>
      <c r="N175" s="176" t="s">
        <v>44</v>
      </c>
      <c r="O175" s="61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9" t="s">
        <v>148</v>
      </c>
      <c r="AT175" s="179" t="s">
        <v>143</v>
      </c>
      <c r="AU175" s="179" t="s">
        <v>80</v>
      </c>
      <c r="AY175" s="14" t="s">
        <v>142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4" t="s">
        <v>80</v>
      </c>
      <c r="BK175" s="180">
        <f>ROUND(I175*H175,2)</f>
        <v>0</v>
      </c>
      <c r="BL175" s="14" t="s">
        <v>148</v>
      </c>
      <c r="BM175" s="179" t="s">
        <v>286</v>
      </c>
    </row>
    <row r="176" spans="2:63" s="11" customFormat="1" ht="25.9" customHeight="1">
      <c r="B176" s="154"/>
      <c r="C176" s="155"/>
      <c r="D176" s="156" t="s">
        <v>72</v>
      </c>
      <c r="E176" s="157" t="s">
        <v>287</v>
      </c>
      <c r="F176" s="157" t="s">
        <v>287</v>
      </c>
      <c r="G176" s="155"/>
      <c r="H176" s="155"/>
      <c r="I176" s="158"/>
      <c r="J176" s="159">
        <f>BK176</f>
        <v>0</v>
      </c>
      <c r="K176" s="155"/>
      <c r="L176" s="160"/>
      <c r="M176" s="161"/>
      <c r="N176" s="162"/>
      <c r="O176" s="162"/>
      <c r="P176" s="163">
        <f>SUM(P177:P178)</f>
        <v>0</v>
      </c>
      <c r="Q176" s="162"/>
      <c r="R176" s="163">
        <f>SUM(R177:R178)</f>
        <v>0</v>
      </c>
      <c r="S176" s="162"/>
      <c r="T176" s="164">
        <f>SUM(T177:T178)</f>
        <v>0</v>
      </c>
      <c r="AR176" s="165" t="s">
        <v>80</v>
      </c>
      <c r="AT176" s="166" t="s">
        <v>72</v>
      </c>
      <c r="AU176" s="166" t="s">
        <v>73</v>
      </c>
      <c r="AY176" s="165" t="s">
        <v>142</v>
      </c>
      <c r="BK176" s="167">
        <f>SUM(BK177:BK178)</f>
        <v>0</v>
      </c>
    </row>
    <row r="177" spans="1:65" s="2" customFormat="1" ht="16.5" customHeight="1">
      <c r="A177" s="31"/>
      <c r="B177" s="32"/>
      <c r="C177" s="168" t="s">
        <v>225</v>
      </c>
      <c r="D177" s="168" t="s">
        <v>143</v>
      </c>
      <c r="E177" s="169" t="s">
        <v>288</v>
      </c>
      <c r="F177" s="170" t="s">
        <v>289</v>
      </c>
      <c r="G177" s="171" t="s">
        <v>146</v>
      </c>
      <c r="H177" s="172">
        <v>6</v>
      </c>
      <c r="I177" s="173"/>
      <c r="J177" s="174">
        <f>ROUND(I177*H177,2)</f>
        <v>0</v>
      </c>
      <c r="K177" s="170" t="s">
        <v>147</v>
      </c>
      <c r="L177" s="36"/>
      <c r="M177" s="175" t="s">
        <v>21</v>
      </c>
      <c r="N177" s="176" t="s">
        <v>44</v>
      </c>
      <c r="O177" s="61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9" t="s">
        <v>148</v>
      </c>
      <c r="AT177" s="179" t="s">
        <v>143</v>
      </c>
      <c r="AU177" s="179" t="s">
        <v>80</v>
      </c>
      <c r="AY177" s="14" t="s">
        <v>142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4" t="s">
        <v>80</v>
      </c>
      <c r="BK177" s="180">
        <f>ROUND(I177*H177,2)</f>
        <v>0</v>
      </c>
      <c r="BL177" s="14" t="s">
        <v>148</v>
      </c>
      <c r="BM177" s="179" t="s">
        <v>290</v>
      </c>
    </row>
    <row r="178" spans="1:65" s="2" customFormat="1" ht="16.5" customHeight="1">
      <c r="A178" s="31"/>
      <c r="B178" s="32"/>
      <c r="C178" s="168" t="s">
        <v>291</v>
      </c>
      <c r="D178" s="168" t="s">
        <v>143</v>
      </c>
      <c r="E178" s="169" t="s">
        <v>202</v>
      </c>
      <c r="F178" s="170" t="s">
        <v>203</v>
      </c>
      <c r="G178" s="171" t="s">
        <v>146</v>
      </c>
      <c r="H178" s="172">
        <v>6</v>
      </c>
      <c r="I178" s="173"/>
      <c r="J178" s="174">
        <f>ROUND(I178*H178,2)</f>
        <v>0</v>
      </c>
      <c r="K178" s="170" t="s">
        <v>147</v>
      </c>
      <c r="L178" s="36"/>
      <c r="M178" s="175" t="s">
        <v>21</v>
      </c>
      <c r="N178" s="176" t="s">
        <v>44</v>
      </c>
      <c r="O178" s="61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9" t="s">
        <v>148</v>
      </c>
      <c r="AT178" s="179" t="s">
        <v>143</v>
      </c>
      <c r="AU178" s="179" t="s">
        <v>80</v>
      </c>
      <c r="AY178" s="14" t="s">
        <v>142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4" t="s">
        <v>80</v>
      </c>
      <c r="BK178" s="180">
        <f>ROUND(I178*H178,2)</f>
        <v>0</v>
      </c>
      <c r="BL178" s="14" t="s">
        <v>148</v>
      </c>
      <c r="BM178" s="179" t="s">
        <v>292</v>
      </c>
    </row>
    <row r="179" spans="2:63" s="11" customFormat="1" ht="25.9" customHeight="1">
      <c r="B179" s="154"/>
      <c r="C179" s="155"/>
      <c r="D179" s="156" t="s">
        <v>72</v>
      </c>
      <c r="E179" s="157" t="s">
        <v>293</v>
      </c>
      <c r="F179" s="157" t="s">
        <v>293</v>
      </c>
      <c r="G179" s="155"/>
      <c r="H179" s="155"/>
      <c r="I179" s="158"/>
      <c r="J179" s="159">
        <f>BK179</f>
        <v>0</v>
      </c>
      <c r="K179" s="155"/>
      <c r="L179" s="160"/>
      <c r="M179" s="161"/>
      <c r="N179" s="162"/>
      <c r="O179" s="162"/>
      <c r="P179" s="163">
        <f>SUM(P180:P181)</f>
        <v>0</v>
      </c>
      <c r="Q179" s="162"/>
      <c r="R179" s="163">
        <f>SUM(R180:R181)</f>
        <v>0</v>
      </c>
      <c r="S179" s="162"/>
      <c r="T179" s="164">
        <f>SUM(T180:T181)</f>
        <v>0</v>
      </c>
      <c r="AR179" s="165" t="s">
        <v>80</v>
      </c>
      <c r="AT179" s="166" t="s">
        <v>72</v>
      </c>
      <c r="AU179" s="166" t="s">
        <v>73</v>
      </c>
      <c r="AY179" s="165" t="s">
        <v>142</v>
      </c>
      <c r="BK179" s="167">
        <f>SUM(BK180:BK181)</f>
        <v>0</v>
      </c>
    </row>
    <row r="180" spans="1:65" s="2" customFormat="1" ht="16.5" customHeight="1">
      <c r="A180" s="31"/>
      <c r="B180" s="32"/>
      <c r="C180" s="168" t="s">
        <v>228</v>
      </c>
      <c r="D180" s="168" t="s">
        <v>143</v>
      </c>
      <c r="E180" s="169" t="s">
        <v>288</v>
      </c>
      <c r="F180" s="170" t="s">
        <v>289</v>
      </c>
      <c r="G180" s="171" t="s">
        <v>146</v>
      </c>
      <c r="H180" s="172">
        <v>4</v>
      </c>
      <c r="I180" s="173"/>
      <c r="J180" s="174">
        <f>ROUND(I180*H180,2)</f>
        <v>0</v>
      </c>
      <c r="K180" s="170" t="s">
        <v>147</v>
      </c>
      <c r="L180" s="36"/>
      <c r="M180" s="175" t="s">
        <v>21</v>
      </c>
      <c r="N180" s="176" t="s">
        <v>44</v>
      </c>
      <c r="O180" s="61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9" t="s">
        <v>148</v>
      </c>
      <c r="AT180" s="179" t="s">
        <v>143</v>
      </c>
      <c r="AU180" s="179" t="s">
        <v>80</v>
      </c>
      <c r="AY180" s="14" t="s">
        <v>142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4" t="s">
        <v>80</v>
      </c>
      <c r="BK180" s="180">
        <f>ROUND(I180*H180,2)</f>
        <v>0</v>
      </c>
      <c r="BL180" s="14" t="s">
        <v>148</v>
      </c>
      <c r="BM180" s="179" t="s">
        <v>294</v>
      </c>
    </row>
    <row r="181" spans="1:65" s="2" customFormat="1" ht="16.5" customHeight="1">
      <c r="A181" s="31"/>
      <c r="B181" s="32"/>
      <c r="C181" s="168" t="s">
        <v>295</v>
      </c>
      <c r="D181" s="168" t="s">
        <v>143</v>
      </c>
      <c r="E181" s="169" t="s">
        <v>202</v>
      </c>
      <c r="F181" s="170" t="s">
        <v>203</v>
      </c>
      <c r="G181" s="171" t="s">
        <v>146</v>
      </c>
      <c r="H181" s="172">
        <v>4</v>
      </c>
      <c r="I181" s="173"/>
      <c r="J181" s="174">
        <f>ROUND(I181*H181,2)</f>
        <v>0</v>
      </c>
      <c r="K181" s="170" t="s">
        <v>147</v>
      </c>
      <c r="L181" s="36"/>
      <c r="M181" s="175" t="s">
        <v>21</v>
      </c>
      <c r="N181" s="176" t="s">
        <v>44</v>
      </c>
      <c r="O181" s="61"/>
      <c r="P181" s="177">
        <f>O181*H181</f>
        <v>0</v>
      </c>
      <c r="Q181" s="177">
        <v>0</v>
      </c>
      <c r="R181" s="177">
        <f>Q181*H181</f>
        <v>0</v>
      </c>
      <c r="S181" s="177">
        <v>0</v>
      </c>
      <c r="T181" s="178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9" t="s">
        <v>148</v>
      </c>
      <c r="AT181" s="179" t="s">
        <v>143</v>
      </c>
      <c r="AU181" s="179" t="s">
        <v>80</v>
      </c>
      <c r="AY181" s="14" t="s">
        <v>142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4" t="s">
        <v>80</v>
      </c>
      <c r="BK181" s="180">
        <f>ROUND(I181*H181,2)</f>
        <v>0</v>
      </c>
      <c r="BL181" s="14" t="s">
        <v>148</v>
      </c>
      <c r="BM181" s="179" t="s">
        <v>296</v>
      </c>
    </row>
    <row r="182" spans="2:63" s="11" customFormat="1" ht="25.9" customHeight="1">
      <c r="B182" s="154"/>
      <c r="C182" s="155"/>
      <c r="D182" s="156" t="s">
        <v>72</v>
      </c>
      <c r="E182" s="157" t="s">
        <v>297</v>
      </c>
      <c r="F182" s="157" t="s">
        <v>297</v>
      </c>
      <c r="G182" s="155"/>
      <c r="H182" s="155"/>
      <c r="I182" s="158"/>
      <c r="J182" s="159">
        <f>BK182</f>
        <v>0</v>
      </c>
      <c r="K182" s="155"/>
      <c r="L182" s="160"/>
      <c r="M182" s="161"/>
      <c r="N182" s="162"/>
      <c r="O182" s="162"/>
      <c r="P182" s="163">
        <f>SUM(P183:P184)</f>
        <v>0</v>
      </c>
      <c r="Q182" s="162"/>
      <c r="R182" s="163">
        <f>SUM(R183:R184)</f>
        <v>0</v>
      </c>
      <c r="S182" s="162"/>
      <c r="T182" s="164">
        <f>SUM(T183:T184)</f>
        <v>0</v>
      </c>
      <c r="AR182" s="165" t="s">
        <v>80</v>
      </c>
      <c r="AT182" s="166" t="s">
        <v>72</v>
      </c>
      <c r="AU182" s="166" t="s">
        <v>73</v>
      </c>
      <c r="AY182" s="165" t="s">
        <v>142</v>
      </c>
      <c r="BK182" s="167">
        <f>SUM(BK183:BK184)</f>
        <v>0</v>
      </c>
    </row>
    <row r="183" spans="1:65" s="2" customFormat="1" ht="16.5" customHeight="1">
      <c r="A183" s="31"/>
      <c r="B183" s="32"/>
      <c r="C183" s="168" t="s">
        <v>231</v>
      </c>
      <c r="D183" s="168" t="s">
        <v>143</v>
      </c>
      <c r="E183" s="169" t="s">
        <v>288</v>
      </c>
      <c r="F183" s="170" t="s">
        <v>289</v>
      </c>
      <c r="G183" s="171" t="s">
        <v>146</v>
      </c>
      <c r="H183" s="172">
        <v>6</v>
      </c>
      <c r="I183" s="173"/>
      <c r="J183" s="174">
        <f>ROUND(I183*H183,2)</f>
        <v>0</v>
      </c>
      <c r="K183" s="170" t="s">
        <v>147</v>
      </c>
      <c r="L183" s="36"/>
      <c r="M183" s="175" t="s">
        <v>21</v>
      </c>
      <c r="N183" s="176" t="s">
        <v>44</v>
      </c>
      <c r="O183" s="61"/>
      <c r="P183" s="177">
        <f>O183*H183</f>
        <v>0</v>
      </c>
      <c r="Q183" s="177">
        <v>0</v>
      </c>
      <c r="R183" s="177">
        <f>Q183*H183</f>
        <v>0</v>
      </c>
      <c r="S183" s="177">
        <v>0</v>
      </c>
      <c r="T183" s="178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9" t="s">
        <v>148</v>
      </c>
      <c r="AT183" s="179" t="s">
        <v>143</v>
      </c>
      <c r="AU183" s="179" t="s">
        <v>80</v>
      </c>
      <c r="AY183" s="14" t="s">
        <v>142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4" t="s">
        <v>80</v>
      </c>
      <c r="BK183" s="180">
        <f>ROUND(I183*H183,2)</f>
        <v>0</v>
      </c>
      <c r="BL183" s="14" t="s">
        <v>148</v>
      </c>
      <c r="BM183" s="179" t="s">
        <v>298</v>
      </c>
    </row>
    <row r="184" spans="1:65" s="2" customFormat="1" ht="16.5" customHeight="1">
      <c r="A184" s="31"/>
      <c r="B184" s="32"/>
      <c r="C184" s="168" t="s">
        <v>299</v>
      </c>
      <c r="D184" s="168" t="s">
        <v>143</v>
      </c>
      <c r="E184" s="169" t="s">
        <v>202</v>
      </c>
      <c r="F184" s="170" t="s">
        <v>203</v>
      </c>
      <c r="G184" s="171" t="s">
        <v>146</v>
      </c>
      <c r="H184" s="172">
        <v>6</v>
      </c>
      <c r="I184" s="173"/>
      <c r="J184" s="174">
        <f>ROUND(I184*H184,2)</f>
        <v>0</v>
      </c>
      <c r="K184" s="170" t="s">
        <v>147</v>
      </c>
      <c r="L184" s="36"/>
      <c r="M184" s="175" t="s">
        <v>21</v>
      </c>
      <c r="N184" s="176" t="s">
        <v>44</v>
      </c>
      <c r="O184" s="61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9" t="s">
        <v>148</v>
      </c>
      <c r="AT184" s="179" t="s">
        <v>143</v>
      </c>
      <c r="AU184" s="179" t="s">
        <v>80</v>
      </c>
      <c r="AY184" s="14" t="s">
        <v>142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4" t="s">
        <v>80</v>
      </c>
      <c r="BK184" s="180">
        <f>ROUND(I184*H184,2)</f>
        <v>0</v>
      </c>
      <c r="BL184" s="14" t="s">
        <v>148</v>
      </c>
      <c r="BM184" s="179" t="s">
        <v>300</v>
      </c>
    </row>
    <row r="185" spans="2:63" s="11" customFormat="1" ht="25.9" customHeight="1">
      <c r="B185" s="154"/>
      <c r="C185" s="155"/>
      <c r="D185" s="156" t="s">
        <v>72</v>
      </c>
      <c r="E185" s="157" t="s">
        <v>301</v>
      </c>
      <c r="F185" s="157" t="s">
        <v>301</v>
      </c>
      <c r="G185" s="155"/>
      <c r="H185" s="155"/>
      <c r="I185" s="158"/>
      <c r="J185" s="159">
        <f>BK185</f>
        <v>0</v>
      </c>
      <c r="K185" s="155"/>
      <c r="L185" s="160"/>
      <c r="M185" s="161"/>
      <c r="N185" s="162"/>
      <c r="O185" s="162"/>
      <c r="P185" s="163">
        <f>SUM(P186:P187)</f>
        <v>0</v>
      </c>
      <c r="Q185" s="162"/>
      <c r="R185" s="163">
        <f>SUM(R186:R187)</f>
        <v>0</v>
      </c>
      <c r="S185" s="162"/>
      <c r="T185" s="164">
        <f>SUM(T186:T187)</f>
        <v>0</v>
      </c>
      <c r="AR185" s="165" t="s">
        <v>80</v>
      </c>
      <c r="AT185" s="166" t="s">
        <v>72</v>
      </c>
      <c r="AU185" s="166" t="s">
        <v>73</v>
      </c>
      <c r="AY185" s="165" t="s">
        <v>142</v>
      </c>
      <c r="BK185" s="167">
        <f>SUM(BK186:BK187)</f>
        <v>0</v>
      </c>
    </row>
    <row r="186" spans="1:65" s="2" customFormat="1" ht="16.5" customHeight="1">
      <c r="A186" s="31"/>
      <c r="B186" s="32"/>
      <c r="C186" s="168" t="s">
        <v>232</v>
      </c>
      <c r="D186" s="168" t="s">
        <v>143</v>
      </c>
      <c r="E186" s="169" t="s">
        <v>288</v>
      </c>
      <c r="F186" s="170" t="s">
        <v>289</v>
      </c>
      <c r="G186" s="171" t="s">
        <v>146</v>
      </c>
      <c r="H186" s="172">
        <v>5</v>
      </c>
      <c r="I186" s="173"/>
      <c r="J186" s="174">
        <f>ROUND(I186*H186,2)</f>
        <v>0</v>
      </c>
      <c r="K186" s="170" t="s">
        <v>147</v>
      </c>
      <c r="L186" s="36"/>
      <c r="M186" s="175" t="s">
        <v>21</v>
      </c>
      <c r="N186" s="176" t="s">
        <v>44</v>
      </c>
      <c r="O186" s="61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9" t="s">
        <v>148</v>
      </c>
      <c r="AT186" s="179" t="s">
        <v>143</v>
      </c>
      <c r="AU186" s="179" t="s">
        <v>80</v>
      </c>
      <c r="AY186" s="14" t="s">
        <v>142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4" t="s">
        <v>80</v>
      </c>
      <c r="BK186" s="180">
        <f>ROUND(I186*H186,2)</f>
        <v>0</v>
      </c>
      <c r="BL186" s="14" t="s">
        <v>148</v>
      </c>
      <c r="BM186" s="179" t="s">
        <v>302</v>
      </c>
    </row>
    <row r="187" spans="1:65" s="2" customFormat="1" ht="16.5" customHeight="1">
      <c r="A187" s="31"/>
      <c r="B187" s="32"/>
      <c r="C187" s="168" t="s">
        <v>303</v>
      </c>
      <c r="D187" s="168" t="s">
        <v>143</v>
      </c>
      <c r="E187" s="169" t="s">
        <v>202</v>
      </c>
      <c r="F187" s="170" t="s">
        <v>203</v>
      </c>
      <c r="G187" s="171" t="s">
        <v>146</v>
      </c>
      <c r="H187" s="172">
        <v>5</v>
      </c>
      <c r="I187" s="173"/>
      <c r="J187" s="174">
        <f>ROUND(I187*H187,2)</f>
        <v>0</v>
      </c>
      <c r="K187" s="170" t="s">
        <v>147</v>
      </c>
      <c r="L187" s="36"/>
      <c r="M187" s="175" t="s">
        <v>21</v>
      </c>
      <c r="N187" s="176" t="s">
        <v>44</v>
      </c>
      <c r="O187" s="61"/>
      <c r="P187" s="177">
        <f>O187*H187</f>
        <v>0</v>
      </c>
      <c r="Q187" s="177">
        <v>0</v>
      </c>
      <c r="R187" s="177">
        <f>Q187*H187</f>
        <v>0</v>
      </c>
      <c r="S187" s="177">
        <v>0</v>
      </c>
      <c r="T187" s="178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9" t="s">
        <v>148</v>
      </c>
      <c r="AT187" s="179" t="s">
        <v>143</v>
      </c>
      <c r="AU187" s="179" t="s">
        <v>80</v>
      </c>
      <c r="AY187" s="14" t="s">
        <v>142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4" t="s">
        <v>80</v>
      </c>
      <c r="BK187" s="180">
        <f>ROUND(I187*H187,2)</f>
        <v>0</v>
      </c>
      <c r="BL187" s="14" t="s">
        <v>148</v>
      </c>
      <c r="BM187" s="179" t="s">
        <v>304</v>
      </c>
    </row>
    <row r="188" spans="2:63" s="11" customFormat="1" ht="25.9" customHeight="1">
      <c r="B188" s="154"/>
      <c r="C188" s="155"/>
      <c r="D188" s="156" t="s">
        <v>72</v>
      </c>
      <c r="E188" s="157" t="s">
        <v>305</v>
      </c>
      <c r="F188" s="157" t="s">
        <v>305</v>
      </c>
      <c r="G188" s="155"/>
      <c r="H188" s="155"/>
      <c r="I188" s="158"/>
      <c r="J188" s="159">
        <f>BK188</f>
        <v>0</v>
      </c>
      <c r="K188" s="155"/>
      <c r="L188" s="160"/>
      <c r="M188" s="161"/>
      <c r="N188" s="162"/>
      <c r="O188" s="162"/>
      <c r="P188" s="163">
        <f>SUM(P189:P190)</f>
        <v>0</v>
      </c>
      <c r="Q188" s="162"/>
      <c r="R188" s="163">
        <f>SUM(R189:R190)</f>
        <v>0</v>
      </c>
      <c r="S188" s="162"/>
      <c r="T188" s="164">
        <f>SUM(T189:T190)</f>
        <v>0</v>
      </c>
      <c r="AR188" s="165" t="s">
        <v>80</v>
      </c>
      <c r="AT188" s="166" t="s">
        <v>72</v>
      </c>
      <c r="AU188" s="166" t="s">
        <v>73</v>
      </c>
      <c r="AY188" s="165" t="s">
        <v>142</v>
      </c>
      <c r="BK188" s="167">
        <f>SUM(BK189:BK190)</f>
        <v>0</v>
      </c>
    </row>
    <row r="189" spans="1:65" s="2" customFormat="1" ht="16.5" customHeight="1">
      <c r="A189" s="31"/>
      <c r="B189" s="32"/>
      <c r="C189" s="168" t="s">
        <v>235</v>
      </c>
      <c r="D189" s="168" t="s">
        <v>143</v>
      </c>
      <c r="E189" s="169" t="s">
        <v>288</v>
      </c>
      <c r="F189" s="170" t="s">
        <v>289</v>
      </c>
      <c r="G189" s="171" t="s">
        <v>146</v>
      </c>
      <c r="H189" s="172">
        <v>3</v>
      </c>
      <c r="I189" s="173"/>
      <c r="J189" s="174">
        <f>ROUND(I189*H189,2)</f>
        <v>0</v>
      </c>
      <c r="K189" s="170" t="s">
        <v>147</v>
      </c>
      <c r="L189" s="36"/>
      <c r="M189" s="175" t="s">
        <v>21</v>
      </c>
      <c r="N189" s="176" t="s">
        <v>44</v>
      </c>
      <c r="O189" s="61"/>
      <c r="P189" s="177">
        <f>O189*H189</f>
        <v>0</v>
      </c>
      <c r="Q189" s="177">
        <v>0</v>
      </c>
      <c r="R189" s="177">
        <f>Q189*H189</f>
        <v>0</v>
      </c>
      <c r="S189" s="177">
        <v>0</v>
      </c>
      <c r="T189" s="178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9" t="s">
        <v>148</v>
      </c>
      <c r="AT189" s="179" t="s">
        <v>143</v>
      </c>
      <c r="AU189" s="179" t="s">
        <v>80</v>
      </c>
      <c r="AY189" s="14" t="s">
        <v>142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4" t="s">
        <v>80</v>
      </c>
      <c r="BK189" s="180">
        <f>ROUND(I189*H189,2)</f>
        <v>0</v>
      </c>
      <c r="BL189" s="14" t="s">
        <v>148</v>
      </c>
      <c r="BM189" s="179" t="s">
        <v>306</v>
      </c>
    </row>
    <row r="190" spans="1:65" s="2" customFormat="1" ht="16.5" customHeight="1">
      <c r="A190" s="31"/>
      <c r="B190" s="32"/>
      <c r="C190" s="168" t="s">
        <v>307</v>
      </c>
      <c r="D190" s="168" t="s">
        <v>143</v>
      </c>
      <c r="E190" s="169" t="s">
        <v>202</v>
      </c>
      <c r="F190" s="170" t="s">
        <v>203</v>
      </c>
      <c r="G190" s="171" t="s">
        <v>146</v>
      </c>
      <c r="H190" s="172">
        <v>3</v>
      </c>
      <c r="I190" s="173"/>
      <c r="J190" s="174">
        <f>ROUND(I190*H190,2)</f>
        <v>0</v>
      </c>
      <c r="K190" s="170" t="s">
        <v>147</v>
      </c>
      <c r="L190" s="36"/>
      <c r="M190" s="175" t="s">
        <v>21</v>
      </c>
      <c r="N190" s="176" t="s">
        <v>44</v>
      </c>
      <c r="O190" s="61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9" t="s">
        <v>148</v>
      </c>
      <c r="AT190" s="179" t="s">
        <v>143</v>
      </c>
      <c r="AU190" s="179" t="s">
        <v>80</v>
      </c>
      <c r="AY190" s="14" t="s">
        <v>142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4" t="s">
        <v>80</v>
      </c>
      <c r="BK190" s="180">
        <f>ROUND(I190*H190,2)</f>
        <v>0</v>
      </c>
      <c r="BL190" s="14" t="s">
        <v>148</v>
      </c>
      <c r="BM190" s="179" t="s">
        <v>308</v>
      </c>
    </row>
    <row r="191" spans="2:63" s="11" customFormat="1" ht="25.9" customHeight="1">
      <c r="B191" s="154"/>
      <c r="C191" s="155"/>
      <c r="D191" s="156" t="s">
        <v>72</v>
      </c>
      <c r="E191" s="157" t="s">
        <v>309</v>
      </c>
      <c r="F191" s="157" t="s">
        <v>309</v>
      </c>
      <c r="G191" s="155"/>
      <c r="H191" s="155"/>
      <c r="I191" s="158"/>
      <c r="J191" s="159">
        <f>BK191</f>
        <v>0</v>
      </c>
      <c r="K191" s="155"/>
      <c r="L191" s="160"/>
      <c r="M191" s="161"/>
      <c r="N191" s="162"/>
      <c r="O191" s="162"/>
      <c r="P191" s="163">
        <f>SUM(P192:P193)</f>
        <v>0</v>
      </c>
      <c r="Q191" s="162"/>
      <c r="R191" s="163">
        <f>SUM(R192:R193)</f>
        <v>0</v>
      </c>
      <c r="S191" s="162"/>
      <c r="T191" s="164">
        <f>SUM(T192:T193)</f>
        <v>0</v>
      </c>
      <c r="AR191" s="165" t="s">
        <v>80</v>
      </c>
      <c r="AT191" s="166" t="s">
        <v>72</v>
      </c>
      <c r="AU191" s="166" t="s">
        <v>73</v>
      </c>
      <c r="AY191" s="165" t="s">
        <v>142</v>
      </c>
      <c r="BK191" s="167">
        <f>SUM(BK192:BK193)</f>
        <v>0</v>
      </c>
    </row>
    <row r="192" spans="1:65" s="2" customFormat="1" ht="16.5" customHeight="1">
      <c r="A192" s="31"/>
      <c r="B192" s="32"/>
      <c r="C192" s="168" t="s">
        <v>236</v>
      </c>
      <c r="D192" s="168" t="s">
        <v>143</v>
      </c>
      <c r="E192" s="169" t="s">
        <v>288</v>
      </c>
      <c r="F192" s="170" t="s">
        <v>289</v>
      </c>
      <c r="G192" s="171" t="s">
        <v>146</v>
      </c>
      <c r="H192" s="172">
        <v>8</v>
      </c>
      <c r="I192" s="173"/>
      <c r="J192" s="174">
        <f>ROUND(I192*H192,2)</f>
        <v>0</v>
      </c>
      <c r="K192" s="170" t="s">
        <v>147</v>
      </c>
      <c r="L192" s="36"/>
      <c r="M192" s="175" t="s">
        <v>21</v>
      </c>
      <c r="N192" s="176" t="s">
        <v>44</v>
      </c>
      <c r="O192" s="61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9" t="s">
        <v>148</v>
      </c>
      <c r="AT192" s="179" t="s">
        <v>143</v>
      </c>
      <c r="AU192" s="179" t="s">
        <v>80</v>
      </c>
      <c r="AY192" s="14" t="s">
        <v>142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4" t="s">
        <v>80</v>
      </c>
      <c r="BK192" s="180">
        <f>ROUND(I192*H192,2)</f>
        <v>0</v>
      </c>
      <c r="BL192" s="14" t="s">
        <v>148</v>
      </c>
      <c r="BM192" s="179" t="s">
        <v>310</v>
      </c>
    </row>
    <row r="193" spans="1:65" s="2" customFormat="1" ht="16.5" customHeight="1">
      <c r="A193" s="31"/>
      <c r="B193" s="32"/>
      <c r="C193" s="168" t="s">
        <v>311</v>
      </c>
      <c r="D193" s="168" t="s">
        <v>143</v>
      </c>
      <c r="E193" s="169" t="s">
        <v>202</v>
      </c>
      <c r="F193" s="170" t="s">
        <v>203</v>
      </c>
      <c r="G193" s="171" t="s">
        <v>146</v>
      </c>
      <c r="H193" s="172">
        <v>8</v>
      </c>
      <c r="I193" s="173"/>
      <c r="J193" s="174">
        <f>ROUND(I193*H193,2)</f>
        <v>0</v>
      </c>
      <c r="K193" s="170" t="s">
        <v>147</v>
      </c>
      <c r="L193" s="36"/>
      <c r="M193" s="175" t="s">
        <v>21</v>
      </c>
      <c r="N193" s="176" t="s">
        <v>44</v>
      </c>
      <c r="O193" s="61"/>
      <c r="P193" s="177">
        <f>O193*H193</f>
        <v>0</v>
      </c>
      <c r="Q193" s="177">
        <v>0</v>
      </c>
      <c r="R193" s="177">
        <f>Q193*H193</f>
        <v>0</v>
      </c>
      <c r="S193" s="177">
        <v>0</v>
      </c>
      <c r="T193" s="178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9" t="s">
        <v>148</v>
      </c>
      <c r="AT193" s="179" t="s">
        <v>143</v>
      </c>
      <c r="AU193" s="179" t="s">
        <v>80</v>
      </c>
      <c r="AY193" s="14" t="s">
        <v>142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4" t="s">
        <v>80</v>
      </c>
      <c r="BK193" s="180">
        <f>ROUND(I193*H193,2)</f>
        <v>0</v>
      </c>
      <c r="BL193" s="14" t="s">
        <v>148</v>
      </c>
      <c r="BM193" s="179" t="s">
        <v>312</v>
      </c>
    </row>
    <row r="194" spans="2:63" s="11" customFormat="1" ht="25.9" customHeight="1">
      <c r="B194" s="154"/>
      <c r="C194" s="155"/>
      <c r="D194" s="156" t="s">
        <v>72</v>
      </c>
      <c r="E194" s="157" t="s">
        <v>313</v>
      </c>
      <c r="F194" s="157" t="s">
        <v>313</v>
      </c>
      <c r="G194" s="155"/>
      <c r="H194" s="155"/>
      <c r="I194" s="158"/>
      <c r="J194" s="159">
        <f>BK194</f>
        <v>0</v>
      </c>
      <c r="K194" s="155"/>
      <c r="L194" s="160"/>
      <c r="M194" s="161"/>
      <c r="N194" s="162"/>
      <c r="O194" s="162"/>
      <c r="P194" s="163">
        <f>SUM(P195:P198)</f>
        <v>0</v>
      </c>
      <c r="Q194" s="162"/>
      <c r="R194" s="163">
        <f>SUM(R195:R198)</f>
        <v>0</v>
      </c>
      <c r="S194" s="162"/>
      <c r="T194" s="164">
        <f>SUM(T195:T198)</f>
        <v>0</v>
      </c>
      <c r="AR194" s="165" t="s">
        <v>80</v>
      </c>
      <c r="AT194" s="166" t="s">
        <v>72</v>
      </c>
      <c r="AU194" s="166" t="s">
        <v>73</v>
      </c>
      <c r="AY194" s="165" t="s">
        <v>142</v>
      </c>
      <c r="BK194" s="167">
        <f>SUM(BK195:BK198)</f>
        <v>0</v>
      </c>
    </row>
    <row r="195" spans="1:65" s="2" customFormat="1" ht="16.5" customHeight="1">
      <c r="A195" s="31"/>
      <c r="B195" s="32"/>
      <c r="C195" s="168" t="s">
        <v>240</v>
      </c>
      <c r="D195" s="168" t="s">
        <v>143</v>
      </c>
      <c r="E195" s="169" t="s">
        <v>314</v>
      </c>
      <c r="F195" s="170" t="s">
        <v>315</v>
      </c>
      <c r="G195" s="171" t="s">
        <v>146</v>
      </c>
      <c r="H195" s="172">
        <v>15</v>
      </c>
      <c r="I195" s="173"/>
      <c r="J195" s="174">
        <f>ROUND(I195*H195,2)</f>
        <v>0</v>
      </c>
      <c r="K195" s="170" t="s">
        <v>147</v>
      </c>
      <c r="L195" s="36"/>
      <c r="M195" s="175" t="s">
        <v>21</v>
      </c>
      <c r="N195" s="176" t="s">
        <v>44</v>
      </c>
      <c r="O195" s="61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9" t="s">
        <v>148</v>
      </c>
      <c r="AT195" s="179" t="s">
        <v>143</v>
      </c>
      <c r="AU195" s="179" t="s">
        <v>80</v>
      </c>
      <c r="AY195" s="14" t="s">
        <v>142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4" t="s">
        <v>80</v>
      </c>
      <c r="BK195" s="180">
        <f>ROUND(I195*H195,2)</f>
        <v>0</v>
      </c>
      <c r="BL195" s="14" t="s">
        <v>148</v>
      </c>
      <c r="BM195" s="179" t="s">
        <v>316</v>
      </c>
    </row>
    <row r="196" spans="1:65" s="2" customFormat="1" ht="16.5" customHeight="1">
      <c r="A196" s="31"/>
      <c r="B196" s="32"/>
      <c r="C196" s="168" t="s">
        <v>317</v>
      </c>
      <c r="D196" s="168" t="s">
        <v>143</v>
      </c>
      <c r="E196" s="169" t="s">
        <v>318</v>
      </c>
      <c r="F196" s="170" t="s">
        <v>315</v>
      </c>
      <c r="G196" s="171" t="s">
        <v>146</v>
      </c>
      <c r="H196" s="172">
        <v>11</v>
      </c>
      <c r="I196" s="173"/>
      <c r="J196" s="174">
        <f>ROUND(I196*H196,2)</f>
        <v>0</v>
      </c>
      <c r="K196" s="170" t="s">
        <v>147</v>
      </c>
      <c r="L196" s="36"/>
      <c r="M196" s="175" t="s">
        <v>21</v>
      </c>
      <c r="N196" s="176" t="s">
        <v>44</v>
      </c>
      <c r="O196" s="61"/>
      <c r="P196" s="177">
        <f>O196*H196</f>
        <v>0</v>
      </c>
      <c r="Q196" s="177">
        <v>0</v>
      </c>
      <c r="R196" s="177">
        <f>Q196*H196</f>
        <v>0</v>
      </c>
      <c r="S196" s="177">
        <v>0</v>
      </c>
      <c r="T196" s="178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9" t="s">
        <v>148</v>
      </c>
      <c r="AT196" s="179" t="s">
        <v>143</v>
      </c>
      <c r="AU196" s="179" t="s">
        <v>80</v>
      </c>
      <c r="AY196" s="14" t="s">
        <v>142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4" t="s">
        <v>80</v>
      </c>
      <c r="BK196" s="180">
        <f>ROUND(I196*H196,2)</f>
        <v>0</v>
      </c>
      <c r="BL196" s="14" t="s">
        <v>148</v>
      </c>
      <c r="BM196" s="179" t="s">
        <v>319</v>
      </c>
    </row>
    <row r="197" spans="1:65" s="2" customFormat="1" ht="16.5" customHeight="1">
      <c r="A197" s="31"/>
      <c r="B197" s="32"/>
      <c r="C197" s="168" t="s">
        <v>244</v>
      </c>
      <c r="D197" s="168" t="s">
        <v>143</v>
      </c>
      <c r="E197" s="169" t="s">
        <v>320</v>
      </c>
      <c r="F197" s="170" t="s">
        <v>321</v>
      </c>
      <c r="G197" s="171" t="s">
        <v>146</v>
      </c>
      <c r="H197" s="172">
        <v>2</v>
      </c>
      <c r="I197" s="173"/>
      <c r="J197" s="174">
        <f>ROUND(I197*H197,2)</f>
        <v>0</v>
      </c>
      <c r="K197" s="170" t="s">
        <v>147</v>
      </c>
      <c r="L197" s="36"/>
      <c r="M197" s="175" t="s">
        <v>21</v>
      </c>
      <c r="N197" s="176" t="s">
        <v>44</v>
      </c>
      <c r="O197" s="61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9" t="s">
        <v>148</v>
      </c>
      <c r="AT197" s="179" t="s">
        <v>143</v>
      </c>
      <c r="AU197" s="179" t="s">
        <v>80</v>
      </c>
      <c r="AY197" s="14" t="s">
        <v>142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4" t="s">
        <v>80</v>
      </c>
      <c r="BK197" s="180">
        <f>ROUND(I197*H197,2)</f>
        <v>0</v>
      </c>
      <c r="BL197" s="14" t="s">
        <v>148</v>
      </c>
      <c r="BM197" s="179" t="s">
        <v>322</v>
      </c>
    </row>
    <row r="198" spans="1:65" s="2" customFormat="1" ht="16.5" customHeight="1">
      <c r="A198" s="31"/>
      <c r="B198" s="32"/>
      <c r="C198" s="168" t="s">
        <v>323</v>
      </c>
      <c r="D198" s="168" t="s">
        <v>143</v>
      </c>
      <c r="E198" s="169" t="s">
        <v>324</v>
      </c>
      <c r="F198" s="170" t="s">
        <v>325</v>
      </c>
      <c r="G198" s="171" t="s">
        <v>146</v>
      </c>
      <c r="H198" s="172">
        <v>6</v>
      </c>
      <c r="I198" s="173"/>
      <c r="J198" s="174">
        <f>ROUND(I198*H198,2)</f>
        <v>0</v>
      </c>
      <c r="K198" s="170" t="s">
        <v>147</v>
      </c>
      <c r="L198" s="36"/>
      <c r="M198" s="181" t="s">
        <v>21</v>
      </c>
      <c r="N198" s="182" t="s">
        <v>44</v>
      </c>
      <c r="O198" s="183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9" t="s">
        <v>148</v>
      </c>
      <c r="AT198" s="179" t="s">
        <v>143</v>
      </c>
      <c r="AU198" s="179" t="s">
        <v>80</v>
      </c>
      <c r="AY198" s="14" t="s">
        <v>142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4" t="s">
        <v>80</v>
      </c>
      <c r="BK198" s="180">
        <f>ROUND(I198*H198,2)</f>
        <v>0</v>
      </c>
      <c r="BL198" s="14" t="s">
        <v>148</v>
      </c>
      <c r="BM198" s="179" t="s">
        <v>326</v>
      </c>
    </row>
    <row r="199" spans="1:31" s="2" customFormat="1" ht="6.95" customHeight="1">
      <c r="A199" s="31"/>
      <c r="B199" s="44"/>
      <c r="C199" s="45"/>
      <c r="D199" s="45"/>
      <c r="E199" s="45"/>
      <c r="F199" s="45"/>
      <c r="G199" s="45"/>
      <c r="H199" s="45"/>
      <c r="I199" s="45"/>
      <c r="J199" s="45"/>
      <c r="K199" s="45"/>
      <c r="L199" s="36"/>
      <c r="M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</row>
  </sheetData>
  <sheetProtection algorithmName="SHA-512" hashValue="ZJ7c4N1XD9suk8NcISHjuafcSTV/R6RzeJxTr/Wb4AVuZCrqg0/bzLPUvqs5pxDvfHOvNbrjEcUbTD3RW41fqg==" saltValue="Uy27zLmBxhfRkn1w6XQ81A/uN3ebre7KgwFadhGUN8eXHk3tqA5nfhAwo14yyyXzxsW20BpJevoLNYvVgUcQTQ==" spinCount="100000" sheet="1" objects="1" scenarios="1" formatColumns="0" formatRows="0" autoFilter="0"/>
  <autoFilter ref="C108:K198"/>
  <mergeCells count="12">
    <mergeCell ref="E101:H101"/>
    <mergeCell ref="L2:V2"/>
    <mergeCell ref="E50:H50"/>
    <mergeCell ref="E52:H52"/>
    <mergeCell ref="E54:H54"/>
    <mergeCell ref="E97:H97"/>
    <mergeCell ref="E99:H9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4" t="s">
        <v>90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82</v>
      </c>
    </row>
    <row r="4" spans="2:46" s="1" customFormat="1" ht="24.95" customHeight="1">
      <c r="B4" s="17"/>
      <c r="D4" s="107" t="s">
        <v>94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311" t="str">
        <f>'Rekapitulace stavby'!K6</f>
        <v>Kulturní dům Milovice-volný interiér</v>
      </c>
      <c r="F7" s="312"/>
      <c r="G7" s="312"/>
      <c r="H7" s="312"/>
      <c r="L7" s="17"/>
    </row>
    <row r="8" spans="2:12" s="1" customFormat="1" ht="12" customHeight="1">
      <c r="B8" s="17"/>
      <c r="D8" s="109" t="s">
        <v>95</v>
      </c>
      <c r="L8" s="17"/>
    </row>
    <row r="9" spans="1:31" s="2" customFormat="1" ht="16.5" customHeight="1">
      <c r="A9" s="31"/>
      <c r="B9" s="36"/>
      <c r="C9" s="31"/>
      <c r="D9" s="31"/>
      <c r="E9" s="311" t="s">
        <v>96</v>
      </c>
      <c r="F9" s="313"/>
      <c r="G9" s="313"/>
      <c r="H9" s="313"/>
      <c r="I9" s="31"/>
      <c r="J9" s="31"/>
      <c r="K9" s="31"/>
      <c r="L9" s="11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9" t="s">
        <v>97</v>
      </c>
      <c r="E10" s="31"/>
      <c r="F10" s="31"/>
      <c r="G10" s="31"/>
      <c r="H10" s="31"/>
      <c r="I10" s="31"/>
      <c r="J10" s="31"/>
      <c r="K10" s="31"/>
      <c r="L10" s="11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14" t="s">
        <v>327</v>
      </c>
      <c r="F11" s="313"/>
      <c r="G11" s="313"/>
      <c r="H11" s="313"/>
      <c r="I11" s="31"/>
      <c r="J11" s="31"/>
      <c r="K11" s="31"/>
      <c r="L11" s="11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11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09" t="s">
        <v>18</v>
      </c>
      <c r="E13" s="31"/>
      <c r="F13" s="100" t="s">
        <v>19</v>
      </c>
      <c r="G13" s="31"/>
      <c r="H13" s="31"/>
      <c r="I13" s="109" t="s">
        <v>20</v>
      </c>
      <c r="J13" s="100" t="s">
        <v>21</v>
      </c>
      <c r="K13" s="31"/>
      <c r="L13" s="11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22</v>
      </c>
      <c r="E14" s="31"/>
      <c r="F14" s="100" t="s">
        <v>23</v>
      </c>
      <c r="G14" s="31"/>
      <c r="H14" s="31"/>
      <c r="I14" s="109" t="s">
        <v>24</v>
      </c>
      <c r="J14" s="111" t="str">
        <f>'Rekapitulace stavby'!AN8</f>
        <v>5. 11. 2021</v>
      </c>
      <c r="K14" s="31"/>
      <c r="L14" s="11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11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09" t="s">
        <v>26</v>
      </c>
      <c r="E16" s="31"/>
      <c r="F16" s="31"/>
      <c r="G16" s="31"/>
      <c r="H16" s="31"/>
      <c r="I16" s="109" t="s">
        <v>27</v>
      </c>
      <c r="J16" s="100" t="s">
        <v>21</v>
      </c>
      <c r="K16" s="31"/>
      <c r="L16" s="11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0" t="s">
        <v>28</v>
      </c>
      <c r="F17" s="31"/>
      <c r="G17" s="31"/>
      <c r="H17" s="31"/>
      <c r="I17" s="109" t="s">
        <v>29</v>
      </c>
      <c r="J17" s="100" t="s">
        <v>21</v>
      </c>
      <c r="K17" s="31"/>
      <c r="L17" s="11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11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09" t="s">
        <v>30</v>
      </c>
      <c r="E19" s="31"/>
      <c r="F19" s="31"/>
      <c r="G19" s="31"/>
      <c r="H19" s="31"/>
      <c r="I19" s="109" t="s">
        <v>27</v>
      </c>
      <c r="J19" s="27" t="str">
        <f>'Rekapitulace stavby'!AN13</f>
        <v>Vyplň údaj</v>
      </c>
      <c r="K19" s="31"/>
      <c r="L19" s="11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15" t="str">
        <f>'Rekapitulace stavby'!E14</f>
        <v>Vyplň údaj</v>
      </c>
      <c r="F20" s="316"/>
      <c r="G20" s="316"/>
      <c r="H20" s="316"/>
      <c r="I20" s="109" t="s">
        <v>29</v>
      </c>
      <c r="J20" s="27" t="str">
        <f>'Rekapitulace stavby'!AN14</f>
        <v>Vyplň údaj</v>
      </c>
      <c r="K20" s="31"/>
      <c r="L20" s="11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11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09" t="s">
        <v>32</v>
      </c>
      <c r="E22" s="31"/>
      <c r="F22" s="31"/>
      <c r="G22" s="31"/>
      <c r="H22" s="31"/>
      <c r="I22" s="109" t="s">
        <v>27</v>
      </c>
      <c r="J22" s="100" t="s">
        <v>21</v>
      </c>
      <c r="K22" s="31"/>
      <c r="L22" s="11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0" t="s">
        <v>33</v>
      </c>
      <c r="F23" s="31"/>
      <c r="G23" s="31"/>
      <c r="H23" s="31"/>
      <c r="I23" s="109" t="s">
        <v>29</v>
      </c>
      <c r="J23" s="100" t="s">
        <v>21</v>
      </c>
      <c r="K23" s="31"/>
      <c r="L23" s="11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11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09" t="s">
        <v>35</v>
      </c>
      <c r="E25" s="31"/>
      <c r="F25" s="31"/>
      <c r="G25" s="31"/>
      <c r="H25" s="31"/>
      <c r="I25" s="109" t="s">
        <v>27</v>
      </c>
      <c r="J25" s="100" t="s">
        <v>21</v>
      </c>
      <c r="K25" s="31"/>
      <c r="L25" s="11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0" t="s">
        <v>36</v>
      </c>
      <c r="F26" s="31"/>
      <c r="G26" s="31"/>
      <c r="H26" s="31"/>
      <c r="I26" s="109" t="s">
        <v>29</v>
      </c>
      <c r="J26" s="100" t="s">
        <v>21</v>
      </c>
      <c r="K26" s="31"/>
      <c r="L26" s="11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11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09" t="s">
        <v>37</v>
      </c>
      <c r="E28" s="31"/>
      <c r="F28" s="31"/>
      <c r="G28" s="31"/>
      <c r="H28" s="31"/>
      <c r="I28" s="31"/>
      <c r="J28" s="31"/>
      <c r="K28" s="31"/>
      <c r="L28" s="11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59.25" customHeight="1">
      <c r="A29" s="112"/>
      <c r="B29" s="113"/>
      <c r="C29" s="112"/>
      <c r="D29" s="112"/>
      <c r="E29" s="317" t="s">
        <v>99</v>
      </c>
      <c r="F29" s="317"/>
      <c r="G29" s="317"/>
      <c r="H29" s="317"/>
      <c r="I29" s="112"/>
      <c r="J29" s="112"/>
      <c r="K29" s="112"/>
      <c r="L29" s="114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11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11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16" t="s">
        <v>39</v>
      </c>
      <c r="E32" s="31"/>
      <c r="F32" s="31"/>
      <c r="G32" s="31"/>
      <c r="H32" s="31"/>
      <c r="I32" s="31"/>
      <c r="J32" s="117">
        <f>ROUND(J85,2)</f>
        <v>0</v>
      </c>
      <c r="K32" s="31"/>
      <c r="L32" s="11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15"/>
      <c r="E33" s="115"/>
      <c r="F33" s="115"/>
      <c r="G33" s="115"/>
      <c r="H33" s="115"/>
      <c r="I33" s="115"/>
      <c r="J33" s="115"/>
      <c r="K33" s="115"/>
      <c r="L33" s="11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18" t="s">
        <v>41</v>
      </c>
      <c r="G34" s="31"/>
      <c r="H34" s="31"/>
      <c r="I34" s="118" t="s">
        <v>40</v>
      </c>
      <c r="J34" s="118" t="s">
        <v>42</v>
      </c>
      <c r="K34" s="31"/>
      <c r="L34" s="11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19" t="s">
        <v>43</v>
      </c>
      <c r="E35" s="109" t="s">
        <v>44</v>
      </c>
      <c r="F35" s="120">
        <f>ROUND((SUM(BE85:BE89)),2)</f>
        <v>0</v>
      </c>
      <c r="G35" s="31"/>
      <c r="H35" s="31"/>
      <c r="I35" s="121">
        <v>0.21</v>
      </c>
      <c r="J35" s="120">
        <f>ROUND(((SUM(BE85:BE89))*I35),2)</f>
        <v>0</v>
      </c>
      <c r="K35" s="31"/>
      <c r="L35" s="11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09" t="s">
        <v>45</v>
      </c>
      <c r="F36" s="120">
        <f>ROUND((SUM(BF85:BF89)),2)</f>
        <v>0</v>
      </c>
      <c r="G36" s="31"/>
      <c r="H36" s="31"/>
      <c r="I36" s="121">
        <v>0.15</v>
      </c>
      <c r="J36" s="120">
        <f>ROUND(((SUM(BF85:BF89))*I36),2)</f>
        <v>0</v>
      </c>
      <c r="K36" s="31"/>
      <c r="L36" s="11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46</v>
      </c>
      <c r="F37" s="120">
        <f>ROUND((SUM(BG85:BG89)),2)</f>
        <v>0</v>
      </c>
      <c r="G37" s="31"/>
      <c r="H37" s="31"/>
      <c r="I37" s="121">
        <v>0.21</v>
      </c>
      <c r="J37" s="120">
        <f>0</f>
        <v>0</v>
      </c>
      <c r="K37" s="31"/>
      <c r="L37" s="11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09" t="s">
        <v>47</v>
      </c>
      <c r="F38" s="120">
        <f>ROUND((SUM(BH85:BH89)),2)</f>
        <v>0</v>
      </c>
      <c r="G38" s="31"/>
      <c r="H38" s="31"/>
      <c r="I38" s="121">
        <v>0.15</v>
      </c>
      <c r="J38" s="120">
        <f>0</f>
        <v>0</v>
      </c>
      <c r="K38" s="31"/>
      <c r="L38" s="11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09" t="s">
        <v>48</v>
      </c>
      <c r="F39" s="120">
        <f>ROUND((SUM(BI85:BI89)),2)</f>
        <v>0</v>
      </c>
      <c r="G39" s="31"/>
      <c r="H39" s="31"/>
      <c r="I39" s="121">
        <v>0</v>
      </c>
      <c r="J39" s="120">
        <f>0</f>
        <v>0</v>
      </c>
      <c r="K39" s="31"/>
      <c r="L39" s="11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11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2"/>
      <c r="D41" s="123" t="s">
        <v>49</v>
      </c>
      <c r="E41" s="124"/>
      <c r="F41" s="124"/>
      <c r="G41" s="125" t="s">
        <v>50</v>
      </c>
      <c r="H41" s="126" t="s">
        <v>51</v>
      </c>
      <c r="I41" s="124"/>
      <c r="J41" s="127">
        <f>SUM(J32:J39)</f>
        <v>0</v>
      </c>
      <c r="K41" s="128"/>
      <c r="L41" s="11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1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6" spans="1:31" s="2" customFormat="1" ht="6.95" customHeight="1">
      <c r="A46" s="31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10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24.95" customHeight="1">
      <c r="A47" s="31"/>
      <c r="B47" s="32"/>
      <c r="C47" s="20" t="s">
        <v>100</v>
      </c>
      <c r="D47" s="33"/>
      <c r="E47" s="33"/>
      <c r="F47" s="33"/>
      <c r="G47" s="33"/>
      <c r="H47" s="33"/>
      <c r="I47" s="33"/>
      <c r="J47" s="33"/>
      <c r="K47" s="33"/>
      <c r="L47" s="11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110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16</v>
      </c>
      <c r="D49" s="33"/>
      <c r="E49" s="33"/>
      <c r="F49" s="33"/>
      <c r="G49" s="33"/>
      <c r="H49" s="33"/>
      <c r="I49" s="33"/>
      <c r="J49" s="33"/>
      <c r="K49" s="33"/>
      <c r="L49" s="110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318" t="str">
        <f>E7</f>
        <v>Kulturní dům Milovice-volný interiér</v>
      </c>
      <c r="F50" s="319"/>
      <c r="G50" s="319"/>
      <c r="H50" s="319"/>
      <c r="I50" s="33"/>
      <c r="J50" s="33"/>
      <c r="K50" s="33"/>
      <c r="L50" s="110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2:12" s="1" customFormat="1" ht="12" customHeight="1">
      <c r="B51" s="18"/>
      <c r="C51" s="26" t="s">
        <v>95</v>
      </c>
      <c r="D51" s="19"/>
      <c r="E51" s="19"/>
      <c r="F51" s="19"/>
      <c r="G51" s="19"/>
      <c r="H51" s="19"/>
      <c r="I51" s="19"/>
      <c r="J51" s="19"/>
      <c r="K51" s="19"/>
      <c r="L51" s="17"/>
    </row>
    <row r="52" spans="1:31" s="2" customFormat="1" ht="16.5" customHeight="1">
      <c r="A52" s="31"/>
      <c r="B52" s="32"/>
      <c r="C52" s="33"/>
      <c r="D52" s="33"/>
      <c r="E52" s="318" t="s">
        <v>96</v>
      </c>
      <c r="F52" s="320"/>
      <c r="G52" s="320"/>
      <c r="H52" s="320"/>
      <c r="I52" s="33"/>
      <c r="J52" s="33"/>
      <c r="K52" s="33"/>
      <c r="L52" s="110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12" customHeight="1">
      <c r="A53" s="31"/>
      <c r="B53" s="32"/>
      <c r="C53" s="26" t="s">
        <v>97</v>
      </c>
      <c r="D53" s="33"/>
      <c r="E53" s="33"/>
      <c r="F53" s="33"/>
      <c r="G53" s="33"/>
      <c r="H53" s="33"/>
      <c r="I53" s="33"/>
      <c r="J53" s="33"/>
      <c r="K53" s="33"/>
      <c r="L53" s="11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6.5" customHeight="1">
      <c r="A54" s="31"/>
      <c r="B54" s="32"/>
      <c r="C54" s="33"/>
      <c r="D54" s="33"/>
      <c r="E54" s="267" t="str">
        <f>E11</f>
        <v>2021/27-1-2 - 2-Ples</v>
      </c>
      <c r="F54" s="320"/>
      <c r="G54" s="320"/>
      <c r="H54" s="320"/>
      <c r="I54" s="33"/>
      <c r="J54" s="33"/>
      <c r="K54" s="33"/>
      <c r="L54" s="110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6.95" customHeight="1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110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2" customHeight="1">
      <c r="A56" s="31"/>
      <c r="B56" s="32"/>
      <c r="C56" s="26" t="s">
        <v>22</v>
      </c>
      <c r="D56" s="33"/>
      <c r="E56" s="33"/>
      <c r="F56" s="24" t="str">
        <f>F14</f>
        <v xml:space="preserve"> </v>
      </c>
      <c r="G56" s="33"/>
      <c r="H56" s="33"/>
      <c r="I56" s="26" t="s">
        <v>24</v>
      </c>
      <c r="J56" s="56" t="str">
        <f>IF(J14="","",J14)</f>
        <v>5. 11. 2021</v>
      </c>
      <c r="K56" s="33"/>
      <c r="L56" s="110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6.95" customHeight="1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110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40.15" customHeight="1">
      <c r="A58" s="31"/>
      <c r="B58" s="32"/>
      <c r="C58" s="26" t="s">
        <v>26</v>
      </c>
      <c r="D58" s="33"/>
      <c r="E58" s="33"/>
      <c r="F58" s="24" t="str">
        <f>E17</f>
        <v>Město Milovice</v>
      </c>
      <c r="G58" s="33"/>
      <c r="H58" s="33"/>
      <c r="I58" s="26" t="s">
        <v>32</v>
      </c>
      <c r="J58" s="29" t="str">
        <f>E23</f>
        <v>HEXAPLAN INTERNATIONAL spol. s r.o.</v>
      </c>
      <c r="K58" s="33"/>
      <c r="L58" s="110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s="2" customFormat="1" ht="25.7" customHeight="1">
      <c r="A59" s="31"/>
      <c r="B59" s="32"/>
      <c r="C59" s="26" t="s">
        <v>30</v>
      </c>
      <c r="D59" s="33"/>
      <c r="E59" s="33"/>
      <c r="F59" s="24" t="str">
        <f>IF(E20="","",E20)</f>
        <v>Vyplň údaj</v>
      </c>
      <c r="G59" s="33"/>
      <c r="H59" s="33"/>
      <c r="I59" s="26" t="s">
        <v>35</v>
      </c>
      <c r="J59" s="29" t="str">
        <f>E26</f>
        <v>Ing.arch.M.Nesvadbová</v>
      </c>
      <c r="K59" s="33"/>
      <c r="L59" s="110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s="2" customFormat="1" ht="10.35" customHeight="1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110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s="2" customFormat="1" ht="29.25" customHeight="1">
      <c r="A61" s="31"/>
      <c r="B61" s="32"/>
      <c r="C61" s="133" t="s">
        <v>101</v>
      </c>
      <c r="D61" s="134"/>
      <c r="E61" s="134"/>
      <c r="F61" s="134"/>
      <c r="G61" s="134"/>
      <c r="H61" s="134"/>
      <c r="I61" s="134"/>
      <c r="J61" s="135" t="s">
        <v>102</v>
      </c>
      <c r="K61" s="134"/>
      <c r="L61" s="110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s="2" customFormat="1" ht="10.35" customHeight="1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110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47" s="2" customFormat="1" ht="22.9" customHeight="1">
      <c r="A63" s="31"/>
      <c r="B63" s="32"/>
      <c r="C63" s="136" t="s">
        <v>71</v>
      </c>
      <c r="D63" s="33"/>
      <c r="E63" s="33"/>
      <c r="F63" s="33"/>
      <c r="G63" s="33"/>
      <c r="H63" s="33"/>
      <c r="I63" s="33"/>
      <c r="J63" s="74">
        <f>J85</f>
        <v>0</v>
      </c>
      <c r="K63" s="33"/>
      <c r="L63" s="110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U63" s="14" t="s">
        <v>103</v>
      </c>
    </row>
    <row r="64" spans="1:31" s="2" customFormat="1" ht="21.75" customHeight="1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110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s="2" customFormat="1" ht="6.95" customHeight="1">
      <c r="A65" s="31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110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9" spans="1:31" s="2" customFormat="1" ht="6.95" customHeight="1">
      <c r="A69" s="31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11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24.95" customHeight="1">
      <c r="A70" s="31"/>
      <c r="B70" s="32"/>
      <c r="C70" s="20" t="s">
        <v>128</v>
      </c>
      <c r="D70" s="33"/>
      <c r="E70" s="33"/>
      <c r="F70" s="33"/>
      <c r="G70" s="33"/>
      <c r="H70" s="33"/>
      <c r="I70" s="33"/>
      <c r="J70" s="33"/>
      <c r="K70" s="33"/>
      <c r="L70" s="110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6.95" customHeight="1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110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6" t="s">
        <v>16</v>
      </c>
      <c r="D72" s="33"/>
      <c r="E72" s="33"/>
      <c r="F72" s="33"/>
      <c r="G72" s="33"/>
      <c r="H72" s="33"/>
      <c r="I72" s="33"/>
      <c r="J72" s="33"/>
      <c r="K72" s="33"/>
      <c r="L72" s="110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3"/>
      <c r="D73" s="33"/>
      <c r="E73" s="318" t="str">
        <f>E7</f>
        <v>Kulturní dům Milovice-volný interiér</v>
      </c>
      <c r="F73" s="319"/>
      <c r="G73" s="319"/>
      <c r="H73" s="319"/>
      <c r="I73" s="33"/>
      <c r="J73" s="33"/>
      <c r="K73" s="33"/>
      <c r="L73" s="110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2:12" s="1" customFormat="1" ht="12" customHeight="1">
      <c r="B74" s="18"/>
      <c r="C74" s="26" t="s">
        <v>95</v>
      </c>
      <c r="D74" s="19"/>
      <c r="E74" s="19"/>
      <c r="F74" s="19"/>
      <c r="G74" s="19"/>
      <c r="H74" s="19"/>
      <c r="I74" s="19"/>
      <c r="J74" s="19"/>
      <c r="K74" s="19"/>
      <c r="L74" s="17"/>
    </row>
    <row r="75" spans="1:31" s="2" customFormat="1" ht="16.5" customHeight="1">
      <c r="A75" s="31"/>
      <c r="B75" s="32"/>
      <c r="C75" s="33"/>
      <c r="D75" s="33"/>
      <c r="E75" s="318" t="s">
        <v>96</v>
      </c>
      <c r="F75" s="320"/>
      <c r="G75" s="320"/>
      <c r="H75" s="320"/>
      <c r="I75" s="33"/>
      <c r="J75" s="33"/>
      <c r="K75" s="33"/>
      <c r="L75" s="110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2" customHeight="1">
      <c r="A76" s="31"/>
      <c r="B76" s="32"/>
      <c r="C76" s="26" t="s">
        <v>97</v>
      </c>
      <c r="D76" s="33"/>
      <c r="E76" s="33"/>
      <c r="F76" s="33"/>
      <c r="G76" s="33"/>
      <c r="H76" s="33"/>
      <c r="I76" s="33"/>
      <c r="J76" s="33"/>
      <c r="K76" s="33"/>
      <c r="L76" s="110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6.5" customHeight="1">
      <c r="A77" s="31"/>
      <c r="B77" s="32"/>
      <c r="C77" s="33"/>
      <c r="D77" s="33"/>
      <c r="E77" s="267" t="str">
        <f>E11</f>
        <v>2021/27-1-2 - 2-Ples</v>
      </c>
      <c r="F77" s="320"/>
      <c r="G77" s="320"/>
      <c r="H77" s="320"/>
      <c r="I77" s="33"/>
      <c r="J77" s="33"/>
      <c r="K77" s="33"/>
      <c r="L77" s="110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6.95" customHeight="1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110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2" customHeight="1">
      <c r="A79" s="31"/>
      <c r="B79" s="32"/>
      <c r="C79" s="26" t="s">
        <v>22</v>
      </c>
      <c r="D79" s="33"/>
      <c r="E79" s="33"/>
      <c r="F79" s="24" t="str">
        <f>F14</f>
        <v xml:space="preserve"> </v>
      </c>
      <c r="G79" s="33"/>
      <c r="H79" s="33"/>
      <c r="I79" s="26" t="s">
        <v>24</v>
      </c>
      <c r="J79" s="56" t="str">
        <f>IF(J14="","",J14)</f>
        <v>5. 11. 2021</v>
      </c>
      <c r="K79" s="33"/>
      <c r="L79" s="110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6.95" customHeight="1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110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40.15" customHeight="1">
      <c r="A81" s="31"/>
      <c r="B81" s="32"/>
      <c r="C81" s="26" t="s">
        <v>26</v>
      </c>
      <c r="D81" s="33"/>
      <c r="E81" s="33"/>
      <c r="F81" s="24" t="str">
        <f>E17</f>
        <v>Město Milovice</v>
      </c>
      <c r="G81" s="33"/>
      <c r="H81" s="33"/>
      <c r="I81" s="26" t="s">
        <v>32</v>
      </c>
      <c r="J81" s="29" t="str">
        <f>E23</f>
        <v>HEXAPLAN INTERNATIONAL spol. s r.o.</v>
      </c>
      <c r="K81" s="33"/>
      <c r="L81" s="110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.7" customHeight="1">
      <c r="A82" s="31"/>
      <c r="B82" s="32"/>
      <c r="C82" s="26" t="s">
        <v>30</v>
      </c>
      <c r="D82" s="33"/>
      <c r="E82" s="33"/>
      <c r="F82" s="24" t="str">
        <f>IF(E20="","",E20)</f>
        <v>Vyplň údaj</v>
      </c>
      <c r="G82" s="33"/>
      <c r="H82" s="33"/>
      <c r="I82" s="26" t="s">
        <v>35</v>
      </c>
      <c r="J82" s="29" t="str">
        <f>E26</f>
        <v>Ing.arch.M.Nesvadbová</v>
      </c>
      <c r="K82" s="33"/>
      <c r="L82" s="110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0.3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110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0" customFormat="1" ht="29.25" customHeight="1">
      <c r="A84" s="143"/>
      <c r="B84" s="144"/>
      <c r="C84" s="145" t="s">
        <v>129</v>
      </c>
      <c r="D84" s="146" t="s">
        <v>58</v>
      </c>
      <c r="E84" s="146" t="s">
        <v>54</v>
      </c>
      <c r="F84" s="146" t="s">
        <v>55</v>
      </c>
      <c r="G84" s="146" t="s">
        <v>130</v>
      </c>
      <c r="H84" s="146" t="s">
        <v>131</v>
      </c>
      <c r="I84" s="146" t="s">
        <v>132</v>
      </c>
      <c r="J84" s="146" t="s">
        <v>102</v>
      </c>
      <c r="K84" s="147" t="s">
        <v>133</v>
      </c>
      <c r="L84" s="148"/>
      <c r="M84" s="65" t="s">
        <v>21</v>
      </c>
      <c r="N84" s="66" t="s">
        <v>43</v>
      </c>
      <c r="O84" s="66" t="s">
        <v>134</v>
      </c>
      <c r="P84" s="66" t="s">
        <v>135</v>
      </c>
      <c r="Q84" s="66" t="s">
        <v>136</v>
      </c>
      <c r="R84" s="66" t="s">
        <v>137</v>
      </c>
      <c r="S84" s="66" t="s">
        <v>138</v>
      </c>
      <c r="T84" s="67" t="s">
        <v>139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9" customHeight="1">
      <c r="A85" s="31"/>
      <c r="B85" s="32"/>
      <c r="C85" s="72" t="s">
        <v>140</v>
      </c>
      <c r="D85" s="33"/>
      <c r="E85" s="33"/>
      <c r="F85" s="33"/>
      <c r="G85" s="33"/>
      <c r="H85" s="33"/>
      <c r="I85" s="33"/>
      <c r="J85" s="149">
        <f>BK85</f>
        <v>0</v>
      </c>
      <c r="K85" s="33"/>
      <c r="L85" s="36"/>
      <c r="M85" s="68"/>
      <c r="N85" s="150"/>
      <c r="O85" s="69"/>
      <c r="P85" s="151">
        <f>SUM(P86:P89)</f>
        <v>0</v>
      </c>
      <c r="Q85" s="69"/>
      <c r="R85" s="151">
        <f>SUM(R86:R89)</f>
        <v>0</v>
      </c>
      <c r="S85" s="69"/>
      <c r="T85" s="152">
        <f>SUM(T86:T89)</f>
        <v>0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4" t="s">
        <v>72</v>
      </c>
      <c r="AU85" s="14" t="s">
        <v>103</v>
      </c>
      <c r="BK85" s="153">
        <f>SUM(BK86:BK89)</f>
        <v>0</v>
      </c>
    </row>
    <row r="86" spans="1:65" s="2" customFormat="1" ht="16.5" customHeight="1">
      <c r="A86" s="31"/>
      <c r="B86" s="32"/>
      <c r="C86" s="168" t="s">
        <v>80</v>
      </c>
      <c r="D86" s="168" t="s">
        <v>143</v>
      </c>
      <c r="E86" s="169" t="s">
        <v>328</v>
      </c>
      <c r="F86" s="170" t="s">
        <v>329</v>
      </c>
      <c r="G86" s="171" t="s">
        <v>146</v>
      </c>
      <c r="H86" s="172">
        <v>18</v>
      </c>
      <c r="I86" s="173"/>
      <c r="J86" s="174">
        <f>ROUND(I86*H86,2)</f>
        <v>0</v>
      </c>
      <c r="K86" s="170" t="s">
        <v>147</v>
      </c>
      <c r="L86" s="36"/>
      <c r="M86" s="175" t="s">
        <v>21</v>
      </c>
      <c r="N86" s="176" t="s">
        <v>44</v>
      </c>
      <c r="O86" s="61"/>
      <c r="P86" s="177">
        <f>O86*H86</f>
        <v>0</v>
      </c>
      <c r="Q86" s="177">
        <v>0</v>
      </c>
      <c r="R86" s="177">
        <f>Q86*H86</f>
        <v>0</v>
      </c>
      <c r="S86" s="177">
        <v>0</v>
      </c>
      <c r="T86" s="178">
        <f>S86*H86</f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79" t="s">
        <v>148</v>
      </c>
      <c r="AT86" s="179" t="s">
        <v>143</v>
      </c>
      <c r="AU86" s="179" t="s">
        <v>73</v>
      </c>
      <c r="AY86" s="14" t="s">
        <v>142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4" t="s">
        <v>80</v>
      </c>
      <c r="BK86" s="180">
        <f>ROUND(I86*H86,2)</f>
        <v>0</v>
      </c>
      <c r="BL86" s="14" t="s">
        <v>148</v>
      </c>
      <c r="BM86" s="179" t="s">
        <v>82</v>
      </c>
    </row>
    <row r="87" spans="1:65" s="2" customFormat="1" ht="16.5" customHeight="1">
      <c r="A87" s="31"/>
      <c r="B87" s="32"/>
      <c r="C87" s="168" t="s">
        <v>82</v>
      </c>
      <c r="D87" s="168" t="s">
        <v>143</v>
      </c>
      <c r="E87" s="169" t="s">
        <v>330</v>
      </c>
      <c r="F87" s="170" t="s">
        <v>329</v>
      </c>
      <c r="G87" s="171" t="s">
        <v>146</v>
      </c>
      <c r="H87" s="172">
        <v>14</v>
      </c>
      <c r="I87" s="173"/>
      <c r="J87" s="174">
        <f>ROUND(I87*H87,2)</f>
        <v>0</v>
      </c>
      <c r="K87" s="170" t="s">
        <v>147</v>
      </c>
      <c r="L87" s="36"/>
      <c r="M87" s="175" t="s">
        <v>21</v>
      </c>
      <c r="N87" s="176" t="s">
        <v>44</v>
      </c>
      <c r="O87" s="61"/>
      <c r="P87" s="177">
        <f>O87*H87</f>
        <v>0</v>
      </c>
      <c r="Q87" s="177">
        <v>0</v>
      </c>
      <c r="R87" s="177">
        <f>Q87*H87</f>
        <v>0</v>
      </c>
      <c r="S87" s="177">
        <v>0</v>
      </c>
      <c r="T87" s="178">
        <f>S87*H87</f>
        <v>0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R87" s="179" t="s">
        <v>148</v>
      </c>
      <c r="AT87" s="179" t="s">
        <v>143</v>
      </c>
      <c r="AU87" s="179" t="s">
        <v>73</v>
      </c>
      <c r="AY87" s="14" t="s">
        <v>142</v>
      </c>
      <c r="BE87" s="180">
        <f>IF(N87="základní",J87,0)</f>
        <v>0</v>
      </c>
      <c r="BF87" s="180">
        <f>IF(N87="snížená",J87,0)</f>
        <v>0</v>
      </c>
      <c r="BG87" s="180">
        <f>IF(N87="zákl. přenesená",J87,0)</f>
        <v>0</v>
      </c>
      <c r="BH87" s="180">
        <f>IF(N87="sníž. přenesená",J87,0)</f>
        <v>0</v>
      </c>
      <c r="BI87" s="180">
        <f>IF(N87="nulová",J87,0)</f>
        <v>0</v>
      </c>
      <c r="BJ87" s="14" t="s">
        <v>80</v>
      </c>
      <c r="BK87" s="180">
        <f>ROUND(I87*H87,2)</f>
        <v>0</v>
      </c>
      <c r="BL87" s="14" t="s">
        <v>148</v>
      </c>
      <c r="BM87" s="179" t="s">
        <v>152</v>
      </c>
    </row>
    <row r="88" spans="1:65" s="2" customFormat="1" ht="16.5" customHeight="1">
      <c r="A88" s="31"/>
      <c r="B88" s="32"/>
      <c r="C88" s="168" t="s">
        <v>153</v>
      </c>
      <c r="D88" s="168" t="s">
        <v>143</v>
      </c>
      <c r="E88" s="169" t="s">
        <v>331</v>
      </c>
      <c r="F88" s="170" t="s">
        <v>332</v>
      </c>
      <c r="G88" s="171" t="s">
        <v>146</v>
      </c>
      <c r="H88" s="172">
        <v>82</v>
      </c>
      <c r="I88" s="173"/>
      <c r="J88" s="174">
        <f>ROUND(I88*H88,2)</f>
        <v>0</v>
      </c>
      <c r="K88" s="170" t="s">
        <v>147</v>
      </c>
      <c r="L88" s="36"/>
      <c r="M88" s="175" t="s">
        <v>21</v>
      </c>
      <c r="N88" s="176" t="s">
        <v>44</v>
      </c>
      <c r="O88" s="61"/>
      <c r="P88" s="177">
        <f>O88*H88</f>
        <v>0</v>
      </c>
      <c r="Q88" s="177">
        <v>0</v>
      </c>
      <c r="R88" s="177">
        <f>Q88*H88</f>
        <v>0</v>
      </c>
      <c r="S88" s="177">
        <v>0</v>
      </c>
      <c r="T88" s="178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79" t="s">
        <v>148</v>
      </c>
      <c r="AT88" s="179" t="s">
        <v>143</v>
      </c>
      <c r="AU88" s="179" t="s">
        <v>73</v>
      </c>
      <c r="AY88" s="14" t="s">
        <v>142</v>
      </c>
      <c r="BE88" s="180">
        <f>IF(N88="základní",J88,0)</f>
        <v>0</v>
      </c>
      <c r="BF88" s="180">
        <f>IF(N88="snížená",J88,0)</f>
        <v>0</v>
      </c>
      <c r="BG88" s="180">
        <f>IF(N88="zákl. přenesená",J88,0)</f>
        <v>0</v>
      </c>
      <c r="BH88" s="180">
        <f>IF(N88="sníž. přenesená",J88,0)</f>
        <v>0</v>
      </c>
      <c r="BI88" s="180">
        <f>IF(N88="nulová",J88,0)</f>
        <v>0</v>
      </c>
      <c r="BJ88" s="14" t="s">
        <v>80</v>
      </c>
      <c r="BK88" s="180">
        <f>ROUND(I88*H88,2)</f>
        <v>0</v>
      </c>
      <c r="BL88" s="14" t="s">
        <v>148</v>
      </c>
      <c r="BM88" s="179" t="s">
        <v>156</v>
      </c>
    </row>
    <row r="89" spans="1:65" s="2" customFormat="1" ht="16.5" customHeight="1">
      <c r="A89" s="31"/>
      <c r="B89" s="32"/>
      <c r="C89" s="168" t="s">
        <v>152</v>
      </c>
      <c r="D89" s="168" t="s">
        <v>143</v>
      </c>
      <c r="E89" s="169" t="s">
        <v>333</v>
      </c>
      <c r="F89" s="170" t="s">
        <v>332</v>
      </c>
      <c r="G89" s="171" t="s">
        <v>146</v>
      </c>
      <c r="H89" s="172">
        <v>82</v>
      </c>
      <c r="I89" s="173"/>
      <c r="J89" s="174">
        <f>ROUND(I89*H89,2)</f>
        <v>0</v>
      </c>
      <c r="K89" s="170" t="s">
        <v>147</v>
      </c>
      <c r="L89" s="36"/>
      <c r="M89" s="181" t="s">
        <v>21</v>
      </c>
      <c r="N89" s="182" t="s">
        <v>44</v>
      </c>
      <c r="O89" s="183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R89" s="179" t="s">
        <v>148</v>
      </c>
      <c r="AT89" s="179" t="s">
        <v>143</v>
      </c>
      <c r="AU89" s="179" t="s">
        <v>73</v>
      </c>
      <c r="AY89" s="14" t="s">
        <v>142</v>
      </c>
      <c r="BE89" s="180">
        <f>IF(N89="základní",J89,0)</f>
        <v>0</v>
      </c>
      <c r="BF89" s="180">
        <f>IF(N89="snížená",J89,0)</f>
        <v>0</v>
      </c>
      <c r="BG89" s="180">
        <f>IF(N89="zákl. přenesená",J89,0)</f>
        <v>0</v>
      </c>
      <c r="BH89" s="180">
        <f>IF(N89="sníž. přenesená",J89,0)</f>
        <v>0</v>
      </c>
      <c r="BI89" s="180">
        <f>IF(N89="nulová",J89,0)</f>
        <v>0</v>
      </c>
      <c r="BJ89" s="14" t="s">
        <v>80</v>
      </c>
      <c r="BK89" s="180">
        <f>ROUND(I89*H89,2)</f>
        <v>0</v>
      </c>
      <c r="BL89" s="14" t="s">
        <v>148</v>
      </c>
      <c r="BM89" s="179" t="s">
        <v>159</v>
      </c>
    </row>
    <row r="90" spans="1:31" s="2" customFormat="1" ht="6.95" customHeight="1">
      <c r="A90" s="31"/>
      <c r="B90" s="44"/>
      <c r="C90" s="45"/>
      <c r="D90" s="45"/>
      <c r="E90" s="45"/>
      <c r="F90" s="45"/>
      <c r="G90" s="45"/>
      <c r="H90" s="45"/>
      <c r="I90" s="45"/>
      <c r="J90" s="45"/>
      <c r="K90" s="45"/>
      <c r="L90" s="36"/>
      <c r="M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</sheetData>
  <sheetProtection algorithmName="SHA-512" hashValue="OVYdcKmAnt4JNqLnywtj6jG8j/xGJ2TIgBXBQIJtXnd4diYW1gLsD55QHeygaWeNJUT677vAT4Tg5s9+YVgqSA==" saltValue="OD3pbsuCa6AjvbTiL4LEEbpHk/Kr5iu+tVdKATehMLgp2K5n2LptO2P9sgGrNPuS9qNbVpBqKe9JddNy0jgEEw==" spinCount="100000" sheet="1" objects="1" scenarios="1" formatColumns="0" formatRows="0" autoFilter="0"/>
  <autoFilter ref="C84:K89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4" t="s">
        <v>93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82</v>
      </c>
    </row>
    <row r="4" spans="2:46" s="1" customFormat="1" ht="24.95" customHeight="1">
      <c r="B4" s="17"/>
      <c r="D4" s="107" t="s">
        <v>94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311" t="str">
        <f>'Rekapitulace stavby'!K6</f>
        <v>Kulturní dům Milovice-volný interiér</v>
      </c>
      <c r="F7" s="312"/>
      <c r="G7" s="312"/>
      <c r="H7" s="312"/>
      <c r="L7" s="17"/>
    </row>
    <row r="8" spans="2:12" s="1" customFormat="1" ht="12" customHeight="1">
      <c r="B8" s="17"/>
      <c r="D8" s="109" t="s">
        <v>95</v>
      </c>
      <c r="L8" s="17"/>
    </row>
    <row r="9" spans="1:31" s="2" customFormat="1" ht="16.5" customHeight="1">
      <c r="A9" s="31"/>
      <c r="B9" s="36"/>
      <c r="C9" s="31"/>
      <c r="D9" s="31"/>
      <c r="E9" s="311" t="s">
        <v>96</v>
      </c>
      <c r="F9" s="313"/>
      <c r="G9" s="313"/>
      <c r="H9" s="313"/>
      <c r="I9" s="31"/>
      <c r="J9" s="31"/>
      <c r="K9" s="31"/>
      <c r="L9" s="11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9" t="s">
        <v>97</v>
      </c>
      <c r="E10" s="31"/>
      <c r="F10" s="31"/>
      <c r="G10" s="31"/>
      <c r="H10" s="31"/>
      <c r="I10" s="31"/>
      <c r="J10" s="31"/>
      <c r="K10" s="31"/>
      <c r="L10" s="11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14" t="s">
        <v>334</v>
      </c>
      <c r="F11" s="313"/>
      <c r="G11" s="313"/>
      <c r="H11" s="313"/>
      <c r="I11" s="31"/>
      <c r="J11" s="31"/>
      <c r="K11" s="31"/>
      <c r="L11" s="11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11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09" t="s">
        <v>18</v>
      </c>
      <c r="E13" s="31"/>
      <c r="F13" s="100" t="s">
        <v>19</v>
      </c>
      <c r="G13" s="31"/>
      <c r="H13" s="31"/>
      <c r="I13" s="109" t="s">
        <v>20</v>
      </c>
      <c r="J13" s="100" t="s">
        <v>21</v>
      </c>
      <c r="K13" s="31"/>
      <c r="L13" s="11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22</v>
      </c>
      <c r="E14" s="31"/>
      <c r="F14" s="100" t="s">
        <v>23</v>
      </c>
      <c r="G14" s="31"/>
      <c r="H14" s="31"/>
      <c r="I14" s="109" t="s">
        <v>24</v>
      </c>
      <c r="J14" s="111" t="str">
        <f>'Rekapitulace stavby'!AN8</f>
        <v>5. 11. 2021</v>
      </c>
      <c r="K14" s="31"/>
      <c r="L14" s="11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11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09" t="s">
        <v>26</v>
      </c>
      <c r="E16" s="31"/>
      <c r="F16" s="31"/>
      <c r="G16" s="31"/>
      <c r="H16" s="31"/>
      <c r="I16" s="109" t="s">
        <v>27</v>
      </c>
      <c r="J16" s="100" t="s">
        <v>21</v>
      </c>
      <c r="K16" s="31"/>
      <c r="L16" s="11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0" t="s">
        <v>28</v>
      </c>
      <c r="F17" s="31"/>
      <c r="G17" s="31"/>
      <c r="H17" s="31"/>
      <c r="I17" s="109" t="s">
        <v>29</v>
      </c>
      <c r="J17" s="100" t="s">
        <v>21</v>
      </c>
      <c r="K17" s="31"/>
      <c r="L17" s="11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11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09" t="s">
        <v>30</v>
      </c>
      <c r="E19" s="31"/>
      <c r="F19" s="31"/>
      <c r="G19" s="31"/>
      <c r="H19" s="31"/>
      <c r="I19" s="109" t="s">
        <v>27</v>
      </c>
      <c r="J19" s="27" t="str">
        <f>'Rekapitulace stavby'!AN13</f>
        <v>Vyplň údaj</v>
      </c>
      <c r="K19" s="31"/>
      <c r="L19" s="11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15" t="str">
        <f>'Rekapitulace stavby'!E14</f>
        <v>Vyplň údaj</v>
      </c>
      <c r="F20" s="316"/>
      <c r="G20" s="316"/>
      <c r="H20" s="316"/>
      <c r="I20" s="109" t="s">
        <v>29</v>
      </c>
      <c r="J20" s="27" t="str">
        <f>'Rekapitulace stavby'!AN14</f>
        <v>Vyplň údaj</v>
      </c>
      <c r="K20" s="31"/>
      <c r="L20" s="11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11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09" t="s">
        <v>32</v>
      </c>
      <c r="E22" s="31"/>
      <c r="F22" s="31"/>
      <c r="G22" s="31"/>
      <c r="H22" s="31"/>
      <c r="I22" s="109" t="s">
        <v>27</v>
      </c>
      <c r="J22" s="100" t="s">
        <v>21</v>
      </c>
      <c r="K22" s="31"/>
      <c r="L22" s="11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0" t="s">
        <v>33</v>
      </c>
      <c r="F23" s="31"/>
      <c r="G23" s="31"/>
      <c r="H23" s="31"/>
      <c r="I23" s="109" t="s">
        <v>29</v>
      </c>
      <c r="J23" s="100" t="s">
        <v>21</v>
      </c>
      <c r="K23" s="31"/>
      <c r="L23" s="11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11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09" t="s">
        <v>35</v>
      </c>
      <c r="E25" s="31"/>
      <c r="F25" s="31"/>
      <c r="G25" s="31"/>
      <c r="H25" s="31"/>
      <c r="I25" s="109" t="s">
        <v>27</v>
      </c>
      <c r="J25" s="100" t="s">
        <v>21</v>
      </c>
      <c r="K25" s="31"/>
      <c r="L25" s="11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0" t="s">
        <v>36</v>
      </c>
      <c r="F26" s="31"/>
      <c r="G26" s="31"/>
      <c r="H26" s="31"/>
      <c r="I26" s="109" t="s">
        <v>29</v>
      </c>
      <c r="J26" s="100" t="s">
        <v>21</v>
      </c>
      <c r="K26" s="31"/>
      <c r="L26" s="11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11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09" t="s">
        <v>37</v>
      </c>
      <c r="E28" s="31"/>
      <c r="F28" s="31"/>
      <c r="G28" s="31"/>
      <c r="H28" s="31"/>
      <c r="I28" s="31"/>
      <c r="J28" s="31"/>
      <c r="K28" s="31"/>
      <c r="L28" s="11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59.25" customHeight="1">
      <c r="A29" s="112"/>
      <c r="B29" s="113"/>
      <c r="C29" s="112"/>
      <c r="D29" s="112"/>
      <c r="E29" s="317" t="s">
        <v>99</v>
      </c>
      <c r="F29" s="317"/>
      <c r="G29" s="317"/>
      <c r="H29" s="317"/>
      <c r="I29" s="112"/>
      <c r="J29" s="112"/>
      <c r="K29" s="112"/>
      <c r="L29" s="114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11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11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16" t="s">
        <v>39</v>
      </c>
      <c r="E32" s="31"/>
      <c r="F32" s="31"/>
      <c r="G32" s="31"/>
      <c r="H32" s="31"/>
      <c r="I32" s="31"/>
      <c r="J32" s="117">
        <f>ROUND(J85,2)</f>
        <v>0</v>
      </c>
      <c r="K32" s="31"/>
      <c r="L32" s="11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15"/>
      <c r="E33" s="115"/>
      <c r="F33" s="115"/>
      <c r="G33" s="115"/>
      <c r="H33" s="115"/>
      <c r="I33" s="115"/>
      <c r="J33" s="115"/>
      <c r="K33" s="115"/>
      <c r="L33" s="11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18" t="s">
        <v>41</v>
      </c>
      <c r="G34" s="31"/>
      <c r="H34" s="31"/>
      <c r="I34" s="118" t="s">
        <v>40</v>
      </c>
      <c r="J34" s="118" t="s">
        <v>42</v>
      </c>
      <c r="K34" s="31"/>
      <c r="L34" s="11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19" t="s">
        <v>43</v>
      </c>
      <c r="E35" s="109" t="s">
        <v>44</v>
      </c>
      <c r="F35" s="120">
        <f>ROUND((SUM(BE85:BE91)),2)</f>
        <v>0</v>
      </c>
      <c r="G35" s="31"/>
      <c r="H35" s="31"/>
      <c r="I35" s="121">
        <v>0.21</v>
      </c>
      <c r="J35" s="120">
        <f>ROUND(((SUM(BE85:BE91))*I35),2)</f>
        <v>0</v>
      </c>
      <c r="K35" s="31"/>
      <c r="L35" s="11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09" t="s">
        <v>45</v>
      </c>
      <c r="F36" s="120">
        <f>ROUND((SUM(BF85:BF91)),2)</f>
        <v>0</v>
      </c>
      <c r="G36" s="31"/>
      <c r="H36" s="31"/>
      <c r="I36" s="121">
        <v>0.15</v>
      </c>
      <c r="J36" s="120">
        <f>ROUND(((SUM(BF85:BF91))*I36),2)</f>
        <v>0</v>
      </c>
      <c r="K36" s="31"/>
      <c r="L36" s="11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46</v>
      </c>
      <c r="F37" s="120">
        <f>ROUND((SUM(BG85:BG91)),2)</f>
        <v>0</v>
      </c>
      <c r="G37" s="31"/>
      <c r="H37" s="31"/>
      <c r="I37" s="121">
        <v>0.21</v>
      </c>
      <c r="J37" s="120">
        <f>0</f>
        <v>0</v>
      </c>
      <c r="K37" s="31"/>
      <c r="L37" s="11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09" t="s">
        <v>47</v>
      </c>
      <c r="F38" s="120">
        <f>ROUND((SUM(BH85:BH91)),2)</f>
        <v>0</v>
      </c>
      <c r="G38" s="31"/>
      <c r="H38" s="31"/>
      <c r="I38" s="121">
        <v>0.15</v>
      </c>
      <c r="J38" s="120">
        <f>0</f>
        <v>0</v>
      </c>
      <c r="K38" s="31"/>
      <c r="L38" s="11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09" t="s">
        <v>48</v>
      </c>
      <c r="F39" s="120">
        <f>ROUND((SUM(BI85:BI91)),2)</f>
        <v>0</v>
      </c>
      <c r="G39" s="31"/>
      <c r="H39" s="31"/>
      <c r="I39" s="121">
        <v>0</v>
      </c>
      <c r="J39" s="120">
        <f>0</f>
        <v>0</v>
      </c>
      <c r="K39" s="31"/>
      <c r="L39" s="11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11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2"/>
      <c r="D41" s="123" t="s">
        <v>49</v>
      </c>
      <c r="E41" s="124"/>
      <c r="F41" s="124"/>
      <c r="G41" s="125" t="s">
        <v>50</v>
      </c>
      <c r="H41" s="126" t="s">
        <v>51</v>
      </c>
      <c r="I41" s="124"/>
      <c r="J41" s="127">
        <f>SUM(J32:J39)</f>
        <v>0</v>
      </c>
      <c r="K41" s="128"/>
      <c r="L41" s="11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1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6" spans="1:31" s="2" customFormat="1" ht="6.95" customHeight="1">
      <c r="A46" s="31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10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24.95" customHeight="1">
      <c r="A47" s="31"/>
      <c r="B47" s="32"/>
      <c r="C47" s="20" t="s">
        <v>100</v>
      </c>
      <c r="D47" s="33"/>
      <c r="E47" s="33"/>
      <c r="F47" s="33"/>
      <c r="G47" s="33"/>
      <c r="H47" s="33"/>
      <c r="I47" s="33"/>
      <c r="J47" s="33"/>
      <c r="K47" s="33"/>
      <c r="L47" s="11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110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16</v>
      </c>
      <c r="D49" s="33"/>
      <c r="E49" s="33"/>
      <c r="F49" s="33"/>
      <c r="G49" s="33"/>
      <c r="H49" s="33"/>
      <c r="I49" s="33"/>
      <c r="J49" s="33"/>
      <c r="K49" s="33"/>
      <c r="L49" s="110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318" t="str">
        <f>E7</f>
        <v>Kulturní dům Milovice-volný interiér</v>
      </c>
      <c r="F50" s="319"/>
      <c r="G50" s="319"/>
      <c r="H50" s="319"/>
      <c r="I50" s="33"/>
      <c r="J50" s="33"/>
      <c r="K50" s="33"/>
      <c r="L50" s="110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2:12" s="1" customFormat="1" ht="12" customHeight="1">
      <c r="B51" s="18"/>
      <c r="C51" s="26" t="s">
        <v>95</v>
      </c>
      <c r="D51" s="19"/>
      <c r="E51" s="19"/>
      <c r="F51" s="19"/>
      <c r="G51" s="19"/>
      <c r="H51" s="19"/>
      <c r="I51" s="19"/>
      <c r="J51" s="19"/>
      <c r="K51" s="19"/>
      <c r="L51" s="17"/>
    </row>
    <row r="52" spans="1:31" s="2" customFormat="1" ht="16.5" customHeight="1">
      <c r="A52" s="31"/>
      <c r="B52" s="32"/>
      <c r="C52" s="33"/>
      <c r="D52" s="33"/>
      <c r="E52" s="318" t="s">
        <v>96</v>
      </c>
      <c r="F52" s="320"/>
      <c r="G52" s="320"/>
      <c r="H52" s="320"/>
      <c r="I52" s="33"/>
      <c r="J52" s="33"/>
      <c r="K52" s="33"/>
      <c r="L52" s="110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12" customHeight="1">
      <c r="A53" s="31"/>
      <c r="B53" s="32"/>
      <c r="C53" s="26" t="s">
        <v>97</v>
      </c>
      <c r="D53" s="33"/>
      <c r="E53" s="33"/>
      <c r="F53" s="33"/>
      <c r="G53" s="33"/>
      <c r="H53" s="33"/>
      <c r="I53" s="33"/>
      <c r="J53" s="33"/>
      <c r="K53" s="33"/>
      <c r="L53" s="11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6.5" customHeight="1">
      <c r="A54" s="31"/>
      <c r="B54" s="32"/>
      <c r="C54" s="33"/>
      <c r="D54" s="33"/>
      <c r="E54" s="267" t="str">
        <f>E11</f>
        <v>2021/27-1-3 - 3-Expozice vojenství</v>
      </c>
      <c r="F54" s="320"/>
      <c r="G54" s="320"/>
      <c r="H54" s="320"/>
      <c r="I54" s="33"/>
      <c r="J54" s="33"/>
      <c r="K54" s="33"/>
      <c r="L54" s="110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6.95" customHeight="1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110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2" customHeight="1">
      <c r="A56" s="31"/>
      <c r="B56" s="32"/>
      <c r="C56" s="26" t="s">
        <v>22</v>
      </c>
      <c r="D56" s="33"/>
      <c r="E56" s="33"/>
      <c r="F56" s="24" t="str">
        <f>F14</f>
        <v xml:space="preserve"> </v>
      </c>
      <c r="G56" s="33"/>
      <c r="H56" s="33"/>
      <c r="I56" s="26" t="s">
        <v>24</v>
      </c>
      <c r="J56" s="56" t="str">
        <f>IF(J14="","",J14)</f>
        <v>5. 11. 2021</v>
      </c>
      <c r="K56" s="33"/>
      <c r="L56" s="110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6.95" customHeight="1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110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40.15" customHeight="1">
      <c r="A58" s="31"/>
      <c r="B58" s="32"/>
      <c r="C58" s="26" t="s">
        <v>26</v>
      </c>
      <c r="D58" s="33"/>
      <c r="E58" s="33"/>
      <c r="F58" s="24" t="str">
        <f>E17</f>
        <v>Město Milovice</v>
      </c>
      <c r="G58" s="33"/>
      <c r="H58" s="33"/>
      <c r="I58" s="26" t="s">
        <v>32</v>
      </c>
      <c r="J58" s="29" t="str">
        <f>E23</f>
        <v>HEXAPLAN INTERNATIONAL spol. s r.o.</v>
      </c>
      <c r="K58" s="33"/>
      <c r="L58" s="110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s="2" customFormat="1" ht="25.7" customHeight="1">
      <c r="A59" s="31"/>
      <c r="B59" s="32"/>
      <c r="C59" s="26" t="s">
        <v>30</v>
      </c>
      <c r="D59" s="33"/>
      <c r="E59" s="33"/>
      <c r="F59" s="24" t="str">
        <f>IF(E20="","",E20)</f>
        <v>Vyplň údaj</v>
      </c>
      <c r="G59" s="33"/>
      <c r="H59" s="33"/>
      <c r="I59" s="26" t="s">
        <v>35</v>
      </c>
      <c r="J59" s="29" t="str">
        <f>E26</f>
        <v>Ing.arch.M.Nesvadbová</v>
      </c>
      <c r="K59" s="33"/>
      <c r="L59" s="110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s="2" customFormat="1" ht="10.35" customHeight="1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110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s="2" customFormat="1" ht="29.25" customHeight="1">
      <c r="A61" s="31"/>
      <c r="B61" s="32"/>
      <c r="C61" s="133" t="s">
        <v>101</v>
      </c>
      <c r="D61" s="134"/>
      <c r="E61" s="134"/>
      <c r="F61" s="134"/>
      <c r="G61" s="134"/>
      <c r="H61" s="134"/>
      <c r="I61" s="134"/>
      <c r="J61" s="135" t="s">
        <v>102</v>
      </c>
      <c r="K61" s="134"/>
      <c r="L61" s="110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s="2" customFormat="1" ht="10.35" customHeight="1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110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47" s="2" customFormat="1" ht="22.9" customHeight="1">
      <c r="A63" s="31"/>
      <c r="B63" s="32"/>
      <c r="C63" s="136" t="s">
        <v>71</v>
      </c>
      <c r="D63" s="33"/>
      <c r="E63" s="33"/>
      <c r="F63" s="33"/>
      <c r="G63" s="33"/>
      <c r="H63" s="33"/>
      <c r="I63" s="33"/>
      <c r="J63" s="74">
        <f>J85</f>
        <v>0</v>
      </c>
      <c r="K63" s="33"/>
      <c r="L63" s="110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U63" s="14" t="s">
        <v>103</v>
      </c>
    </row>
    <row r="64" spans="1:31" s="2" customFormat="1" ht="21.75" customHeight="1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110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s="2" customFormat="1" ht="6.95" customHeight="1">
      <c r="A65" s="31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110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9" spans="1:31" s="2" customFormat="1" ht="6.95" customHeight="1">
      <c r="A69" s="31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11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24.95" customHeight="1">
      <c r="A70" s="31"/>
      <c r="B70" s="32"/>
      <c r="C70" s="20" t="s">
        <v>128</v>
      </c>
      <c r="D70" s="33"/>
      <c r="E70" s="33"/>
      <c r="F70" s="33"/>
      <c r="G70" s="33"/>
      <c r="H70" s="33"/>
      <c r="I70" s="33"/>
      <c r="J70" s="33"/>
      <c r="K70" s="33"/>
      <c r="L70" s="110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6.95" customHeight="1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110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6" t="s">
        <v>16</v>
      </c>
      <c r="D72" s="33"/>
      <c r="E72" s="33"/>
      <c r="F72" s="33"/>
      <c r="G72" s="33"/>
      <c r="H72" s="33"/>
      <c r="I72" s="33"/>
      <c r="J72" s="33"/>
      <c r="K72" s="33"/>
      <c r="L72" s="110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3"/>
      <c r="D73" s="33"/>
      <c r="E73" s="318" t="str">
        <f>E7</f>
        <v>Kulturní dům Milovice-volný interiér</v>
      </c>
      <c r="F73" s="319"/>
      <c r="G73" s="319"/>
      <c r="H73" s="319"/>
      <c r="I73" s="33"/>
      <c r="J73" s="33"/>
      <c r="K73" s="33"/>
      <c r="L73" s="110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2:12" s="1" customFormat="1" ht="12" customHeight="1">
      <c r="B74" s="18"/>
      <c r="C74" s="26" t="s">
        <v>95</v>
      </c>
      <c r="D74" s="19"/>
      <c r="E74" s="19"/>
      <c r="F74" s="19"/>
      <c r="G74" s="19"/>
      <c r="H74" s="19"/>
      <c r="I74" s="19"/>
      <c r="J74" s="19"/>
      <c r="K74" s="19"/>
      <c r="L74" s="17"/>
    </row>
    <row r="75" spans="1:31" s="2" customFormat="1" ht="16.5" customHeight="1">
      <c r="A75" s="31"/>
      <c r="B75" s="32"/>
      <c r="C75" s="33"/>
      <c r="D75" s="33"/>
      <c r="E75" s="318" t="s">
        <v>96</v>
      </c>
      <c r="F75" s="320"/>
      <c r="G75" s="320"/>
      <c r="H75" s="320"/>
      <c r="I75" s="33"/>
      <c r="J75" s="33"/>
      <c r="K75" s="33"/>
      <c r="L75" s="110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2" customHeight="1">
      <c r="A76" s="31"/>
      <c r="B76" s="32"/>
      <c r="C76" s="26" t="s">
        <v>97</v>
      </c>
      <c r="D76" s="33"/>
      <c r="E76" s="33"/>
      <c r="F76" s="33"/>
      <c r="G76" s="33"/>
      <c r="H76" s="33"/>
      <c r="I76" s="33"/>
      <c r="J76" s="33"/>
      <c r="K76" s="33"/>
      <c r="L76" s="110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6.5" customHeight="1">
      <c r="A77" s="31"/>
      <c r="B77" s="32"/>
      <c r="C77" s="33"/>
      <c r="D77" s="33"/>
      <c r="E77" s="267" t="str">
        <f>E11</f>
        <v>2021/27-1-3 - 3-Expozice vojenství</v>
      </c>
      <c r="F77" s="320"/>
      <c r="G77" s="320"/>
      <c r="H77" s="320"/>
      <c r="I77" s="33"/>
      <c r="J77" s="33"/>
      <c r="K77" s="33"/>
      <c r="L77" s="110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6.95" customHeight="1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110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2" customHeight="1">
      <c r="A79" s="31"/>
      <c r="B79" s="32"/>
      <c r="C79" s="26" t="s">
        <v>22</v>
      </c>
      <c r="D79" s="33"/>
      <c r="E79" s="33"/>
      <c r="F79" s="24" t="str">
        <f>F14</f>
        <v xml:space="preserve"> </v>
      </c>
      <c r="G79" s="33"/>
      <c r="H79" s="33"/>
      <c r="I79" s="26" t="s">
        <v>24</v>
      </c>
      <c r="J79" s="56" t="str">
        <f>IF(J14="","",J14)</f>
        <v>5. 11. 2021</v>
      </c>
      <c r="K79" s="33"/>
      <c r="L79" s="110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6.95" customHeight="1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110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40.15" customHeight="1">
      <c r="A81" s="31"/>
      <c r="B81" s="32"/>
      <c r="C81" s="26" t="s">
        <v>26</v>
      </c>
      <c r="D81" s="33"/>
      <c r="E81" s="33"/>
      <c r="F81" s="24" t="str">
        <f>E17</f>
        <v>Město Milovice</v>
      </c>
      <c r="G81" s="33"/>
      <c r="H81" s="33"/>
      <c r="I81" s="26" t="s">
        <v>32</v>
      </c>
      <c r="J81" s="29" t="str">
        <f>E23</f>
        <v>HEXAPLAN INTERNATIONAL spol. s r.o.</v>
      </c>
      <c r="K81" s="33"/>
      <c r="L81" s="110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.7" customHeight="1">
      <c r="A82" s="31"/>
      <c r="B82" s="32"/>
      <c r="C82" s="26" t="s">
        <v>30</v>
      </c>
      <c r="D82" s="33"/>
      <c r="E82" s="33"/>
      <c r="F82" s="24" t="str">
        <f>IF(E20="","",E20)</f>
        <v>Vyplň údaj</v>
      </c>
      <c r="G82" s="33"/>
      <c r="H82" s="33"/>
      <c r="I82" s="26" t="s">
        <v>35</v>
      </c>
      <c r="J82" s="29" t="str">
        <f>E26</f>
        <v>Ing.arch.M.Nesvadbová</v>
      </c>
      <c r="K82" s="33"/>
      <c r="L82" s="110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0.3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110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0" customFormat="1" ht="29.25" customHeight="1">
      <c r="A84" s="143"/>
      <c r="B84" s="144"/>
      <c r="C84" s="145" t="s">
        <v>129</v>
      </c>
      <c r="D84" s="146" t="s">
        <v>58</v>
      </c>
      <c r="E84" s="146" t="s">
        <v>54</v>
      </c>
      <c r="F84" s="146" t="s">
        <v>55</v>
      </c>
      <c r="G84" s="146" t="s">
        <v>130</v>
      </c>
      <c r="H84" s="146" t="s">
        <v>131</v>
      </c>
      <c r="I84" s="146" t="s">
        <v>132</v>
      </c>
      <c r="J84" s="146" t="s">
        <v>102</v>
      </c>
      <c r="K84" s="147" t="s">
        <v>133</v>
      </c>
      <c r="L84" s="148"/>
      <c r="M84" s="65" t="s">
        <v>21</v>
      </c>
      <c r="N84" s="66" t="s">
        <v>43</v>
      </c>
      <c r="O84" s="66" t="s">
        <v>134</v>
      </c>
      <c r="P84" s="66" t="s">
        <v>135</v>
      </c>
      <c r="Q84" s="66" t="s">
        <v>136</v>
      </c>
      <c r="R84" s="66" t="s">
        <v>137</v>
      </c>
      <c r="S84" s="66" t="s">
        <v>138</v>
      </c>
      <c r="T84" s="67" t="s">
        <v>139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9" customHeight="1">
      <c r="A85" s="31"/>
      <c r="B85" s="32"/>
      <c r="C85" s="72" t="s">
        <v>140</v>
      </c>
      <c r="D85" s="33"/>
      <c r="E85" s="33"/>
      <c r="F85" s="33"/>
      <c r="G85" s="33"/>
      <c r="H85" s="33"/>
      <c r="I85" s="33"/>
      <c r="J85" s="149">
        <f>BK85</f>
        <v>0</v>
      </c>
      <c r="K85" s="33"/>
      <c r="L85" s="36"/>
      <c r="M85" s="68"/>
      <c r="N85" s="150"/>
      <c r="O85" s="69"/>
      <c r="P85" s="151">
        <f>SUM(P86:P91)</f>
        <v>0</v>
      </c>
      <c r="Q85" s="69"/>
      <c r="R85" s="151">
        <f>SUM(R86:R91)</f>
        <v>0</v>
      </c>
      <c r="S85" s="69"/>
      <c r="T85" s="152">
        <f>SUM(T86:T91)</f>
        <v>0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4" t="s">
        <v>72</v>
      </c>
      <c r="AU85" s="14" t="s">
        <v>103</v>
      </c>
      <c r="BK85" s="153">
        <f>SUM(BK86:BK91)</f>
        <v>0</v>
      </c>
    </row>
    <row r="86" spans="1:65" s="2" customFormat="1" ht="16.5" customHeight="1">
      <c r="A86" s="31"/>
      <c r="B86" s="32"/>
      <c r="C86" s="168" t="s">
        <v>80</v>
      </c>
      <c r="D86" s="168" t="s">
        <v>143</v>
      </c>
      <c r="E86" s="169" t="s">
        <v>335</v>
      </c>
      <c r="F86" s="170" t="s">
        <v>332</v>
      </c>
      <c r="G86" s="171" t="s">
        <v>146</v>
      </c>
      <c r="H86" s="172">
        <v>36</v>
      </c>
      <c r="I86" s="173"/>
      <c r="J86" s="174">
        <f aca="true" t="shared" si="0" ref="J86:J91">ROUND(I86*H86,2)</f>
        <v>0</v>
      </c>
      <c r="K86" s="170" t="s">
        <v>147</v>
      </c>
      <c r="L86" s="36"/>
      <c r="M86" s="175" t="s">
        <v>21</v>
      </c>
      <c r="N86" s="176" t="s">
        <v>44</v>
      </c>
      <c r="O86" s="61"/>
      <c r="P86" s="177">
        <f aca="true" t="shared" si="1" ref="P86:P91">O86*H86</f>
        <v>0</v>
      </c>
      <c r="Q86" s="177">
        <v>0</v>
      </c>
      <c r="R86" s="177">
        <f aca="true" t="shared" si="2" ref="R86:R91">Q86*H86</f>
        <v>0</v>
      </c>
      <c r="S86" s="177">
        <v>0</v>
      </c>
      <c r="T86" s="178">
        <f aca="true" t="shared" si="3" ref="T86:T91">S86*H86</f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79" t="s">
        <v>148</v>
      </c>
      <c r="AT86" s="179" t="s">
        <v>143</v>
      </c>
      <c r="AU86" s="179" t="s">
        <v>73</v>
      </c>
      <c r="AY86" s="14" t="s">
        <v>142</v>
      </c>
      <c r="BE86" s="180">
        <f aca="true" t="shared" si="4" ref="BE86:BE91">IF(N86="základní",J86,0)</f>
        <v>0</v>
      </c>
      <c r="BF86" s="180">
        <f aca="true" t="shared" si="5" ref="BF86:BF91">IF(N86="snížená",J86,0)</f>
        <v>0</v>
      </c>
      <c r="BG86" s="180">
        <f aca="true" t="shared" si="6" ref="BG86:BG91">IF(N86="zákl. přenesená",J86,0)</f>
        <v>0</v>
      </c>
      <c r="BH86" s="180">
        <f aca="true" t="shared" si="7" ref="BH86:BH91">IF(N86="sníž. přenesená",J86,0)</f>
        <v>0</v>
      </c>
      <c r="BI86" s="180">
        <f aca="true" t="shared" si="8" ref="BI86:BI91">IF(N86="nulová",J86,0)</f>
        <v>0</v>
      </c>
      <c r="BJ86" s="14" t="s">
        <v>80</v>
      </c>
      <c r="BK86" s="180">
        <f aca="true" t="shared" si="9" ref="BK86:BK91">ROUND(I86*H86,2)</f>
        <v>0</v>
      </c>
      <c r="BL86" s="14" t="s">
        <v>148</v>
      </c>
      <c r="BM86" s="179" t="s">
        <v>82</v>
      </c>
    </row>
    <row r="87" spans="1:65" s="2" customFormat="1" ht="16.5" customHeight="1">
      <c r="A87" s="31"/>
      <c r="B87" s="32"/>
      <c r="C87" s="168" t="s">
        <v>82</v>
      </c>
      <c r="D87" s="168" t="s">
        <v>143</v>
      </c>
      <c r="E87" s="169" t="s">
        <v>336</v>
      </c>
      <c r="F87" s="170" t="s">
        <v>158</v>
      </c>
      <c r="G87" s="171" t="s">
        <v>146</v>
      </c>
      <c r="H87" s="172">
        <v>1</v>
      </c>
      <c r="I87" s="173"/>
      <c r="J87" s="174">
        <f t="shared" si="0"/>
        <v>0</v>
      </c>
      <c r="K87" s="170" t="s">
        <v>147</v>
      </c>
      <c r="L87" s="36"/>
      <c r="M87" s="175" t="s">
        <v>21</v>
      </c>
      <c r="N87" s="176" t="s">
        <v>44</v>
      </c>
      <c r="O87" s="61"/>
      <c r="P87" s="177">
        <f t="shared" si="1"/>
        <v>0</v>
      </c>
      <c r="Q87" s="177">
        <v>0</v>
      </c>
      <c r="R87" s="177">
        <f t="shared" si="2"/>
        <v>0</v>
      </c>
      <c r="S87" s="177">
        <v>0</v>
      </c>
      <c r="T87" s="178">
        <f t="shared" si="3"/>
        <v>0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R87" s="179" t="s">
        <v>148</v>
      </c>
      <c r="AT87" s="179" t="s">
        <v>143</v>
      </c>
      <c r="AU87" s="179" t="s">
        <v>73</v>
      </c>
      <c r="AY87" s="14" t="s">
        <v>142</v>
      </c>
      <c r="BE87" s="180">
        <f t="shared" si="4"/>
        <v>0</v>
      </c>
      <c r="BF87" s="180">
        <f t="shared" si="5"/>
        <v>0</v>
      </c>
      <c r="BG87" s="180">
        <f t="shared" si="6"/>
        <v>0</v>
      </c>
      <c r="BH87" s="180">
        <f t="shared" si="7"/>
        <v>0</v>
      </c>
      <c r="BI87" s="180">
        <f t="shared" si="8"/>
        <v>0</v>
      </c>
      <c r="BJ87" s="14" t="s">
        <v>80</v>
      </c>
      <c r="BK87" s="180">
        <f t="shared" si="9"/>
        <v>0</v>
      </c>
      <c r="BL87" s="14" t="s">
        <v>148</v>
      </c>
      <c r="BM87" s="179" t="s">
        <v>152</v>
      </c>
    </row>
    <row r="88" spans="1:65" s="2" customFormat="1" ht="16.5" customHeight="1">
      <c r="A88" s="31"/>
      <c r="B88" s="32"/>
      <c r="C88" s="168" t="s">
        <v>153</v>
      </c>
      <c r="D88" s="168" t="s">
        <v>143</v>
      </c>
      <c r="E88" s="169" t="s">
        <v>337</v>
      </c>
      <c r="F88" s="170" t="s">
        <v>338</v>
      </c>
      <c r="G88" s="171" t="s">
        <v>146</v>
      </c>
      <c r="H88" s="172">
        <v>1</v>
      </c>
      <c r="I88" s="173"/>
      <c r="J88" s="174">
        <f t="shared" si="0"/>
        <v>0</v>
      </c>
      <c r="K88" s="170" t="s">
        <v>147</v>
      </c>
      <c r="L88" s="36"/>
      <c r="M88" s="175" t="s">
        <v>21</v>
      </c>
      <c r="N88" s="176" t="s">
        <v>44</v>
      </c>
      <c r="O88" s="61"/>
      <c r="P88" s="177">
        <f t="shared" si="1"/>
        <v>0</v>
      </c>
      <c r="Q88" s="177">
        <v>0</v>
      </c>
      <c r="R88" s="177">
        <f t="shared" si="2"/>
        <v>0</v>
      </c>
      <c r="S88" s="177">
        <v>0</v>
      </c>
      <c r="T88" s="178">
        <f t="shared" si="3"/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79" t="s">
        <v>148</v>
      </c>
      <c r="AT88" s="179" t="s">
        <v>143</v>
      </c>
      <c r="AU88" s="179" t="s">
        <v>73</v>
      </c>
      <c r="AY88" s="14" t="s">
        <v>142</v>
      </c>
      <c r="BE88" s="180">
        <f t="shared" si="4"/>
        <v>0</v>
      </c>
      <c r="BF88" s="180">
        <f t="shared" si="5"/>
        <v>0</v>
      </c>
      <c r="BG88" s="180">
        <f t="shared" si="6"/>
        <v>0</v>
      </c>
      <c r="BH88" s="180">
        <f t="shared" si="7"/>
        <v>0</v>
      </c>
      <c r="BI88" s="180">
        <f t="shared" si="8"/>
        <v>0</v>
      </c>
      <c r="BJ88" s="14" t="s">
        <v>80</v>
      </c>
      <c r="BK88" s="180">
        <f t="shared" si="9"/>
        <v>0</v>
      </c>
      <c r="BL88" s="14" t="s">
        <v>148</v>
      </c>
      <c r="BM88" s="179" t="s">
        <v>156</v>
      </c>
    </row>
    <row r="89" spans="1:65" s="2" customFormat="1" ht="16.5" customHeight="1">
      <c r="A89" s="31"/>
      <c r="B89" s="32"/>
      <c r="C89" s="168" t="s">
        <v>152</v>
      </c>
      <c r="D89" s="168" t="s">
        <v>143</v>
      </c>
      <c r="E89" s="169" t="s">
        <v>339</v>
      </c>
      <c r="F89" s="170" t="s">
        <v>216</v>
      </c>
      <c r="G89" s="171" t="s">
        <v>146</v>
      </c>
      <c r="H89" s="172">
        <v>1</v>
      </c>
      <c r="I89" s="173"/>
      <c r="J89" s="174">
        <f t="shared" si="0"/>
        <v>0</v>
      </c>
      <c r="K89" s="170" t="s">
        <v>147</v>
      </c>
      <c r="L89" s="36"/>
      <c r="M89" s="175" t="s">
        <v>21</v>
      </c>
      <c r="N89" s="176" t="s">
        <v>44</v>
      </c>
      <c r="O89" s="61"/>
      <c r="P89" s="177">
        <f t="shared" si="1"/>
        <v>0</v>
      </c>
      <c r="Q89" s="177">
        <v>0</v>
      </c>
      <c r="R89" s="177">
        <f t="shared" si="2"/>
        <v>0</v>
      </c>
      <c r="S89" s="177">
        <v>0</v>
      </c>
      <c r="T89" s="178">
        <f t="shared" si="3"/>
        <v>0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R89" s="179" t="s">
        <v>148</v>
      </c>
      <c r="AT89" s="179" t="s">
        <v>143</v>
      </c>
      <c r="AU89" s="179" t="s">
        <v>73</v>
      </c>
      <c r="AY89" s="14" t="s">
        <v>142</v>
      </c>
      <c r="BE89" s="180">
        <f t="shared" si="4"/>
        <v>0</v>
      </c>
      <c r="BF89" s="180">
        <f t="shared" si="5"/>
        <v>0</v>
      </c>
      <c r="BG89" s="180">
        <f t="shared" si="6"/>
        <v>0</v>
      </c>
      <c r="BH89" s="180">
        <f t="shared" si="7"/>
        <v>0</v>
      </c>
      <c r="BI89" s="180">
        <f t="shared" si="8"/>
        <v>0</v>
      </c>
      <c r="BJ89" s="14" t="s">
        <v>80</v>
      </c>
      <c r="BK89" s="180">
        <f t="shared" si="9"/>
        <v>0</v>
      </c>
      <c r="BL89" s="14" t="s">
        <v>148</v>
      </c>
      <c r="BM89" s="179" t="s">
        <v>159</v>
      </c>
    </row>
    <row r="90" spans="1:65" s="2" customFormat="1" ht="16.5" customHeight="1">
      <c r="A90" s="31"/>
      <c r="B90" s="32"/>
      <c r="C90" s="168" t="s">
        <v>161</v>
      </c>
      <c r="D90" s="168" t="s">
        <v>143</v>
      </c>
      <c r="E90" s="169" t="s">
        <v>340</v>
      </c>
      <c r="F90" s="170" t="s">
        <v>315</v>
      </c>
      <c r="G90" s="171" t="s">
        <v>146</v>
      </c>
      <c r="H90" s="172">
        <v>2</v>
      </c>
      <c r="I90" s="173"/>
      <c r="J90" s="174">
        <f t="shared" si="0"/>
        <v>0</v>
      </c>
      <c r="K90" s="170" t="s">
        <v>147</v>
      </c>
      <c r="L90" s="36"/>
      <c r="M90" s="175" t="s">
        <v>21</v>
      </c>
      <c r="N90" s="176" t="s">
        <v>44</v>
      </c>
      <c r="O90" s="61"/>
      <c r="P90" s="177">
        <f t="shared" si="1"/>
        <v>0</v>
      </c>
      <c r="Q90" s="177">
        <v>0</v>
      </c>
      <c r="R90" s="177">
        <f t="shared" si="2"/>
        <v>0</v>
      </c>
      <c r="S90" s="177">
        <v>0</v>
      </c>
      <c r="T90" s="178">
        <f t="shared" si="3"/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79" t="s">
        <v>148</v>
      </c>
      <c r="AT90" s="179" t="s">
        <v>143</v>
      </c>
      <c r="AU90" s="179" t="s">
        <v>73</v>
      </c>
      <c r="AY90" s="14" t="s">
        <v>142</v>
      </c>
      <c r="BE90" s="180">
        <f t="shared" si="4"/>
        <v>0</v>
      </c>
      <c r="BF90" s="180">
        <f t="shared" si="5"/>
        <v>0</v>
      </c>
      <c r="BG90" s="180">
        <f t="shared" si="6"/>
        <v>0</v>
      </c>
      <c r="BH90" s="180">
        <f t="shared" si="7"/>
        <v>0</v>
      </c>
      <c r="BI90" s="180">
        <f t="shared" si="8"/>
        <v>0</v>
      </c>
      <c r="BJ90" s="14" t="s">
        <v>80</v>
      </c>
      <c r="BK90" s="180">
        <f t="shared" si="9"/>
        <v>0</v>
      </c>
      <c r="BL90" s="14" t="s">
        <v>148</v>
      </c>
      <c r="BM90" s="179" t="s">
        <v>164</v>
      </c>
    </row>
    <row r="91" spans="1:65" s="2" customFormat="1" ht="16.5" customHeight="1">
      <c r="A91" s="31"/>
      <c r="B91" s="32"/>
      <c r="C91" s="168" t="s">
        <v>156</v>
      </c>
      <c r="D91" s="168" t="s">
        <v>143</v>
      </c>
      <c r="E91" s="169" t="s">
        <v>341</v>
      </c>
      <c r="F91" s="170" t="s">
        <v>342</v>
      </c>
      <c r="G91" s="171" t="s">
        <v>146</v>
      </c>
      <c r="H91" s="172">
        <v>6</v>
      </c>
      <c r="I91" s="173"/>
      <c r="J91" s="174">
        <f t="shared" si="0"/>
        <v>0</v>
      </c>
      <c r="K91" s="170" t="s">
        <v>147</v>
      </c>
      <c r="L91" s="36"/>
      <c r="M91" s="181" t="s">
        <v>21</v>
      </c>
      <c r="N91" s="182" t="s">
        <v>44</v>
      </c>
      <c r="O91" s="183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79" t="s">
        <v>148</v>
      </c>
      <c r="AT91" s="179" t="s">
        <v>143</v>
      </c>
      <c r="AU91" s="179" t="s">
        <v>73</v>
      </c>
      <c r="AY91" s="14" t="s">
        <v>142</v>
      </c>
      <c r="BE91" s="180">
        <f t="shared" si="4"/>
        <v>0</v>
      </c>
      <c r="BF91" s="180">
        <f t="shared" si="5"/>
        <v>0</v>
      </c>
      <c r="BG91" s="180">
        <f t="shared" si="6"/>
        <v>0</v>
      </c>
      <c r="BH91" s="180">
        <f t="shared" si="7"/>
        <v>0</v>
      </c>
      <c r="BI91" s="180">
        <f t="shared" si="8"/>
        <v>0</v>
      </c>
      <c r="BJ91" s="14" t="s">
        <v>80</v>
      </c>
      <c r="BK91" s="180">
        <f t="shared" si="9"/>
        <v>0</v>
      </c>
      <c r="BL91" s="14" t="s">
        <v>148</v>
      </c>
      <c r="BM91" s="179" t="s">
        <v>166</v>
      </c>
    </row>
    <row r="92" spans="1:31" s="2" customFormat="1" ht="6.95" customHeight="1">
      <c r="A92" s="31"/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36"/>
      <c r="M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</sheetData>
  <sheetProtection algorithmName="SHA-512" hashValue="4RaMLNDHYp2qVqrC58J9GW1bKzBpzAfEmrZEGfnu1CRy4VdA8LCWvaGFPrdqPzYqjyeIm4cZi5dbhM8s2KRTwg==" saltValue="NNFlutwUtTd1wtv7lDqiro8/KeCWjcYPPJxu5hpeZI/WRCGkO/M4maspvRSiZqGPnLTPAZoVxYbEMdSQ0F7bjQ==" spinCount="100000" sheet="1" objects="1" scenarios="1" formatColumns="0" formatRows="0" autoFilter="0"/>
  <autoFilter ref="C84:K91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6" customWidth="1"/>
    <col min="2" max="2" width="1.7109375" style="186" customWidth="1"/>
    <col min="3" max="4" width="5.00390625" style="186" customWidth="1"/>
    <col min="5" max="5" width="11.7109375" style="186" customWidth="1"/>
    <col min="6" max="6" width="9.140625" style="186" customWidth="1"/>
    <col min="7" max="7" width="5.00390625" style="186" customWidth="1"/>
    <col min="8" max="8" width="77.8515625" style="186" customWidth="1"/>
    <col min="9" max="10" width="20.00390625" style="186" customWidth="1"/>
    <col min="11" max="11" width="1.7109375" style="186" customWidth="1"/>
  </cols>
  <sheetData>
    <row r="1" s="1" customFormat="1" ht="37.5" customHeight="1"/>
    <row r="2" spans="2:11" s="1" customFormat="1" ht="7.5" customHeight="1">
      <c r="B2" s="187"/>
      <c r="C2" s="188"/>
      <c r="D2" s="188"/>
      <c r="E2" s="188"/>
      <c r="F2" s="188"/>
      <c r="G2" s="188"/>
      <c r="H2" s="188"/>
      <c r="I2" s="188"/>
      <c r="J2" s="188"/>
      <c r="K2" s="189"/>
    </row>
    <row r="3" spans="2:11" s="12" customFormat="1" ht="45" customHeight="1">
      <c r="B3" s="190"/>
      <c r="C3" s="322" t="s">
        <v>343</v>
      </c>
      <c r="D3" s="322"/>
      <c r="E3" s="322"/>
      <c r="F3" s="322"/>
      <c r="G3" s="322"/>
      <c r="H3" s="322"/>
      <c r="I3" s="322"/>
      <c r="J3" s="322"/>
      <c r="K3" s="191"/>
    </row>
    <row r="4" spans="2:11" s="1" customFormat="1" ht="25.5" customHeight="1">
      <c r="B4" s="192"/>
      <c r="C4" s="327" t="s">
        <v>344</v>
      </c>
      <c r="D4" s="327"/>
      <c r="E4" s="327"/>
      <c r="F4" s="327"/>
      <c r="G4" s="327"/>
      <c r="H4" s="327"/>
      <c r="I4" s="327"/>
      <c r="J4" s="327"/>
      <c r="K4" s="193"/>
    </row>
    <row r="5" spans="2:11" s="1" customFormat="1" ht="5.25" customHeight="1">
      <c r="B5" s="192"/>
      <c r="C5" s="194"/>
      <c r="D5" s="194"/>
      <c r="E5" s="194"/>
      <c r="F5" s="194"/>
      <c r="G5" s="194"/>
      <c r="H5" s="194"/>
      <c r="I5" s="194"/>
      <c r="J5" s="194"/>
      <c r="K5" s="193"/>
    </row>
    <row r="6" spans="2:11" s="1" customFormat="1" ht="15" customHeight="1">
      <c r="B6" s="192"/>
      <c r="C6" s="326" t="s">
        <v>345</v>
      </c>
      <c r="D6" s="326"/>
      <c r="E6" s="326"/>
      <c r="F6" s="326"/>
      <c r="G6" s="326"/>
      <c r="H6" s="326"/>
      <c r="I6" s="326"/>
      <c r="J6" s="326"/>
      <c r="K6" s="193"/>
    </row>
    <row r="7" spans="2:11" s="1" customFormat="1" ht="15" customHeight="1">
      <c r="B7" s="196"/>
      <c r="C7" s="326" t="s">
        <v>346</v>
      </c>
      <c r="D7" s="326"/>
      <c r="E7" s="326"/>
      <c r="F7" s="326"/>
      <c r="G7" s="326"/>
      <c r="H7" s="326"/>
      <c r="I7" s="326"/>
      <c r="J7" s="326"/>
      <c r="K7" s="193"/>
    </row>
    <row r="8" spans="2:11" s="1" customFormat="1" ht="12.75" customHeight="1">
      <c r="B8" s="196"/>
      <c r="C8" s="195"/>
      <c r="D8" s="195"/>
      <c r="E8" s="195"/>
      <c r="F8" s="195"/>
      <c r="G8" s="195"/>
      <c r="H8" s="195"/>
      <c r="I8" s="195"/>
      <c r="J8" s="195"/>
      <c r="K8" s="193"/>
    </row>
    <row r="9" spans="2:11" s="1" customFormat="1" ht="15" customHeight="1">
      <c r="B9" s="196"/>
      <c r="C9" s="326" t="s">
        <v>347</v>
      </c>
      <c r="D9" s="326"/>
      <c r="E9" s="326"/>
      <c r="F9" s="326"/>
      <c r="G9" s="326"/>
      <c r="H9" s="326"/>
      <c r="I9" s="326"/>
      <c r="J9" s="326"/>
      <c r="K9" s="193"/>
    </row>
    <row r="10" spans="2:11" s="1" customFormat="1" ht="15" customHeight="1">
      <c r="B10" s="196"/>
      <c r="C10" s="195"/>
      <c r="D10" s="326" t="s">
        <v>348</v>
      </c>
      <c r="E10" s="326"/>
      <c r="F10" s="326"/>
      <c r="G10" s="326"/>
      <c r="H10" s="326"/>
      <c r="I10" s="326"/>
      <c r="J10" s="326"/>
      <c r="K10" s="193"/>
    </row>
    <row r="11" spans="2:11" s="1" customFormat="1" ht="15" customHeight="1">
      <c r="B11" s="196"/>
      <c r="C11" s="197"/>
      <c r="D11" s="326" t="s">
        <v>349</v>
      </c>
      <c r="E11" s="326"/>
      <c r="F11" s="326"/>
      <c r="G11" s="326"/>
      <c r="H11" s="326"/>
      <c r="I11" s="326"/>
      <c r="J11" s="326"/>
      <c r="K11" s="193"/>
    </row>
    <row r="12" spans="2:11" s="1" customFormat="1" ht="15" customHeight="1">
      <c r="B12" s="196"/>
      <c r="C12" s="197"/>
      <c r="D12" s="195"/>
      <c r="E12" s="195"/>
      <c r="F12" s="195"/>
      <c r="G12" s="195"/>
      <c r="H12" s="195"/>
      <c r="I12" s="195"/>
      <c r="J12" s="195"/>
      <c r="K12" s="193"/>
    </row>
    <row r="13" spans="2:11" s="1" customFormat="1" ht="15" customHeight="1">
      <c r="B13" s="196"/>
      <c r="C13" s="197"/>
      <c r="D13" s="198" t="s">
        <v>350</v>
      </c>
      <c r="E13" s="195"/>
      <c r="F13" s="195"/>
      <c r="G13" s="195"/>
      <c r="H13" s="195"/>
      <c r="I13" s="195"/>
      <c r="J13" s="195"/>
      <c r="K13" s="193"/>
    </row>
    <row r="14" spans="2:11" s="1" customFormat="1" ht="12.75" customHeight="1">
      <c r="B14" s="196"/>
      <c r="C14" s="197"/>
      <c r="D14" s="197"/>
      <c r="E14" s="197"/>
      <c r="F14" s="197"/>
      <c r="G14" s="197"/>
      <c r="H14" s="197"/>
      <c r="I14" s="197"/>
      <c r="J14" s="197"/>
      <c r="K14" s="193"/>
    </row>
    <row r="15" spans="2:11" s="1" customFormat="1" ht="15" customHeight="1">
      <c r="B15" s="196"/>
      <c r="C15" s="197"/>
      <c r="D15" s="326" t="s">
        <v>351</v>
      </c>
      <c r="E15" s="326"/>
      <c r="F15" s="326"/>
      <c r="G15" s="326"/>
      <c r="H15" s="326"/>
      <c r="I15" s="326"/>
      <c r="J15" s="326"/>
      <c r="K15" s="193"/>
    </row>
    <row r="16" spans="2:11" s="1" customFormat="1" ht="15" customHeight="1">
      <c r="B16" s="196"/>
      <c r="C16" s="197"/>
      <c r="D16" s="326" t="s">
        <v>352</v>
      </c>
      <c r="E16" s="326"/>
      <c r="F16" s="326"/>
      <c r="G16" s="326"/>
      <c r="H16" s="326"/>
      <c r="I16" s="326"/>
      <c r="J16" s="326"/>
      <c r="K16" s="193"/>
    </row>
    <row r="17" spans="2:11" s="1" customFormat="1" ht="15" customHeight="1">
      <c r="B17" s="196"/>
      <c r="C17" s="197"/>
      <c r="D17" s="326" t="s">
        <v>353</v>
      </c>
      <c r="E17" s="326"/>
      <c r="F17" s="326"/>
      <c r="G17" s="326"/>
      <c r="H17" s="326"/>
      <c r="I17" s="326"/>
      <c r="J17" s="326"/>
      <c r="K17" s="193"/>
    </row>
    <row r="18" spans="2:11" s="1" customFormat="1" ht="15" customHeight="1">
      <c r="B18" s="196"/>
      <c r="C18" s="197"/>
      <c r="D18" s="197"/>
      <c r="E18" s="199" t="s">
        <v>79</v>
      </c>
      <c r="F18" s="326" t="s">
        <v>354</v>
      </c>
      <c r="G18" s="326"/>
      <c r="H18" s="326"/>
      <c r="I18" s="326"/>
      <c r="J18" s="326"/>
      <c r="K18" s="193"/>
    </row>
    <row r="19" spans="2:11" s="1" customFormat="1" ht="15" customHeight="1">
      <c r="B19" s="196"/>
      <c r="C19" s="197"/>
      <c r="D19" s="197"/>
      <c r="E19" s="199" t="s">
        <v>355</v>
      </c>
      <c r="F19" s="326" t="s">
        <v>356</v>
      </c>
      <c r="G19" s="326"/>
      <c r="H19" s="326"/>
      <c r="I19" s="326"/>
      <c r="J19" s="326"/>
      <c r="K19" s="193"/>
    </row>
    <row r="20" spans="2:11" s="1" customFormat="1" ht="15" customHeight="1">
      <c r="B20" s="196"/>
      <c r="C20" s="197"/>
      <c r="D20" s="197"/>
      <c r="E20" s="199" t="s">
        <v>357</v>
      </c>
      <c r="F20" s="326" t="s">
        <v>358</v>
      </c>
      <c r="G20" s="326"/>
      <c r="H20" s="326"/>
      <c r="I20" s="326"/>
      <c r="J20" s="326"/>
      <c r="K20" s="193"/>
    </row>
    <row r="21" spans="2:11" s="1" customFormat="1" ht="15" customHeight="1">
      <c r="B21" s="196"/>
      <c r="C21" s="197"/>
      <c r="D21" s="197"/>
      <c r="E21" s="199" t="s">
        <v>359</v>
      </c>
      <c r="F21" s="326" t="s">
        <v>360</v>
      </c>
      <c r="G21" s="326"/>
      <c r="H21" s="326"/>
      <c r="I21" s="326"/>
      <c r="J21" s="326"/>
      <c r="K21" s="193"/>
    </row>
    <row r="22" spans="2:11" s="1" customFormat="1" ht="15" customHeight="1">
      <c r="B22" s="196"/>
      <c r="C22" s="197"/>
      <c r="D22" s="197"/>
      <c r="E22" s="199" t="s">
        <v>361</v>
      </c>
      <c r="F22" s="326" t="s">
        <v>313</v>
      </c>
      <c r="G22" s="326"/>
      <c r="H22" s="326"/>
      <c r="I22" s="326"/>
      <c r="J22" s="326"/>
      <c r="K22" s="193"/>
    </row>
    <row r="23" spans="2:11" s="1" customFormat="1" ht="15" customHeight="1">
      <c r="B23" s="196"/>
      <c r="C23" s="197"/>
      <c r="D23" s="197"/>
      <c r="E23" s="199" t="s">
        <v>86</v>
      </c>
      <c r="F23" s="326" t="s">
        <v>362</v>
      </c>
      <c r="G23" s="326"/>
      <c r="H23" s="326"/>
      <c r="I23" s="326"/>
      <c r="J23" s="326"/>
      <c r="K23" s="193"/>
    </row>
    <row r="24" spans="2:11" s="1" customFormat="1" ht="12.75" customHeight="1">
      <c r="B24" s="196"/>
      <c r="C24" s="197"/>
      <c r="D24" s="197"/>
      <c r="E24" s="197"/>
      <c r="F24" s="197"/>
      <c r="G24" s="197"/>
      <c r="H24" s="197"/>
      <c r="I24" s="197"/>
      <c r="J24" s="197"/>
      <c r="K24" s="193"/>
    </row>
    <row r="25" spans="2:11" s="1" customFormat="1" ht="15" customHeight="1">
      <c r="B25" s="196"/>
      <c r="C25" s="326" t="s">
        <v>363</v>
      </c>
      <c r="D25" s="326"/>
      <c r="E25" s="326"/>
      <c r="F25" s="326"/>
      <c r="G25" s="326"/>
      <c r="H25" s="326"/>
      <c r="I25" s="326"/>
      <c r="J25" s="326"/>
      <c r="K25" s="193"/>
    </row>
    <row r="26" spans="2:11" s="1" customFormat="1" ht="15" customHeight="1">
      <c r="B26" s="196"/>
      <c r="C26" s="326" t="s">
        <v>364</v>
      </c>
      <c r="D26" s="326"/>
      <c r="E26" s="326"/>
      <c r="F26" s="326"/>
      <c r="G26" s="326"/>
      <c r="H26" s="326"/>
      <c r="I26" s="326"/>
      <c r="J26" s="326"/>
      <c r="K26" s="193"/>
    </row>
    <row r="27" spans="2:11" s="1" customFormat="1" ht="15" customHeight="1">
      <c r="B27" s="196"/>
      <c r="C27" s="195"/>
      <c r="D27" s="326" t="s">
        <v>365</v>
      </c>
      <c r="E27" s="326"/>
      <c r="F27" s="326"/>
      <c r="G27" s="326"/>
      <c r="H27" s="326"/>
      <c r="I27" s="326"/>
      <c r="J27" s="326"/>
      <c r="K27" s="193"/>
    </row>
    <row r="28" spans="2:11" s="1" customFormat="1" ht="15" customHeight="1">
      <c r="B28" s="196"/>
      <c r="C28" s="197"/>
      <c r="D28" s="326" t="s">
        <v>366</v>
      </c>
      <c r="E28" s="326"/>
      <c r="F28" s="326"/>
      <c r="G28" s="326"/>
      <c r="H28" s="326"/>
      <c r="I28" s="326"/>
      <c r="J28" s="326"/>
      <c r="K28" s="193"/>
    </row>
    <row r="29" spans="2:11" s="1" customFormat="1" ht="12.75" customHeight="1">
      <c r="B29" s="196"/>
      <c r="C29" s="197"/>
      <c r="D29" s="197"/>
      <c r="E29" s="197"/>
      <c r="F29" s="197"/>
      <c r="G29" s="197"/>
      <c r="H29" s="197"/>
      <c r="I29" s="197"/>
      <c r="J29" s="197"/>
      <c r="K29" s="193"/>
    </row>
    <row r="30" spans="2:11" s="1" customFormat="1" ht="15" customHeight="1">
      <c r="B30" s="196"/>
      <c r="C30" s="197"/>
      <c r="D30" s="326" t="s">
        <v>367</v>
      </c>
      <c r="E30" s="326"/>
      <c r="F30" s="326"/>
      <c r="G30" s="326"/>
      <c r="H30" s="326"/>
      <c r="I30" s="326"/>
      <c r="J30" s="326"/>
      <c r="K30" s="193"/>
    </row>
    <row r="31" spans="2:11" s="1" customFormat="1" ht="15" customHeight="1">
      <c r="B31" s="196"/>
      <c r="C31" s="197"/>
      <c r="D31" s="326" t="s">
        <v>368</v>
      </c>
      <c r="E31" s="326"/>
      <c r="F31" s="326"/>
      <c r="G31" s="326"/>
      <c r="H31" s="326"/>
      <c r="I31" s="326"/>
      <c r="J31" s="326"/>
      <c r="K31" s="193"/>
    </row>
    <row r="32" spans="2:11" s="1" customFormat="1" ht="12.75" customHeight="1">
      <c r="B32" s="196"/>
      <c r="C32" s="197"/>
      <c r="D32" s="197"/>
      <c r="E32" s="197"/>
      <c r="F32" s="197"/>
      <c r="G32" s="197"/>
      <c r="H32" s="197"/>
      <c r="I32" s="197"/>
      <c r="J32" s="197"/>
      <c r="K32" s="193"/>
    </row>
    <row r="33" spans="2:11" s="1" customFormat="1" ht="15" customHeight="1">
      <c r="B33" s="196"/>
      <c r="C33" s="197"/>
      <c r="D33" s="326" t="s">
        <v>369</v>
      </c>
      <c r="E33" s="326"/>
      <c r="F33" s="326"/>
      <c r="G33" s="326"/>
      <c r="H33" s="326"/>
      <c r="I33" s="326"/>
      <c r="J33" s="326"/>
      <c r="K33" s="193"/>
    </row>
    <row r="34" spans="2:11" s="1" customFormat="1" ht="15" customHeight="1">
      <c r="B34" s="196"/>
      <c r="C34" s="197"/>
      <c r="D34" s="326" t="s">
        <v>370</v>
      </c>
      <c r="E34" s="326"/>
      <c r="F34" s="326"/>
      <c r="G34" s="326"/>
      <c r="H34" s="326"/>
      <c r="I34" s="326"/>
      <c r="J34" s="326"/>
      <c r="K34" s="193"/>
    </row>
    <row r="35" spans="2:11" s="1" customFormat="1" ht="15" customHeight="1">
      <c r="B35" s="196"/>
      <c r="C35" s="197"/>
      <c r="D35" s="326" t="s">
        <v>371</v>
      </c>
      <c r="E35" s="326"/>
      <c r="F35" s="326"/>
      <c r="G35" s="326"/>
      <c r="H35" s="326"/>
      <c r="I35" s="326"/>
      <c r="J35" s="326"/>
      <c r="K35" s="193"/>
    </row>
    <row r="36" spans="2:11" s="1" customFormat="1" ht="15" customHeight="1">
      <c r="B36" s="196"/>
      <c r="C36" s="197"/>
      <c r="D36" s="195"/>
      <c r="E36" s="198" t="s">
        <v>129</v>
      </c>
      <c r="F36" s="195"/>
      <c r="G36" s="326" t="s">
        <v>372</v>
      </c>
      <c r="H36" s="326"/>
      <c r="I36" s="326"/>
      <c r="J36" s="326"/>
      <c r="K36" s="193"/>
    </row>
    <row r="37" spans="2:11" s="1" customFormat="1" ht="30.75" customHeight="1">
      <c r="B37" s="196"/>
      <c r="C37" s="197"/>
      <c r="D37" s="195"/>
      <c r="E37" s="198" t="s">
        <v>373</v>
      </c>
      <c r="F37" s="195"/>
      <c r="G37" s="326" t="s">
        <v>374</v>
      </c>
      <c r="H37" s="326"/>
      <c r="I37" s="326"/>
      <c r="J37" s="326"/>
      <c r="K37" s="193"/>
    </row>
    <row r="38" spans="2:11" s="1" customFormat="1" ht="15" customHeight="1">
      <c r="B38" s="196"/>
      <c r="C38" s="197"/>
      <c r="D38" s="195"/>
      <c r="E38" s="198" t="s">
        <v>54</v>
      </c>
      <c r="F38" s="195"/>
      <c r="G38" s="326" t="s">
        <v>375</v>
      </c>
      <c r="H38" s="326"/>
      <c r="I38" s="326"/>
      <c r="J38" s="326"/>
      <c r="K38" s="193"/>
    </row>
    <row r="39" spans="2:11" s="1" customFormat="1" ht="15" customHeight="1">
      <c r="B39" s="196"/>
      <c r="C39" s="197"/>
      <c r="D39" s="195"/>
      <c r="E39" s="198" t="s">
        <v>55</v>
      </c>
      <c r="F39" s="195"/>
      <c r="G39" s="326" t="s">
        <v>376</v>
      </c>
      <c r="H39" s="326"/>
      <c r="I39" s="326"/>
      <c r="J39" s="326"/>
      <c r="K39" s="193"/>
    </row>
    <row r="40" spans="2:11" s="1" customFormat="1" ht="15" customHeight="1">
      <c r="B40" s="196"/>
      <c r="C40" s="197"/>
      <c r="D40" s="195"/>
      <c r="E40" s="198" t="s">
        <v>130</v>
      </c>
      <c r="F40" s="195"/>
      <c r="G40" s="326" t="s">
        <v>377</v>
      </c>
      <c r="H40" s="326"/>
      <c r="I40" s="326"/>
      <c r="J40" s="326"/>
      <c r="K40" s="193"/>
    </row>
    <row r="41" spans="2:11" s="1" customFormat="1" ht="15" customHeight="1">
      <c r="B41" s="196"/>
      <c r="C41" s="197"/>
      <c r="D41" s="195"/>
      <c r="E41" s="198" t="s">
        <v>131</v>
      </c>
      <c r="F41" s="195"/>
      <c r="G41" s="326" t="s">
        <v>378</v>
      </c>
      <c r="H41" s="326"/>
      <c r="I41" s="326"/>
      <c r="J41" s="326"/>
      <c r="K41" s="193"/>
    </row>
    <row r="42" spans="2:11" s="1" customFormat="1" ht="15" customHeight="1">
      <c r="B42" s="196"/>
      <c r="C42" s="197"/>
      <c r="D42" s="195"/>
      <c r="E42" s="198" t="s">
        <v>379</v>
      </c>
      <c r="F42" s="195"/>
      <c r="G42" s="326" t="s">
        <v>380</v>
      </c>
      <c r="H42" s="326"/>
      <c r="I42" s="326"/>
      <c r="J42" s="326"/>
      <c r="K42" s="193"/>
    </row>
    <row r="43" spans="2:11" s="1" customFormat="1" ht="15" customHeight="1">
      <c r="B43" s="196"/>
      <c r="C43" s="197"/>
      <c r="D43" s="195"/>
      <c r="E43" s="198"/>
      <c r="F43" s="195"/>
      <c r="G43" s="326" t="s">
        <v>381</v>
      </c>
      <c r="H43" s="326"/>
      <c r="I43" s="326"/>
      <c r="J43" s="326"/>
      <c r="K43" s="193"/>
    </row>
    <row r="44" spans="2:11" s="1" customFormat="1" ht="15" customHeight="1">
      <c r="B44" s="196"/>
      <c r="C44" s="197"/>
      <c r="D44" s="195"/>
      <c r="E44" s="198" t="s">
        <v>382</v>
      </c>
      <c r="F44" s="195"/>
      <c r="G44" s="326" t="s">
        <v>383</v>
      </c>
      <c r="H44" s="326"/>
      <c r="I44" s="326"/>
      <c r="J44" s="326"/>
      <c r="K44" s="193"/>
    </row>
    <row r="45" spans="2:11" s="1" customFormat="1" ht="15" customHeight="1">
      <c r="B45" s="196"/>
      <c r="C45" s="197"/>
      <c r="D45" s="195"/>
      <c r="E45" s="198" t="s">
        <v>133</v>
      </c>
      <c r="F45" s="195"/>
      <c r="G45" s="326" t="s">
        <v>384</v>
      </c>
      <c r="H45" s="326"/>
      <c r="I45" s="326"/>
      <c r="J45" s="326"/>
      <c r="K45" s="193"/>
    </row>
    <row r="46" spans="2:11" s="1" customFormat="1" ht="12.75" customHeight="1">
      <c r="B46" s="196"/>
      <c r="C46" s="197"/>
      <c r="D46" s="195"/>
      <c r="E46" s="195"/>
      <c r="F46" s="195"/>
      <c r="G46" s="195"/>
      <c r="H46" s="195"/>
      <c r="I46" s="195"/>
      <c r="J46" s="195"/>
      <c r="K46" s="193"/>
    </row>
    <row r="47" spans="2:11" s="1" customFormat="1" ht="15" customHeight="1">
      <c r="B47" s="196"/>
      <c r="C47" s="197"/>
      <c r="D47" s="326" t="s">
        <v>385</v>
      </c>
      <c r="E47" s="326"/>
      <c r="F47" s="326"/>
      <c r="G47" s="326"/>
      <c r="H47" s="326"/>
      <c r="I47" s="326"/>
      <c r="J47" s="326"/>
      <c r="K47" s="193"/>
    </row>
    <row r="48" spans="2:11" s="1" customFormat="1" ht="15" customHeight="1">
      <c r="B48" s="196"/>
      <c r="C48" s="197"/>
      <c r="D48" s="197"/>
      <c r="E48" s="326" t="s">
        <v>386</v>
      </c>
      <c r="F48" s="326"/>
      <c r="G48" s="326"/>
      <c r="H48" s="326"/>
      <c r="I48" s="326"/>
      <c r="J48" s="326"/>
      <c r="K48" s="193"/>
    </row>
    <row r="49" spans="2:11" s="1" customFormat="1" ht="15" customHeight="1">
      <c r="B49" s="196"/>
      <c r="C49" s="197"/>
      <c r="D49" s="197"/>
      <c r="E49" s="326" t="s">
        <v>387</v>
      </c>
      <c r="F49" s="326"/>
      <c r="G49" s="326"/>
      <c r="H49" s="326"/>
      <c r="I49" s="326"/>
      <c r="J49" s="326"/>
      <c r="K49" s="193"/>
    </row>
    <row r="50" spans="2:11" s="1" customFormat="1" ht="15" customHeight="1">
      <c r="B50" s="196"/>
      <c r="C50" s="197"/>
      <c r="D50" s="197"/>
      <c r="E50" s="326" t="s">
        <v>388</v>
      </c>
      <c r="F50" s="326"/>
      <c r="G50" s="326"/>
      <c r="H50" s="326"/>
      <c r="I50" s="326"/>
      <c r="J50" s="326"/>
      <c r="K50" s="193"/>
    </row>
    <row r="51" spans="2:11" s="1" customFormat="1" ht="15" customHeight="1">
      <c r="B51" s="196"/>
      <c r="C51" s="197"/>
      <c r="D51" s="326" t="s">
        <v>389</v>
      </c>
      <c r="E51" s="326"/>
      <c r="F51" s="326"/>
      <c r="G51" s="326"/>
      <c r="H51" s="326"/>
      <c r="I51" s="326"/>
      <c r="J51" s="326"/>
      <c r="K51" s="193"/>
    </row>
    <row r="52" spans="2:11" s="1" customFormat="1" ht="25.5" customHeight="1">
      <c r="B52" s="192"/>
      <c r="C52" s="327" t="s">
        <v>390</v>
      </c>
      <c r="D52" s="327"/>
      <c r="E52" s="327"/>
      <c r="F52" s="327"/>
      <c r="G52" s="327"/>
      <c r="H52" s="327"/>
      <c r="I52" s="327"/>
      <c r="J52" s="327"/>
      <c r="K52" s="193"/>
    </row>
    <row r="53" spans="2:11" s="1" customFormat="1" ht="5.25" customHeight="1">
      <c r="B53" s="192"/>
      <c r="C53" s="194"/>
      <c r="D53" s="194"/>
      <c r="E53" s="194"/>
      <c r="F53" s="194"/>
      <c r="G53" s="194"/>
      <c r="H53" s="194"/>
      <c r="I53" s="194"/>
      <c r="J53" s="194"/>
      <c r="K53" s="193"/>
    </row>
    <row r="54" spans="2:11" s="1" customFormat="1" ht="15" customHeight="1">
      <c r="B54" s="192"/>
      <c r="C54" s="326" t="s">
        <v>391</v>
      </c>
      <c r="D54" s="326"/>
      <c r="E54" s="326"/>
      <c r="F54" s="326"/>
      <c r="G54" s="326"/>
      <c r="H54" s="326"/>
      <c r="I54" s="326"/>
      <c r="J54" s="326"/>
      <c r="K54" s="193"/>
    </row>
    <row r="55" spans="2:11" s="1" customFormat="1" ht="15" customHeight="1">
      <c r="B55" s="192"/>
      <c r="C55" s="326" t="s">
        <v>392</v>
      </c>
      <c r="D55" s="326"/>
      <c r="E55" s="326"/>
      <c r="F55" s="326"/>
      <c r="G55" s="326"/>
      <c r="H55" s="326"/>
      <c r="I55" s="326"/>
      <c r="J55" s="326"/>
      <c r="K55" s="193"/>
    </row>
    <row r="56" spans="2:11" s="1" customFormat="1" ht="12.75" customHeight="1">
      <c r="B56" s="192"/>
      <c r="C56" s="195"/>
      <c r="D56" s="195"/>
      <c r="E56" s="195"/>
      <c r="F56" s="195"/>
      <c r="G56" s="195"/>
      <c r="H56" s="195"/>
      <c r="I56" s="195"/>
      <c r="J56" s="195"/>
      <c r="K56" s="193"/>
    </row>
    <row r="57" spans="2:11" s="1" customFormat="1" ht="15" customHeight="1">
      <c r="B57" s="192"/>
      <c r="C57" s="326" t="s">
        <v>393</v>
      </c>
      <c r="D57" s="326"/>
      <c r="E57" s="326"/>
      <c r="F57" s="326"/>
      <c r="G57" s="326"/>
      <c r="H57" s="326"/>
      <c r="I57" s="326"/>
      <c r="J57" s="326"/>
      <c r="K57" s="193"/>
    </row>
    <row r="58" spans="2:11" s="1" customFormat="1" ht="15" customHeight="1">
      <c r="B58" s="192"/>
      <c r="C58" s="197"/>
      <c r="D58" s="326" t="s">
        <v>394</v>
      </c>
      <c r="E58" s="326"/>
      <c r="F58" s="326"/>
      <c r="G58" s="326"/>
      <c r="H58" s="326"/>
      <c r="I58" s="326"/>
      <c r="J58" s="326"/>
      <c r="K58" s="193"/>
    </row>
    <row r="59" spans="2:11" s="1" customFormat="1" ht="15" customHeight="1">
      <c r="B59" s="192"/>
      <c r="C59" s="197"/>
      <c r="D59" s="326" t="s">
        <v>395</v>
      </c>
      <c r="E59" s="326"/>
      <c r="F59" s="326"/>
      <c r="G59" s="326"/>
      <c r="H59" s="326"/>
      <c r="I59" s="326"/>
      <c r="J59" s="326"/>
      <c r="K59" s="193"/>
    </row>
    <row r="60" spans="2:11" s="1" customFormat="1" ht="15" customHeight="1">
      <c r="B60" s="192"/>
      <c r="C60" s="197"/>
      <c r="D60" s="326" t="s">
        <v>396</v>
      </c>
      <c r="E60" s="326"/>
      <c r="F60" s="326"/>
      <c r="G60" s="326"/>
      <c r="H60" s="326"/>
      <c r="I60" s="326"/>
      <c r="J60" s="326"/>
      <c r="K60" s="193"/>
    </row>
    <row r="61" spans="2:11" s="1" customFormat="1" ht="15" customHeight="1">
      <c r="B61" s="192"/>
      <c r="C61" s="197"/>
      <c r="D61" s="326" t="s">
        <v>397</v>
      </c>
      <c r="E61" s="326"/>
      <c r="F61" s="326"/>
      <c r="G61" s="326"/>
      <c r="H61" s="326"/>
      <c r="I61" s="326"/>
      <c r="J61" s="326"/>
      <c r="K61" s="193"/>
    </row>
    <row r="62" spans="2:11" s="1" customFormat="1" ht="15" customHeight="1">
      <c r="B62" s="192"/>
      <c r="C62" s="197"/>
      <c r="D62" s="328" t="s">
        <v>398</v>
      </c>
      <c r="E62" s="328"/>
      <c r="F62" s="328"/>
      <c r="G62" s="328"/>
      <c r="H62" s="328"/>
      <c r="I62" s="328"/>
      <c r="J62" s="328"/>
      <c r="K62" s="193"/>
    </row>
    <row r="63" spans="2:11" s="1" customFormat="1" ht="15" customHeight="1">
      <c r="B63" s="192"/>
      <c r="C63" s="197"/>
      <c r="D63" s="326" t="s">
        <v>399</v>
      </c>
      <c r="E63" s="326"/>
      <c r="F63" s="326"/>
      <c r="G63" s="326"/>
      <c r="H63" s="326"/>
      <c r="I63" s="326"/>
      <c r="J63" s="326"/>
      <c r="K63" s="193"/>
    </row>
    <row r="64" spans="2:11" s="1" customFormat="1" ht="12.75" customHeight="1">
      <c r="B64" s="192"/>
      <c r="C64" s="197"/>
      <c r="D64" s="197"/>
      <c r="E64" s="200"/>
      <c r="F64" s="197"/>
      <c r="G64" s="197"/>
      <c r="H64" s="197"/>
      <c r="I64" s="197"/>
      <c r="J64" s="197"/>
      <c r="K64" s="193"/>
    </row>
    <row r="65" spans="2:11" s="1" customFormat="1" ht="15" customHeight="1">
      <c r="B65" s="192"/>
      <c r="C65" s="197"/>
      <c r="D65" s="326" t="s">
        <v>400</v>
      </c>
      <c r="E65" s="326"/>
      <c r="F65" s="326"/>
      <c r="G65" s="326"/>
      <c r="H65" s="326"/>
      <c r="I65" s="326"/>
      <c r="J65" s="326"/>
      <c r="K65" s="193"/>
    </row>
    <row r="66" spans="2:11" s="1" customFormat="1" ht="15" customHeight="1">
      <c r="B66" s="192"/>
      <c r="C66" s="197"/>
      <c r="D66" s="328" t="s">
        <v>401</v>
      </c>
      <c r="E66" s="328"/>
      <c r="F66" s="328"/>
      <c r="G66" s="328"/>
      <c r="H66" s="328"/>
      <c r="I66" s="328"/>
      <c r="J66" s="328"/>
      <c r="K66" s="193"/>
    </row>
    <row r="67" spans="2:11" s="1" customFormat="1" ht="15" customHeight="1">
      <c r="B67" s="192"/>
      <c r="C67" s="197"/>
      <c r="D67" s="326" t="s">
        <v>402</v>
      </c>
      <c r="E67" s="326"/>
      <c r="F67" s="326"/>
      <c r="G67" s="326"/>
      <c r="H67" s="326"/>
      <c r="I67" s="326"/>
      <c r="J67" s="326"/>
      <c r="K67" s="193"/>
    </row>
    <row r="68" spans="2:11" s="1" customFormat="1" ht="15" customHeight="1">
      <c r="B68" s="192"/>
      <c r="C68" s="197"/>
      <c r="D68" s="326" t="s">
        <v>403</v>
      </c>
      <c r="E68" s="326"/>
      <c r="F68" s="326"/>
      <c r="G68" s="326"/>
      <c r="H68" s="326"/>
      <c r="I68" s="326"/>
      <c r="J68" s="326"/>
      <c r="K68" s="193"/>
    </row>
    <row r="69" spans="2:11" s="1" customFormat="1" ht="15" customHeight="1">
      <c r="B69" s="192"/>
      <c r="C69" s="197"/>
      <c r="D69" s="326" t="s">
        <v>404</v>
      </c>
      <c r="E69" s="326"/>
      <c r="F69" s="326"/>
      <c r="G69" s="326"/>
      <c r="H69" s="326"/>
      <c r="I69" s="326"/>
      <c r="J69" s="326"/>
      <c r="K69" s="193"/>
    </row>
    <row r="70" spans="2:11" s="1" customFormat="1" ht="15" customHeight="1">
      <c r="B70" s="192"/>
      <c r="C70" s="197"/>
      <c r="D70" s="326" t="s">
        <v>405</v>
      </c>
      <c r="E70" s="326"/>
      <c r="F70" s="326"/>
      <c r="G70" s="326"/>
      <c r="H70" s="326"/>
      <c r="I70" s="326"/>
      <c r="J70" s="326"/>
      <c r="K70" s="193"/>
    </row>
    <row r="71" spans="2:11" s="1" customFormat="1" ht="12.75" customHeight="1">
      <c r="B71" s="201"/>
      <c r="C71" s="202"/>
      <c r="D71" s="202"/>
      <c r="E71" s="202"/>
      <c r="F71" s="202"/>
      <c r="G71" s="202"/>
      <c r="H71" s="202"/>
      <c r="I71" s="202"/>
      <c r="J71" s="202"/>
      <c r="K71" s="203"/>
    </row>
    <row r="72" spans="2:11" s="1" customFormat="1" ht="18.75" customHeight="1">
      <c r="B72" s="204"/>
      <c r="C72" s="204"/>
      <c r="D72" s="204"/>
      <c r="E72" s="204"/>
      <c r="F72" s="204"/>
      <c r="G72" s="204"/>
      <c r="H72" s="204"/>
      <c r="I72" s="204"/>
      <c r="J72" s="204"/>
      <c r="K72" s="205"/>
    </row>
    <row r="73" spans="2:11" s="1" customFormat="1" ht="18.75" customHeight="1">
      <c r="B73" s="205"/>
      <c r="C73" s="205"/>
      <c r="D73" s="205"/>
      <c r="E73" s="205"/>
      <c r="F73" s="205"/>
      <c r="G73" s="205"/>
      <c r="H73" s="205"/>
      <c r="I73" s="205"/>
      <c r="J73" s="205"/>
      <c r="K73" s="205"/>
    </row>
    <row r="74" spans="2:11" s="1" customFormat="1" ht="7.5" customHeight="1">
      <c r="B74" s="206"/>
      <c r="C74" s="207"/>
      <c r="D74" s="207"/>
      <c r="E74" s="207"/>
      <c r="F74" s="207"/>
      <c r="G74" s="207"/>
      <c r="H74" s="207"/>
      <c r="I74" s="207"/>
      <c r="J74" s="207"/>
      <c r="K74" s="208"/>
    </row>
    <row r="75" spans="2:11" s="1" customFormat="1" ht="45" customHeight="1">
      <c r="B75" s="209"/>
      <c r="C75" s="321" t="s">
        <v>406</v>
      </c>
      <c r="D75" s="321"/>
      <c r="E75" s="321"/>
      <c r="F75" s="321"/>
      <c r="G75" s="321"/>
      <c r="H75" s="321"/>
      <c r="I75" s="321"/>
      <c r="J75" s="321"/>
      <c r="K75" s="210"/>
    </row>
    <row r="76" spans="2:11" s="1" customFormat="1" ht="17.25" customHeight="1">
      <c r="B76" s="209"/>
      <c r="C76" s="211" t="s">
        <v>407</v>
      </c>
      <c r="D76" s="211"/>
      <c r="E76" s="211"/>
      <c r="F76" s="211" t="s">
        <v>408</v>
      </c>
      <c r="G76" s="212"/>
      <c r="H76" s="211" t="s">
        <v>55</v>
      </c>
      <c r="I76" s="211" t="s">
        <v>58</v>
      </c>
      <c r="J76" s="211" t="s">
        <v>409</v>
      </c>
      <c r="K76" s="210"/>
    </row>
    <row r="77" spans="2:11" s="1" customFormat="1" ht="17.25" customHeight="1">
      <c r="B77" s="209"/>
      <c r="C77" s="213" t="s">
        <v>410</v>
      </c>
      <c r="D77" s="213"/>
      <c r="E77" s="213"/>
      <c r="F77" s="214" t="s">
        <v>411</v>
      </c>
      <c r="G77" s="215"/>
      <c r="H77" s="213"/>
      <c r="I77" s="213"/>
      <c r="J77" s="213" t="s">
        <v>412</v>
      </c>
      <c r="K77" s="210"/>
    </row>
    <row r="78" spans="2:11" s="1" customFormat="1" ht="5.25" customHeight="1">
      <c r="B78" s="209"/>
      <c r="C78" s="216"/>
      <c r="D78" s="216"/>
      <c r="E78" s="216"/>
      <c r="F78" s="216"/>
      <c r="G78" s="217"/>
      <c r="H78" s="216"/>
      <c r="I78" s="216"/>
      <c r="J78" s="216"/>
      <c r="K78" s="210"/>
    </row>
    <row r="79" spans="2:11" s="1" customFormat="1" ht="15" customHeight="1">
      <c r="B79" s="209"/>
      <c r="C79" s="198" t="s">
        <v>54</v>
      </c>
      <c r="D79" s="218"/>
      <c r="E79" s="218"/>
      <c r="F79" s="219" t="s">
        <v>413</v>
      </c>
      <c r="G79" s="220"/>
      <c r="H79" s="198" t="s">
        <v>414</v>
      </c>
      <c r="I79" s="198" t="s">
        <v>415</v>
      </c>
      <c r="J79" s="198">
        <v>20</v>
      </c>
      <c r="K79" s="210"/>
    </row>
    <row r="80" spans="2:11" s="1" customFormat="1" ht="15" customHeight="1">
      <c r="B80" s="209"/>
      <c r="C80" s="198" t="s">
        <v>416</v>
      </c>
      <c r="D80" s="198"/>
      <c r="E80" s="198"/>
      <c r="F80" s="219" t="s">
        <v>413</v>
      </c>
      <c r="G80" s="220"/>
      <c r="H80" s="198" t="s">
        <v>417</v>
      </c>
      <c r="I80" s="198" t="s">
        <v>415</v>
      </c>
      <c r="J80" s="198">
        <v>120</v>
      </c>
      <c r="K80" s="210"/>
    </row>
    <row r="81" spans="2:11" s="1" customFormat="1" ht="15" customHeight="1">
      <c r="B81" s="221"/>
      <c r="C81" s="198" t="s">
        <v>418</v>
      </c>
      <c r="D81" s="198"/>
      <c r="E81" s="198"/>
      <c r="F81" s="219" t="s">
        <v>419</v>
      </c>
      <c r="G81" s="220"/>
      <c r="H81" s="198" t="s">
        <v>420</v>
      </c>
      <c r="I81" s="198" t="s">
        <v>415</v>
      </c>
      <c r="J81" s="198">
        <v>50</v>
      </c>
      <c r="K81" s="210"/>
    </row>
    <row r="82" spans="2:11" s="1" customFormat="1" ht="15" customHeight="1">
      <c r="B82" s="221"/>
      <c r="C82" s="198" t="s">
        <v>421</v>
      </c>
      <c r="D82" s="198"/>
      <c r="E82" s="198"/>
      <c r="F82" s="219" t="s">
        <v>413</v>
      </c>
      <c r="G82" s="220"/>
      <c r="H82" s="198" t="s">
        <v>422</v>
      </c>
      <c r="I82" s="198" t="s">
        <v>423</v>
      </c>
      <c r="J82" s="198"/>
      <c r="K82" s="210"/>
    </row>
    <row r="83" spans="2:11" s="1" customFormat="1" ht="15" customHeight="1">
      <c r="B83" s="221"/>
      <c r="C83" s="222" t="s">
        <v>424</v>
      </c>
      <c r="D83" s="222"/>
      <c r="E83" s="222"/>
      <c r="F83" s="223" t="s">
        <v>419</v>
      </c>
      <c r="G83" s="222"/>
      <c r="H83" s="222" t="s">
        <v>425</v>
      </c>
      <c r="I83" s="222" t="s">
        <v>415</v>
      </c>
      <c r="J83" s="222">
        <v>15</v>
      </c>
      <c r="K83" s="210"/>
    </row>
    <row r="84" spans="2:11" s="1" customFormat="1" ht="15" customHeight="1">
      <c r="B84" s="221"/>
      <c r="C84" s="222" t="s">
        <v>426</v>
      </c>
      <c r="D84" s="222"/>
      <c r="E84" s="222"/>
      <c r="F84" s="223" t="s">
        <v>419</v>
      </c>
      <c r="G84" s="222"/>
      <c r="H84" s="222" t="s">
        <v>427</v>
      </c>
      <c r="I84" s="222" t="s">
        <v>415</v>
      </c>
      <c r="J84" s="222">
        <v>15</v>
      </c>
      <c r="K84" s="210"/>
    </row>
    <row r="85" spans="2:11" s="1" customFormat="1" ht="15" customHeight="1">
      <c r="B85" s="221"/>
      <c r="C85" s="222" t="s">
        <v>428</v>
      </c>
      <c r="D85" s="222"/>
      <c r="E85" s="222"/>
      <c r="F85" s="223" t="s">
        <v>419</v>
      </c>
      <c r="G85" s="222"/>
      <c r="H85" s="222" t="s">
        <v>429</v>
      </c>
      <c r="I85" s="222" t="s">
        <v>415</v>
      </c>
      <c r="J85" s="222">
        <v>20</v>
      </c>
      <c r="K85" s="210"/>
    </row>
    <row r="86" spans="2:11" s="1" customFormat="1" ht="15" customHeight="1">
      <c r="B86" s="221"/>
      <c r="C86" s="222" t="s">
        <v>430</v>
      </c>
      <c r="D86" s="222"/>
      <c r="E86" s="222"/>
      <c r="F86" s="223" t="s">
        <v>419</v>
      </c>
      <c r="G86" s="222"/>
      <c r="H86" s="222" t="s">
        <v>431</v>
      </c>
      <c r="I86" s="222" t="s">
        <v>415</v>
      </c>
      <c r="J86" s="222">
        <v>20</v>
      </c>
      <c r="K86" s="210"/>
    </row>
    <row r="87" spans="2:11" s="1" customFormat="1" ht="15" customHeight="1">
      <c r="B87" s="221"/>
      <c r="C87" s="198" t="s">
        <v>432</v>
      </c>
      <c r="D87" s="198"/>
      <c r="E87" s="198"/>
      <c r="F87" s="219" t="s">
        <v>419</v>
      </c>
      <c r="G87" s="220"/>
      <c r="H87" s="198" t="s">
        <v>433</v>
      </c>
      <c r="I87" s="198" t="s">
        <v>415</v>
      </c>
      <c r="J87" s="198">
        <v>50</v>
      </c>
      <c r="K87" s="210"/>
    </row>
    <row r="88" spans="2:11" s="1" customFormat="1" ht="15" customHeight="1">
      <c r="B88" s="221"/>
      <c r="C88" s="198" t="s">
        <v>434</v>
      </c>
      <c r="D88" s="198"/>
      <c r="E88" s="198"/>
      <c r="F88" s="219" t="s">
        <v>419</v>
      </c>
      <c r="G88" s="220"/>
      <c r="H88" s="198" t="s">
        <v>435</v>
      </c>
      <c r="I88" s="198" t="s">
        <v>415</v>
      </c>
      <c r="J88" s="198">
        <v>20</v>
      </c>
      <c r="K88" s="210"/>
    </row>
    <row r="89" spans="2:11" s="1" customFormat="1" ht="15" customHeight="1">
      <c r="B89" s="221"/>
      <c r="C89" s="198" t="s">
        <v>436</v>
      </c>
      <c r="D89" s="198"/>
      <c r="E89" s="198"/>
      <c r="F89" s="219" t="s">
        <v>419</v>
      </c>
      <c r="G89" s="220"/>
      <c r="H89" s="198" t="s">
        <v>437</v>
      </c>
      <c r="I89" s="198" t="s">
        <v>415</v>
      </c>
      <c r="J89" s="198">
        <v>20</v>
      </c>
      <c r="K89" s="210"/>
    </row>
    <row r="90" spans="2:11" s="1" customFormat="1" ht="15" customHeight="1">
      <c r="B90" s="221"/>
      <c r="C90" s="198" t="s">
        <v>438</v>
      </c>
      <c r="D90" s="198"/>
      <c r="E90" s="198"/>
      <c r="F90" s="219" t="s">
        <v>419</v>
      </c>
      <c r="G90" s="220"/>
      <c r="H90" s="198" t="s">
        <v>439</v>
      </c>
      <c r="I90" s="198" t="s">
        <v>415</v>
      </c>
      <c r="J90" s="198">
        <v>50</v>
      </c>
      <c r="K90" s="210"/>
    </row>
    <row r="91" spans="2:11" s="1" customFormat="1" ht="15" customHeight="1">
      <c r="B91" s="221"/>
      <c r="C91" s="198" t="s">
        <v>440</v>
      </c>
      <c r="D91" s="198"/>
      <c r="E91" s="198"/>
      <c r="F91" s="219" t="s">
        <v>419</v>
      </c>
      <c r="G91" s="220"/>
      <c r="H91" s="198" t="s">
        <v>440</v>
      </c>
      <c r="I91" s="198" t="s">
        <v>415</v>
      </c>
      <c r="J91" s="198">
        <v>50</v>
      </c>
      <c r="K91" s="210"/>
    </row>
    <row r="92" spans="2:11" s="1" customFormat="1" ht="15" customHeight="1">
      <c r="B92" s="221"/>
      <c r="C92" s="198" t="s">
        <v>441</v>
      </c>
      <c r="D92" s="198"/>
      <c r="E92" s="198"/>
      <c r="F92" s="219" t="s">
        <v>419</v>
      </c>
      <c r="G92" s="220"/>
      <c r="H92" s="198" t="s">
        <v>442</v>
      </c>
      <c r="I92" s="198" t="s">
        <v>415</v>
      </c>
      <c r="J92" s="198">
        <v>255</v>
      </c>
      <c r="K92" s="210"/>
    </row>
    <row r="93" spans="2:11" s="1" customFormat="1" ht="15" customHeight="1">
      <c r="B93" s="221"/>
      <c r="C93" s="198" t="s">
        <v>443</v>
      </c>
      <c r="D93" s="198"/>
      <c r="E93" s="198"/>
      <c r="F93" s="219" t="s">
        <v>413</v>
      </c>
      <c r="G93" s="220"/>
      <c r="H93" s="198" t="s">
        <v>444</v>
      </c>
      <c r="I93" s="198" t="s">
        <v>445</v>
      </c>
      <c r="J93" s="198"/>
      <c r="K93" s="210"/>
    </row>
    <row r="94" spans="2:11" s="1" customFormat="1" ht="15" customHeight="1">
      <c r="B94" s="221"/>
      <c r="C94" s="198" t="s">
        <v>446</v>
      </c>
      <c r="D94" s="198"/>
      <c r="E94" s="198"/>
      <c r="F94" s="219" t="s">
        <v>413</v>
      </c>
      <c r="G94" s="220"/>
      <c r="H94" s="198" t="s">
        <v>447</v>
      </c>
      <c r="I94" s="198" t="s">
        <v>448</v>
      </c>
      <c r="J94" s="198"/>
      <c r="K94" s="210"/>
    </row>
    <row r="95" spans="2:11" s="1" customFormat="1" ht="15" customHeight="1">
      <c r="B95" s="221"/>
      <c r="C95" s="198" t="s">
        <v>449</v>
      </c>
      <c r="D95" s="198"/>
      <c r="E95" s="198"/>
      <c r="F95" s="219" t="s">
        <v>413</v>
      </c>
      <c r="G95" s="220"/>
      <c r="H95" s="198" t="s">
        <v>449</v>
      </c>
      <c r="I95" s="198" t="s">
        <v>448</v>
      </c>
      <c r="J95" s="198"/>
      <c r="K95" s="210"/>
    </row>
    <row r="96" spans="2:11" s="1" customFormat="1" ht="15" customHeight="1">
      <c r="B96" s="221"/>
      <c r="C96" s="198" t="s">
        <v>39</v>
      </c>
      <c r="D96" s="198"/>
      <c r="E96" s="198"/>
      <c r="F96" s="219" t="s">
        <v>413</v>
      </c>
      <c r="G96" s="220"/>
      <c r="H96" s="198" t="s">
        <v>450</v>
      </c>
      <c r="I96" s="198" t="s">
        <v>448</v>
      </c>
      <c r="J96" s="198"/>
      <c r="K96" s="210"/>
    </row>
    <row r="97" spans="2:11" s="1" customFormat="1" ht="15" customHeight="1">
      <c r="B97" s="221"/>
      <c r="C97" s="198" t="s">
        <v>49</v>
      </c>
      <c r="D97" s="198"/>
      <c r="E97" s="198"/>
      <c r="F97" s="219" t="s">
        <v>413</v>
      </c>
      <c r="G97" s="220"/>
      <c r="H97" s="198" t="s">
        <v>451</v>
      </c>
      <c r="I97" s="198" t="s">
        <v>448</v>
      </c>
      <c r="J97" s="198"/>
      <c r="K97" s="210"/>
    </row>
    <row r="98" spans="2:11" s="1" customFormat="1" ht="15" customHeight="1">
      <c r="B98" s="224"/>
      <c r="C98" s="225"/>
      <c r="D98" s="225"/>
      <c r="E98" s="225"/>
      <c r="F98" s="225"/>
      <c r="G98" s="225"/>
      <c r="H98" s="225"/>
      <c r="I98" s="225"/>
      <c r="J98" s="225"/>
      <c r="K98" s="226"/>
    </row>
    <row r="99" spans="2:11" s="1" customFormat="1" ht="18.7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7"/>
    </row>
    <row r="100" spans="2:11" s="1" customFormat="1" ht="18.75" customHeight="1"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</row>
    <row r="101" spans="2:11" s="1" customFormat="1" ht="7.5" customHeight="1">
      <c r="B101" s="206"/>
      <c r="C101" s="207"/>
      <c r="D101" s="207"/>
      <c r="E101" s="207"/>
      <c r="F101" s="207"/>
      <c r="G101" s="207"/>
      <c r="H101" s="207"/>
      <c r="I101" s="207"/>
      <c r="J101" s="207"/>
      <c r="K101" s="208"/>
    </row>
    <row r="102" spans="2:11" s="1" customFormat="1" ht="45" customHeight="1">
      <c r="B102" s="209"/>
      <c r="C102" s="321" t="s">
        <v>452</v>
      </c>
      <c r="D102" s="321"/>
      <c r="E102" s="321"/>
      <c r="F102" s="321"/>
      <c r="G102" s="321"/>
      <c r="H102" s="321"/>
      <c r="I102" s="321"/>
      <c r="J102" s="321"/>
      <c r="K102" s="210"/>
    </row>
    <row r="103" spans="2:11" s="1" customFormat="1" ht="17.25" customHeight="1">
      <c r="B103" s="209"/>
      <c r="C103" s="211" t="s">
        <v>407</v>
      </c>
      <c r="D103" s="211"/>
      <c r="E103" s="211"/>
      <c r="F103" s="211" t="s">
        <v>408</v>
      </c>
      <c r="G103" s="212"/>
      <c r="H103" s="211" t="s">
        <v>55</v>
      </c>
      <c r="I103" s="211" t="s">
        <v>58</v>
      </c>
      <c r="J103" s="211" t="s">
        <v>409</v>
      </c>
      <c r="K103" s="210"/>
    </row>
    <row r="104" spans="2:11" s="1" customFormat="1" ht="17.25" customHeight="1">
      <c r="B104" s="209"/>
      <c r="C104" s="213" t="s">
        <v>410</v>
      </c>
      <c r="D104" s="213"/>
      <c r="E104" s="213"/>
      <c r="F104" s="214" t="s">
        <v>411</v>
      </c>
      <c r="G104" s="215"/>
      <c r="H104" s="213"/>
      <c r="I104" s="213"/>
      <c r="J104" s="213" t="s">
        <v>412</v>
      </c>
      <c r="K104" s="210"/>
    </row>
    <row r="105" spans="2:11" s="1" customFormat="1" ht="5.25" customHeight="1">
      <c r="B105" s="209"/>
      <c r="C105" s="211"/>
      <c r="D105" s="211"/>
      <c r="E105" s="211"/>
      <c r="F105" s="211"/>
      <c r="G105" s="229"/>
      <c r="H105" s="211"/>
      <c r="I105" s="211"/>
      <c r="J105" s="211"/>
      <c r="K105" s="210"/>
    </row>
    <row r="106" spans="2:11" s="1" customFormat="1" ht="15" customHeight="1">
      <c r="B106" s="209"/>
      <c r="C106" s="198" t="s">
        <v>54</v>
      </c>
      <c r="D106" s="218"/>
      <c r="E106" s="218"/>
      <c r="F106" s="219" t="s">
        <v>413</v>
      </c>
      <c r="G106" s="198"/>
      <c r="H106" s="198" t="s">
        <v>453</v>
      </c>
      <c r="I106" s="198" t="s">
        <v>415</v>
      </c>
      <c r="J106" s="198">
        <v>20</v>
      </c>
      <c r="K106" s="210"/>
    </row>
    <row r="107" spans="2:11" s="1" customFormat="1" ht="15" customHeight="1">
      <c r="B107" s="209"/>
      <c r="C107" s="198" t="s">
        <v>416</v>
      </c>
      <c r="D107" s="198"/>
      <c r="E107" s="198"/>
      <c r="F107" s="219" t="s">
        <v>413</v>
      </c>
      <c r="G107" s="198"/>
      <c r="H107" s="198" t="s">
        <v>453</v>
      </c>
      <c r="I107" s="198" t="s">
        <v>415</v>
      </c>
      <c r="J107" s="198">
        <v>120</v>
      </c>
      <c r="K107" s="210"/>
    </row>
    <row r="108" spans="2:11" s="1" customFormat="1" ht="15" customHeight="1">
      <c r="B108" s="221"/>
      <c r="C108" s="198" t="s">
        <v>418</v>
      </c>
      <c r="D108" s="198"/>
      <c r="E108" s="198"/>
      <c r="F108" s="219" t="s">
        <v>419</v>
      </c>
      <c r="G108" s="198"/>
      <c r="H108" s="198" t="s">
        <v>453</v>
      </c>
      <c r="I108" s="198" t="s">
        <v>415</v>
      </c>
      <c r="J108" s="198">
        <v>50</v>
      </c>
      <c r="K108" s="210"/>
    </row>
    <row r="109" spans="2:11" s="1" customFormat="1" ht="15" customHeight="1">
      <c r="B109" s="221"/>
      <c r="C109" s="198" t="s">
        <v>421</v>
      </c>
      <c r="D109" s="198"/>
      <c r="E109" s="198"/>
      <c r="F109" s="219" t="s">
        <v>413</v>
      </c>
      <c r="G109" s="198"/>
      <c r="H109" s="198" t="s">
        <v>453</v>
      </c>
      <c r="I109" s="198" t="s">
        <v>423</v>
      </c>
      <c r="J109" s="198"/>
      <c r="K109" s="210"/>
    </row>
    <row r="110" spans="2:11" s="1" customFormat="1" ht="15" customHeight="1">
      <c r="B110" s="221"/>
      <c r="C110" s="198" t="s">
        <v>432</v>
      </c>
      <c r="D110" s="198"/>
      <c r="E110" s="198"/>
      <c r="F110" s="219" t="s">
        <v>419</v>
      </c>
      <c r="G110" s="198"/>
      <c r="H110" s="198" t="s">
        <v>453</v>
      </c>
      <c r="I110" s="198" t="s">
        <v>415</v>
      </c>
      <c r="J110" s="198">
        <v>50</v>
      </c>
      <c r="K110" s="210"/>
    </row>
    <row r="111" spans="2:11" s="1" customFormat="1" ht="15" customHeight="1">
      <c r="B111" s="221"/>
      <c r="C111" s="198" t="s">
        <v>440</v>
      </c>
      <c r="D111" s="198"/>
      <c r="E111" s="198"/>
      <c r="F111" s="219" t="s">
        <v>419</v>
      </c>
      <c r="G111" s="198"/>
      <c r="H111" s="198" t="s">
        <v>453</v>
      </c>
      <c r="I111" s="198" t="s">
        <v>415</v>
      </c>
      <c r="J111" s="198">
        <v>50</v>
      </c>
      <c r="K111" s="210"/>
    </row>
    <row r="112" spans="2:11" s="1" customFormat="1" ht="15" customHeight="1">
      <c r="B112" s="221"/>
      <c r="C112" s="198" t="s">
        <v>438</v>
      </c>
      <c r="D112" s="198"/>
      <c r="E112" s="198"/>
      <c r="F112" s="219" t="s">
        <v>419</v>
      </c>
      <c r="G112" s="198"/>
      <c r="H112" s="198" t="s">
        <v>453</v>
      </c>
      <c r="I112" s="198" t="s">
        <v>415</v>
      </c>
      <c r="J112" s="198">
        <v>50</v>
      </c>
      <c r="K112" s="210"/>
    </row>
    <row r="113" spans="2:11" s="1" customFormat="1" ht="15" customHeight="1">
      <c r="B113" s="221"/>
      <c r="C113" s="198" t="s">
        <v>54</v>
      </c>
      <c r="D113" s="198"/>
      <c r="E113" s="198"/>
      <c r="F113" s="219" t="s">
        <v>413</v>
      </c>
      <c r="G113" s="198"/>
      <c r="H113" s="198" t="s">
        <v>454</v>
      </c>
      <c r="I113" s="198" t="s">
        <v>415</v>
      </c>
      <c r="J113" s="198">
        <v>20</v>
      </c>
      <c r="K113" s="210"/>
    </row>
    <row r="114" spans="2:11" s="1" customFormat="1" ht="15" customHeight="1">
      <c r="B114" s="221"/>
      <c r="C114" s="198" t="s">
        <v>455</v>
      </c>
      <c r="D114" s="198"/>
      <c r="E114" s="198"/>
      <c r="F114" s="219" t="s">
        <v>413</v>
      </c>
      <c r="G114" s="198"/>
      <c r="H114" s="198" t="s">
        <v>456</v>
      </c>
      <c r="I114" s="198" t="s">
        <v>415</v>
      </c>
      <c r="J114" s="198">
        <v>120</v>
      </c>
      <c r="K114" s="210"/>
    </row>
    <row r="115" spans="2:11" s="1" customFormat="1" ht="15" customHeight="1">
      <c r="B115" s="221"/>
      <c r="C115" s="198" t="s">
        <v>39</v>
      </c>
      <c r="D115" s="198"/>
      <c r="E115" s="198"/>
      <c r="F115" s="219" t="s">
        <v>413</v>
      </c>
      <c r="G115" s="198"/>
      <c r="H115" s="198" t="s">
        <v>457</v>
      </c>
      <c r="I115" s="198" t="s">
        <v>448</v>
      </c>
      <c r="J115" s="198"/>
      <c r="K115" s="210"/>
    </row>
    <row r="116" spans="2:11" s="1" customFormat="1" ht="15" customHeight="1">
      <c r="B116" s="221"/>
      <c r="C116" s="198" t="s">
        <v>49</v>
      </c>
      <c r="D116" s="198"/>
      <c r="E116" s="198"/>
      <c r="F116" s="219" t="s">
        <v>413</v>
      </c>
      <c r="G116" s="198"/>
      <c r="H116" s="198" t="s">
        <v>458</v>
      </c>
      <c r="I116" s="198" t="s">
        <v>448</v>
      </c>
      <c r="J116" s="198"/>
      <c r="K116" s="210"/>
    </row>
    <row r="117" spans="2:11" s="1" customFormat="1" ht="15" customHeight="1">
      <c r="B117" s="221"/>
      <c r="C117" s="198" t="s">
        <v>58</v>
      </c>
      <c r="D117" s="198"/>
      <c r="E117" s="198"/>
      <c r="F117" s="219" t="s">
        <v>413</v>
      </c>
      <c r="G117" s="198"/>
      <c r="H117" s="198" t="s">
        <v>459</v>
      </c>
      <c r="I117" s="198" t="s">
        <v>460</v>
      </c>
      <c r="J117" s="198"/>
      <c r="K117" s="210"/>
    </row>
    <row r="118" spans="2:11" s="1" customFormat="1" ht="15" customHeight="1">
      <c r="B118" s="224"/>
      <c r="C118" s="230"/>
      <c r="D118" s="230"/>
      <c r="E118" s="230"/>
      <c r="F118" s="230"/>
      <c r="G118" s="230"/>
      <c r="H118" s="230"/>
      <c r="I118" s="230"/>
      <c r="J118" s="230"/>
      <c r="K118" s="226"/>
    </row>
    <row r="119" spans="2:11" s="1" customFormat="1" ht="18.75" customHeight="1">
      <c r="B119" s="231"/>
      <c r="C119" s="232"/>
      <c r="D119" s="232"/>
      <c r="E119" s="232"/>
      <c r="F119" s="233"/>
      <c r="G119" s="232"/>
      <c r="H119" s="232"/>
      <c r="I119" s="232"/>
      <c r="J119" s="232"/>
      <c r="K119" s="231"/>
    </row>
    <row r="120" spans="2:11" s="1" customFormat="1" ht="18.75" customHeight="1"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2:11" s="1" customFormat="1" ht="7.5" customHeight="1">
      <c r="B121" s="234"/>
      <c r="C121" s="235"/>
      <c r="D121" s="235"/>
      <c r="E121" s="235"/>
      <c r="F121" s="235"/>
      <c r="G121" s="235"/>
      <c r="H121" s="235"/>
      <c r="I121" s="235"/>
      <c r="J121" s="235"/>
      <c r="K121" s="236"/>
    </row>
    <row r="122" spans="2:11" s="1" customFormat="1" ht="45" customHeight="1">
      <c r="B122" s="237"/>
      <c r="C122" s="322" t="s">
        <v>461</v>
      </c>
      <c r="D122" s="322"/>
      <c r="E122" s="322"/>
      <c r="F122" s="322"/>
      <c r="G122" s="322"/>
      <c r="H122" s="322"/>
      <c r="I122" s="322"/>
      <c r="J122" s="322"/>
      <c r="K122" s="238"/>
    </row>
    <row r="123" spans="2:11" s="1" customFormat="1" ht="17.25" customHeight="1">
      <c r="B123" s="239"/>
      <c r="C123" s="211" t="s">
        <v>407</v>
      </c>
      <c r="D123" s="211"/>
      <c r="E123" s="211"/>
      <c r="F123" s="211" t="s">
        <v>408</v>
      </c>
      <c r="G123" s="212"/>
      <c r="H123" s="211" t="s">
        <v>55</v>
      </c>
      <c r="I123" s="211" t="s">
        <v>58</v>
      </c>
      <c r="J123" s="211" t="s">
        <v>409</v>
      </c>
      <c r="K123" s="240"/>
    </row>
    <row r="124" spans="2:11" s="1" customFormat="1" ht="17.25" customHeight="1">
      <c r="B124" s="239"/>
      <c r="C124" s="213" t="s">
        <v>410</v>
      </c>
      <c r="D124" s="213"/>
      <c r="E124" s="213"/>
      <c r="F124" s="214" t="s">
        <v>411</v>
      </c>
      <c r="G124" s="215"/>
      <c r="H124" s="213"/>
      <c r="I124" s="213"/>
      <c r="J124" s="213" t="s">
        <v>412</v>
      </c>
      <c r="K124" s="240"/>
    </row>
    <row r="125" spans="2:11" s="1" customFormat="1" ht="5.25" customHeight="1">
      <c r="B125" s="241"/>
      <c r="C125" s="216"/>
      <c r="D125" s="216"/>
      <c r="E125" s="216"/>
      <c r="F125" s="216"/>
      <c r="G125" s="242"/>
      <c r="H125" s="216"/>
      <c r="I125" s="216"/>
      <c r="J125" s="216"/>
      <c r="K125" s="243"/>
    </row>
    <row r="126" spans="2:11" s="1" customFormat="1" ht="15" customHeight="1">
      <c r="B126" s="241"/>
      <c r="C126" s="198" t="s">
        <v>416</v>
      </c>
      <c r="D126" s="218"/>
      <c r="E126" s="218"/>
      <c r="F126" s="219" t="s">
        <v>413</v>
      </c>
      <c r="G126" s="198"/>
      <c r="H126" s="198" t="s">
        <v>453</v>
      </c>
      <c r="I126" s="198" t="s">
        <v>415</v>
      </c>
      <c r="J126" s="198">
        <v>120</v>
      </c>
      <c r="K126" s="244"/>
    </row>
    <row r="127" spans="2:11" s="1" customFormat="1" ht="15" customHeight="1">
      <c r="B127" s="241"/>
      <c r="C127" s="198" t="s">
        <v>462</v>
      </c>
      <c r="D127" s="198"/>
      <c r="E127" s="198"/>
      <c r="F127" s="219" t="s">
        <v>413</v>
      </c>
      <c r="G127" s="198"/>
      <c r="H127" s="198" t="s">
        <v>463</v>
      </c>
      <c r="I127" s="198" t="s">
        <v>415</v>
      </c>
      <c r="J127" s="198" t="s">
        <v>464</v>
      </c>
      <c r="K127" s="244"/>
    </row>
    <row r="128" spans="2:11" s="1" customFormat="1" ht="15" customHeight="1">
      <c r="B128" s="241"/>
      <c r="C128" s="198" t="s">
        <v>86</v>
      </c>
      <c r="D128" s="198"/>
      <c r="E128" s="198"/>
      <c r="F128" s="219" t="s">
        <v>413</v>
      </c>
      <c r="G128" s="198"/>
      <c r="H128" s="198" t="s">
        <v>465</v>
      </c>
      <c r="I128" s="198" t="s">
        <v>415</v>
      </c>
      <c r="J128" s="198" t="s">
        <v>464</v>
      </c>
      <c r="K128" s="244"/>
    </row>
    <row r="129" spans="2:11" s="1" customFormat="1" ht="15" customHeight="1">
      <c r="B129" s="241"/>
      <c r="C129" s="198" t="s">
        <v>424</v>
      </c>
      <c r="D129" s="198"/>
      <c r="E129" s="198"/>
      <c r="F129" s="219" t="s">
        <v>419</v>
      </c>
      <c r="G129" s="198"/>
      <c r="H129" s="198" t="s">
        <v>425</v>
      </c>
      <c r="I129" s="198" t="s">
        <v>415</v>
      </c>
      <c r="J129" s="198">
        <v>15</v>
      </c>
      <c r="K129" s="244"/>
    </row>
    <row r="130" spans="2:11" s="1" customFormat="1" ht="15" customHeight="1">
      <c r="B130" s="241"/>
      <c r="C130" s="222" t="s">
        <v>426</v>
      </c>
      <c r="D130" s="222"/>
      <c r="E130" s="222"/>
      <c r="F130" s="223" t="s">
        <v>419</v>
      </c>
      <c r="G130" s="222"/>
      <c r="H130" s="222" t="s">
        <v>427</v>
      </c>
      <c r="I130" s="222" t="s">
        <v>415</v>
      </c>
      <c r="J130" s="222">
        <v>15</v>
      </c>
      <c r="K130" s="244"/>
    </row>
    <row r="131" spans="2:11" s="1" customFormat="1" ht="15" customHeight="1">
      <c r="B131" s="241"/>
      <c r="C131" s="222" t="s">
        <v>428</v>
      </c>
      <c r="D131" s="222"/>
      <c r="E131" s="222"/>
      <c r="F131" s="223" t="s">
        <v>419</v>
      </c>
      <c r="G131" s="222"/>
      <c r="H131" s="222" t="s">
        <v>429</v>
      </c>
      <c r="I131" s="222" t="s">
        <v>415</v>
      </c>
      <c r="J131" s="222">
        <v>20</v>
      </c>
      <c r="K131" s="244"/>
    </row>
    <row r="132" spans="2:11" s="1" customFormat="1" ht="15" customHeight="1">
      <c r="B132" s="241"/>
      <c r="C132" s="222" t="s">
        <v>430</v>
      </c>
      <c r="D132" s="222"/>
      <c r="E132" s="222"/>
      <c r="F132" s="223" t="s">
        <v>419</v>
      </c>
      <c r="G132" s="222"/>
      <c r="H132" s="222" t="s">
        <v>431</v>
      </c>
      <c r="I132" s="222" t="s">
        <v>415</v>
      </c>
      <c r="J132" s="222">
        <v>20</v>
      </c>
      <c r="K132" s="244"/>
    </row>
    <row r="133" spans="2:11" s="1" customFormat="1" ht="15" customHeight="1">
      <c r="B133" s="241"/>
      <c r="C133" s="198" t="s">
        <v>418</v>
      </c>
      <c r="D133" s="198"/>
      <c r="E133" s="198"/>
      <c r="F133" s="219" t="s">
        <v>419</v>
      </c>
      <c r="G133" s="198"/>
      <c r="H133" s="198" t="s">
        <v>453</v>
      </c>
      <c r="I133" s="198" t="s">
        <v>415</v>
      </c>
      <c r="J133" s="198">
        <v>50</v>
      </c>
      <c r="K133" s="244"/>
    </row>
    <row r="134" spans="2:11" s="1" customFormat="1" ht="15" customHeight="1">
      <c r="B134" s="241"/>
      <c r="C134" s="198" t="s">
        <v>432</v>
      </c>
      <c r="D134" s="198"/>
      <c r="E134" s="198"/>
      <c r="F134" s="219" t="s">
        <v>419</v>
      </c>
      <c r="G134" s="198"/>
      <c r="H134" s="198" t="s">
        <v>453</v>
      </c>
      <c r="I134" s="198" t="s">
        <v>415</v>
      </c>
      <c r="J134" s="198">
        <v>50</v>
      </c>
      <c r="K134" s="244"/>
    </row>
    <row r="135" spans="2:11" s="1" customFormat="1" ht="15" customHeight="1">
      <c r="B135" s="241"/>
      <c r="C135" s="198" t="s">
        <v>438</v>
      </c>
      <c r="D135" s="198"/>
      <c r="E135" s="198"/>
      <c r="F135" s="219" t="s">
        <v>419</v>
      </c>
      <c r="G135" s="198"/>
      <c r="H135" s="198" t="s">
        <v>453</v>
      </c>
      <c r="I135" s="198" t="s">
        <v>415</v>
      </c>
      <c r="J135" s="198">
        <v>50</v>
      </c>
      <c r="K135" s="244"/>
    </row>
    <row r="136" spans="2:11" s="1" customFormat="1" ht="15" customHeight="1">
      <c r="B136" s="241"/>
      <c r="C136" s="198" t="s">
        <v>440</v>
      </c>
      <c r="D136" s="198"/>
      <c r="E136" s="198"/>
      <c r="F136" s="219" t="s">
        <v>419</v>
      </c>
      <c r="G136" s="198"/>
      <c r="H136" s="198" t="s">
        <v>453</v>
      </c>
      <c r="I136" s="198" t="s">
        <v>415</v>
      </c>
      <c r="J136" s="198">
        <v>50</v>
      </c>
      <c r="K136" s="244"/>
    </row>
    <row r="137" spans="2:11" s="1" customFormat="1" ht="15" customHeight="1">
      <c r="B137" s="241"/>
      <c r="C137" s="198" t="s">
        <v>441</v>
      </c>
      <c r="D137" s="198"/>
      <c r="E137" s="198"/>
      <c r="F137" s="219" t="s">
        <v>419</v>
      </c>
      <c r="G137" s="198"/>
      <c r="H137" s="198" t="s">
        <v>466</v>
      </c>
      <c r="I137" s="198" t="s">
        <v>415</v>
      </c>
      <c r="J137" s="198">
        <v>255</v>
      </c>
      <c r="K137" s="244"/>
    </row>
    <row r="138" spans="2:11" s="1" customFormat="1" ht="15" customHeight="1">
      <c r="B138" s="241"/>
      <c r="C138" s="198" t="s">
        <v>443</v>
      </c>
      <c r="D138" s="198"/>
      <c r="E138" s="198"/>
      <c r="F138" s="219" t="s">
        <v>413</v>
      </c>
      <c r="G138" s="198"/>
      <c r="H138" s="198" t="s">
        <v>467</v>
      </c>
      <c r="I138" s="198" t="s">
        <v>445</v>
      </c>
      <c r="J138" s="198"/>
      <c r="K138" s="244"/>
    </row>
    <row r="139" spans="2:11" s="1" customFormat="1" ht="15" customHeight="1">
      <c r="B139" s="241"/>
      <c r="C139" s="198" t="s">
        <v>446</v>
      </c>
      <c r="D139" s="198"/>
      <c r="E139" s="198"/>
      <c r="F139" s="219" t="s">
        <v>413</v>
      </c>
      <c r="G139" s="198"/>
      <c r="H139" s="198" t="s">
        <v>468</v>
      </c>
      <c r="I139" s="198" t="s">
        <v>448</v>
      </c>
      <c r="J139" s="198"/>
      <c r="K139" s="244"/>
    </row>
    <row r="140" spans="2:11" s="1" customFormat="1" ht="15" customHeight="1">
      <c r="B140" s="241"/>
      <c r="C140" s="198" t="s">
        <v>449</v>
      </c>
      <c r="D140" s="198"/>
      <c r="E140" s="198"/>
      <c r="F140" s="219" t="s">
        <v>413</v>
      </c>
      <c r="G140" s="198"/>
      <c r="H140" s="198" t="s">
        <v>449</v>
      </c>
      <c r="I140" s="198" t="s">
        <v>448</v>
      </c>
      <c r="J140" s="198"/>
      <c r="K140" s="244"/>
    </row>
    <row r="141" spans="2:11" s="1" customFormat="1" ht="15" customHeight="1">
      <c r="B141" s="241"/>
      <c r="C141" s="198" t="s">
        <v>39</v>
      </c>
      <c r="D141" s="198"/>
      <c r="E141" s="198"/>
      <c r="F141" s="219" t="s">
        <v>413</v>
      </c>
      <c r="G141" s="198"/>
      <c r="H141" s="198" t="s">
        <v>469</v>
      </c>
      <c r="I141" s="198" t="s">
        <v>448</v>
      </c>
      <c r="J141" s="198"/>
      <c r="K141" s="244"/>
    </row>
    <row r="142" spans="2:11" s="1" customFormat="1" ht="15" customHeight="1">
      <c r="B142" s="241"/>
      <c r="C142" s="198" t="s">
        <v>470</v>
      </c>
      <c r="D142" s="198"/>
      <c r="E142" s="198"/>
      <c r="F142" s="219" t="s">
        <v>413</v>
      </c>
      <c r="G142" s="198"/>
      <c r="H142" s="198" t="s">
        <v>471</v>
      </c>
      <c r="I142" s="198" t="s">
        <v>448</v>
      </c>
      <c r="J142" s="198"/>
      <c r="K142" s="244"/>
    </row>
    <row r="143" spans="2:11" s="1" customFormat="1" ht="15" customHeight="1">
      <c r="B143" s="245"/>
      <c r="C143" s="246"/>
      <c r="D143" s="246"/>
      <c r="E143" s="246"/>
      <c r="F143" s="246"/>
      <c r="G143" s="246"/>
      <c r="H143" s="246"/>
      <c r="I143" s="246"/>
      <c r="J143" s="246"/>
      <c r="K143" s="247"/>
    </row>
    <row r="144" spans="2:11" s="1" customFormat="1" ht="18.75" customHeight="1">
      <c r="B144" s="232"/>
      <c r="C144" s="232"/>
      <c r="D144" s="232"/>
      <c r="E144" s="232"/>
      <c r="F144" s="233"/>
      <c r="G144" s="232"/>
      <c r="H144" s="232"/>
      <c r="I144" s="232"/>
      <c r="J144" s="232"/>
      <c r="K144" s="232"/>
    </row>
    <row r="145" spans="2:11" s="1" customFormat="1" ht="18.75" customHeight="1"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</row>
    <row r="146" spans="2:11" s="1" customFormat="1" ht="7.5" customHeight="1">
      <c r="B146" s="206"/>
      <c r="C146" s="207"/>
      <c r="D146" s="207"/>
      <c r="E146" s="207"/>
      <c r="F146" s="207"/>
      <c r="G146" s="207"/>
      <c r="H146" s="207"/>
      <c r="I146" s="207"/>
      <c r="J146" s="207"/>
      <c r="K146" s="208"/>
    </row>
    <row r="147" spans="2:11" s="1" customFormat="1" ht="45" customHeight="1">
      <c r="B147" s="209"/>
      <c r="C147" s="321" t="s">
        <v>472</v>
      </c>
      <c r="D147" s="321"/>
      <c r="E147" s="321"/>
      <c r="F147" s="321"/>
      <c r="G147" s="321"/>
      <c r="H147" s="321"/>
      <c r="I147" s="321"/>
      <c r="J147" s="321"/>
      <c r="K147" s="210"/>
    </row>
    <row r="148" spans="2:11" s="1" customFormat="1" ht="17.25" customHeight="1">
      <c r="B148" s="209"/>
      <c r="C148" s="211" t="s">
        <v>407</v>
      </c>
      <c r="D148" s="211"/>
      <c r="E148" s="211"/>
      <c r="F148" s="211" t="s">
        <v>408</v>
      </c>
      <c r="G148" s="212"/>
      <c r="H148" s="211" t="s">
        <v>55</v>
      </c>
      <c r="I148" s="211" t="s">
        <v>58</v>
      </c>
      <c r="J148" s="211" t="s">
        <v>409</v>
      </c>
      <c r="K148" s="210"/>
    </row>
    <row r="149" spans="2:11" s="1" customFormat="1" ht="17.25" customHeight="1">
      <c r="B149" s="209"/>
      <c r="C149" s="213" t="s">
        <v>410</v>
      </c>
      <c r="D149" s="213"/>
      <c r="E149" s="213"/>
      <c r="F149" s="214" t="s">
        <v>411</v>
      </c>
      <c r="G149" s="215"/>
      <c r="H149" s="213"/>
      <c r="I149" s="213"/>
      <c r="J149" s="213" t="s">
        <v>412</v>
      </c>
      <c r="K149" s="210"/>
    </row>
    <row r="150" spans="2:11" s="1" customFormat="1" ht="5.25" customHeight="1">
      <c r="B150" s="221"/>
      <c r="C150" s="216"/>
      <c r="D150" s="216"/>
      <c r="E150" s="216"/>
      <c r="F150" s="216"/>
      <c r="G150" s="217"/>
      <c r="H150" s="216"/>
      <c r="I150" s="216"/>
      <c r="J150" s="216"/>
      <c r="K150" s="244"/>
    </row>
    <row r="151" spans="2:11" s="1" customFormat="1" ht="15" customHeight="1">
      <c r="B151" s="221"/>
      <c r="C151" s="248" t="s">
        <v>416</v>
      </c>
      <c r="D151" s="198"/>
      <c r="E151" s="198"/>
      <c r="F151" s="249" t="s">
        <v>413</v>
      </c>
      <c r="G151" s="198"/>
      <c r="H151" s="248" t="s">
        <v>453</v>
      </c>
      <c r="I151" s="248" t="s">
        <v>415</v>
      </c>
      <c r="J151" s="248">
        <v>120</v>
      </c>
      <c r="K151" s="244"/>
    </row>
    <row r="152" spans="2:11" s="1" customFormat="1" ht="15" customHeight="1">
      <c r="B152" s="221"/>
      <c r="C152" s="248" t="s">
        <v>462</v>
      </c>
      <c r="D152" s="198"/>
      <c r="E152" s="198"/>
      <c r="F152" s="249" t="s">
        <v>413</v>
      </c>
      <c r="G152" s="198"/>
      <c r="H152" s="248" t="s">
        <v>473</v>
      </c>
      <c r="I152" s="248" t="s">
        <v>415</v>
      </c>
      <c r="J152" s="248" t="s">
        <v>464</v>
      </c>
      <c r="K152" s="244"/>
    </row>
    <row r="153" spans="2:11" s="1" customFormat="1" ht="15" customHeight="1">
      <c r="B153" s="221"/>
      <c r="C153" s="248" t="s">
        <v>86</v>
      </c>
      <c r="D153" s="198"/>
      <c r="E153" s="198"/>
      <c r="F153" s="249" t="s">
        <v>413</v>
      </c>
      <c r="G153" s="198"/>
      <c r="H153" s="248" t="s">
        <v>474</v>
      </c>
      <c r="I153" s="248" t="s">
        <v>415</v>
      </c>
      <c r="J153" s="248" t="s">
        <v>464</v>
      </c>
      <c r="K153" s="244"/>
    </row>
    <row r="154" spans="2:11" s="1" customFormat="1" ht="15" customHeight="1">
      <c r="B154" s="221"/>
      <c r="C154" s="248" t="s">
        <v>418</v>
      </c>
      <c r="D154" s="198"/>
      <c r="E154" s="198"/>
      <c r="F154" s="249" t="s">
        <v>419</v>
      </c>
      <c r="G154" s="198"/>
      <c r="H154" s="248" t="s">
        <v>453</v>
      </c>
      <c r="I154" s="248" t="s">
        <v>415</v>
      </c>
      <c r="J154" s="248">
        <v>50</v>
      </c>
      <c r="K154" s="244"/>
    </row>
    <row r="155" spans="2:11" s="1" customFormat="1" ht="15" customHeight="1">
      <c r="B155" s="221"/>
      <c r="C155" s="248" t="s">
        <v>421</v>
      </c>
      <c r="D155" s="198"/>
      <c r="E155" s="198"/>
      <c r="F155" s="249" t="s">
        <v>413</v>
      </c>
      <c r="G155" s="198"/>
      <c r="H155" s="248" t="s">
        <v>453</v>
      </c>
      <c r="I155" s="248" t="s">
        <v>423</v>
      </c>
      <c r="J155" s="248"/>
      <c r="K155" s="244"/>
    </row>
    <row r="156" spans="2:11" s="1" customFormat="1" ht="15" customHeight="1">
      <c r="B156" s="221"/>
      <c r="C156" s="248" t="s">
        <v>432</v>
      </c>
      <c r="D156" s="198"/>
      <c r="E156" s="198"/>
      <c r="F156" s="249" t="s">
        <v>419</v>
      </c>
      <c r="G156" s="198"/>
      <c r="H156" s="248" t="s">
        <v>453</v>
      </c>
      <c r="I156" s="248" t="s">
        <v>415</v>
      </c>
      <c r="J156" s="248">
        <v>50</v>
      </c>
      <c r="K156" s="244"/>
    </row>
    <row r="157" spans="2:11" s="1" customFormat="1" ht="15" customHeight="1">
      <c r="B157" s="221"/>
      <c r="C157" s="248" t="s">
        <v>440</v>
      </c>
      <c r="D157" s="198"/>
      <c r="E157" s="198"/>
      <c r="F157" s="249" t="s">
        <v>419</v>
      </c>
      <c r="G157" s="198"/>
      <c r="H157" s="248" t="s">
        <v>453</v>
      </c>
      <c r="I157" s="248" t="s">
        <v>415</v>
      </c>
      <c r="J157" s="248">
        <v>50</v>
      </c>
      <c r="K157" s="244"/>
    </row>
    <row r="158" spans="2:11" s="1" customFormat="1" ht="15" customHeight="1">
      <c r="B158" s="221"/>
      <c r="C158" s="248" t="s">
        <v>438</v>
      </c>
      <c r="D158" s="198"/>
      <c r="E158" s="198"/>
      <c r="F158" s="249" t="s">
        <v>419</v>
      </c>
      <c r="G158" s="198"/>
      <c r="H158" s="248" t="s">
        <v>453</v>
      </c>
      <c r="I158" s="248" t="s">
        <v>415</v>
      </c>
      <c r="J158" s="248">
        <v>50</v>
      </c>
      <c r="K158" s="244"/>
    </row>
    <row r="159" spans="2:11" s="1" customFormat="1" ht="15" customHeight="1">
      <c r="B159" s="221"/>
      <c r="C159" s="248" t="s">
        <v>101</v>
      </c>
      <c r="D159" s="198"/>
      <c r="E159" s="198"/>
      <c r="F159" s="249" t="s">
        <v>413</v>
      </c>
      <c r="G159" s="198"/>
      <c r="H159" s="248" t="s">
        <v>475</v>
      </c>
      <c r="I159" s="248" t="s">
        <v>415</v>
      </c>
      <c r="J159" s="248" t="s">
        <v>476</v>
      </c>
      <c r="K159" s="244"/>
    </row>
    <row r="160" spans="2:11" s="1" customFormat="1" ht="15" customHeight="1">
      <c r="B160" s="221"/>
      <c r="C160" s="248" t="s">
        <v>477</v>
      </c>
      <c r="D160" s="198"/>
      <c r="E160" s="198"/>
      <c r="F160" s="249" t="s">
        <v>413</v>
      </c>
      <c r="G160" s="198"/>
      <c r="H160" s="248" t="s">
        <v>478</v>
      </c>
      <c r="I160" s="248" t="s">
        <v>448</v>
      </c>
      <c r="J160" s="248"/>
      <c r="K160" s="244"/>
    </row>
    <row r="161" spans="2:11" s="1" customFormat="1" ht="15" customHeight="1">
      <c r="B161" s="250"/>
      <c r="C161" s="230"/>
      <c r="D161" s="230"/>
      <c r="E161" s="230"/>
      <c r="F161" s="230"/>
      <c r="G161" s="230"/>
      <c r="H161" s="230"/>
      <c r="I161" s="230"/>
      <c r="J161" s="230"/>
      <c r="K161" s="251"/>
    </row>
    <row r="162" spans="2:11" s="1" customFormat="1" ht="18.75" customHeight="1">
      <c r="B162" s="232"/>
      <c r="C162" s="242"/>
      <c r="D162" s="242"/>
      <c r="E162" s="242"/>
      <c r="F162" s="252"/>
      <c r="G162" s="242"/>
      <c r="H162" s="242"/>
      <c r="I162" s="242"/>
      <c r="J162" s="242"/>
      <c r="K162" s="232"/>
    </row>
    <row r="163" spans="2:11" s="1" customFormat="1" ht="18.75" customHeight="1"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</row>
    <row r="164" spans="2:11" s="1" customFormat="1" ht="7.5" customHeight="1">
      <c r="B164" s="187"/>
      <c r="C164" s="188"/>
      <c r="D164" s="188"/>
      <c r="E164" s="188"/>
      <c r="F164" s="188"/>
      <c r="G164" s="188"/>
      <c r="H164" s="188"/>
      <c r="I164" s="188"/>
      <c r="J164" s="188"/>
      <c r="K164" s="189"/>
    </row>
    <row r="165" spans="2:11" s="1" customFormat="1" ht="45" customHeight="1">
      <c r="B165" s="190"/>
      <c r="C165" s="322" t="s">
        <v>479</v>
      </c>
      <c r="D165" s="322"/>
      <c r="E165" s="322"/>
      <c r="F165" s="322"/>
      <c r="G165" s="322"/>
      <c r="H165" s="322"/>
      <c r="I165" s="322"/>
      <c r="J165" s="322"/>
      <c r="K165" s="191"/>
    </row>
    <row r="166" spans="2:11" s="1" customFormat="1" ht="17.25" customHeight="1">
      <c r="B166" s="190"/>
      <c r="C166" s="211" t="s">
        <v>407</v>
      </c>
      <c r="D166" s="211"/>
      <c r="E166" s="211"/>
      <c r="F166" s="211" t="s">
        <v>408</v>
      </c>
      <c r="G166" s="253"/>
      <c r="H166" s="254" t="s">
        <v>55</v>
      </c>
      <c r="I166" s="254" t="s">
        <v>58</v>
      </c>
      <c r="J166" s="211" t="s">
        <v>409</v>
      </c>
      <c r="K166" s="191"/>
    </row>
    <row r="167" spans="2:11" s="1" customFormat="1" ht="17.25" customHeight="1">
      <c r="B167" s="192"/>
      <c r="C167" s="213" t="s">
        <v>410</v>
      </c>
      <c r="D167" s="213"/>
      <c r="E167" s="213"/>
      <c r="F167" s="214" t="s">
        <v>411</v>
      </c>
      <c r="G167" s="255"/>
      <c r="H167" s="256"/>
      <c r="I167" s="256"/>
      <c r="J167" s="213" t="s">
        <v>412</v>
      </c>
      <c r="K167" s="193"/>
    </row>
    <row r="168" spans="2:11" s="1" customFormat="1" ht="5.25" customHeight="1">
      <c r="B168" s="221"/>
      <c r="C168" s="216"/>
      <c r="D168" s="216"/>
      <c r="E168" s="216"/>
      <c r="F168" s="216"/>
      <c r="G168" s="217"/>
      <c r="H168" s="216"/>
      <c r="I168" s="216"/>
      <c r="J168" s="216"/>
      <c r="K168" s="244"/>
    </row>
    <row r="169" spans="2:11" s="1" customFormat="1" ht="15" customHeight="1">
      <c r="B169" s="221"/>
      <c r="C169" s="198" t="s">
        <v>416</v>
      </c>
      <c r="D169" s="198"/>
      <c r="E169" s="198"/>
      <c r="F169" s="219" t="s">
        <v>413</v>
      </c>
      <c r="G169" s="198"/>
      <c r="H169" s="198" t="s">
        <v>453</v>
      </c>
      <c r="I169" s="198" t="s">
        <v>415</v>
      </c>
      <c r="J169" s="198">
        <v>120</v>
      </c>
      <c r="K169" s="244"/>
    </row>
    <row r="170" spans="2:11" s="1" customFormat="1" ht="15" customHeight="1">
      <c r="B170" s="221"/>
      <c r="C170" s="198" t="s">
        <v>462</v>
      </c>
      <c r="D170" s="198"/>
      <c r="E170" s="198"/>
      <c r="F170" s="219" t="s">
        <v>413</v>
      </c>
      <c r="G170" s="198"/>
      <c r="H170" s="198" t="s">
        <v>463</v>
      </c>
      <c r="I170" s="198" t="s">
        <v>415</v>
      </c>
      <c r="J170" s="198" t="s">
        <v>464</v>
      </c>
      <c r="K170" s="244"/>
    </row>
    <row r="171" spans="2:11" s="1" customFormat="1" ht="15" customHeight="1">
      <c r="B171" s="221"/>
      <c r="C171" s="198" t="s">
        <v>86</v>
      </c>
      <c r="D171" s="198"/>
      <c r="E171" s="198"/>
      <c r="F171" s="219" t="s">
        <v>413</v>
      </c>
      <c r="G171" s="198"/>
      <c r="H171" s="198" t="s">
        <v>480</v>
      </c>
      <c r="I171" s="198" t="s">
        <v>415</v>
      </c>
      <c r="J171" s="198" t="s">
        <v>464</v>
      </c>
      <c r="K171" s="244"/>
    </row>
    <row r="172" spans="2:11" s="1" customFormat="1" ht="15" customHeight="1">
      <c r="B172" s="221"/>
      <c r="C172" s="198" t="s">
        <v>418</v>
      </c>
      <c r="D172" s="198"/>
      <c r="E172" s="198"/>
      <c r="F172" s="219" t="s">
        <v>419</v>
      </c>
      <c r="G172" s="198"/>
      <c r="H172" s="198" t="s">
        <v>480</v>
      </c>
      <c r="I172" s="198" t="s">
        <v>415</v>
      </c>
      <c r="J172" s="198">
        <v>50</v>
      </c>
      <c r="K172" s="244"/>
    </row>
    <row r="173" spans="2:11" s="1" customFormat="1" ht="15" customHeight="1">
      <c r="B173" s="221"/>
      <c r="C173" s="198" t="s">
        <v>421</v>
      </c>
      <c r="D173" s="198"/>
      <c r="E173" s="198"/>
      <c r="F173" s="219" t="s">
        <v>413</v>
      </c>
      <c r="G173" s="198"/>
      <c r="H173" s="198" t="s">
        <v>480</v>
      </c>
      <c r="I173" s="198" t="s">
        <v>423</v>
      </c>
      <c r="J173" s="198"/>
      <c r="K173" s="244"/>
    </row>
    <row r="174" spans="2:11" s="1" customFormat="1" ht="15" customHeight="1">
      <c r="B174" s="221"/>
      <c r="C174" s="198" t="s">
        <v>432</v>
      </c>
      <c r="D174" s="198"/>
      <c r="E174" s="198"/>
      <c r="F174" s="219" t="s">
        <v>419</v>
      </c>
      <c r="G174" s="198"/>
      <c r="H174" s="198" t="s">
        <v>480</v>
      </c>
      <c r="I174" s="198" t="s">
        <v>415</v>
      </c>
      <c r="J174" s="198">
        <v>50</v>
      </c>
      <c r="K174" s="244"/>
    </row>
    <row r="175" spans="2:11" s="1" customFormat="1" ht="15" customHeight="1">
      <c r="B175" s="221"/>
      <c r="C175" s="198" t="s">
        <v>440</v>
      </c>
      <c r="D175" s="198"/>
      <c r="E175" s="198"/>
      <c r="F175" s="219" t="s">
        <v>419</v>
      </c>
      <c r="G175" s="198"/>
      <c r="H175" s="198" t="s">
        <v>480</v>
      </c>
      <c r="I175" s="198" t="s">
        <v>415</v>
      </c>
      <c r="J175" s="198">
        <v>50</v>
      </c>
      <c r="K175" s="244"/>
    </row>
    <row r="176" spans="2:11" s="1" customFormat="1" ht="15" customHeight="1">
      <c r="B176" s="221"/>
      <c r="C176" s="198" t="s">
        <v>438</v>
      </c>
      <c r="D176" s="198"/>
      <c r="E176" s="198"/>
      <c r="F176" s="219" t="s">
        <v>419</v>
      </c>
      <c r="G176" s="198"/>
      <c r="H176" s="198" t="s">
        <v>480</v>
      </c>
      <c r="I176" s="198" t="s">
        <v>415</v>
      </c>
      <c r="J176" s="198">
        <v>50</v>
      </c>
      <c r="K176" s="244"/>
    </row>
    <row r="177" spans="2:11" s="1" customFormat="1" ht="15" customHeight="1">
      <c r="B177" s="221"/>
      <c r="C177" s="198" t="s">
        <v>129</v>
      </c>
      <c r="D177" s="198"/>
      <c r="E177" s="198"/>
      <c r="F177" s="219" t="s">
        <v>413</v>
      </c>
      <c r="G177" s="198"/>
      <c r="H177" s="198" t="s">
        <v>481</v>
      </c>
      <c r="I177" s="198" t="s">
        <v>482</v>
      </c>
      <c r="J177" s="198"/>
      <c r="K177" s="244"/>
    </row>
    <row r="178" spans="2:11" s="1" customFormat="1" ht="15" customHeight="1">
      <c r="B178" s="221"/>
      <c r="C178" s="198" t="s">
        <v>58</v>
      </c>
      <c r="D178" s="198"/>
      <c r="E178" s="198"/>
      <c r="F178" s="219" t="s">
        <v>413</v>
      </c>
      <c r="G178" s="198"/>
      <c r="H178" s="198" t="s">
        <v>483</v>
      </c>
      <c r="I178" s="198" t="s">
        <v>484</v>
      </c>
      <c r="J178" s="198">
        <v>1</v>
      </c>
      <c r="K178" s="244"/>
    </row>
    <row r="179" spans="2:11" s="1" customFormat="1" ht="15" customHeight="1">
      <c r="B179" s="221"/>
      <c r="C179" s="198" t="s">
        <v>54</v>
      </c>
      <c r="D179" s="198"/>
      <c r="E179" s="198"/>
      <c r="F179" s="219" t="s">
        <v>413</v>
      </c>
      <c r="G179" s="198"/>
      <c r="H179" s="198" t="s">
        <v>485</v>
      </c>
      <c r="I179" s="198" t="s">
        <v>415</v>
      </c>
      <c r="J179" s="198">
        <v>20</v>
      </c>
      <c r="K179" s="244"/>
    </row>
    <row r="180" spans="2:11" s="1" customFormat="1" ht="15" customHeight="1">
      <c r="B180" s="221"/>
      <c r="C180" s="198" t="s">
        <v>55</v>
      </c>
      <c r="D180" s="198"/>
      <c r="E180" s="198"/>
      <c r="F180" s="219" t="s">
        <v>413</v>
      </c>
      <c r="G180" s="198"/>
      <c r="H180" s="198" t="s">
        <v>486</v>
      </c>
      <c r="I180" s="198" t="s">
        <v>415</v>
      </c>
      <c r="J180" s="198">
        <v>255</v>
      </c>
      <c r="K180" s="244"/>
    </row>
    <row r="181" spans="2:11" s="1" customFormat="1" ht="15" customHeight="1">
      <c r="B181" s="221"/>
      <c r="C181" s="198" t="s">
        <v>130</v>
      </c>
      <c r="D181" s="198"/>
      <c r="E181" s="198"/>
      <c r="F181" s="219" t="s">
        <v>413</v>
      </c>
      <c r="G181" s="198"/>
      <c r="H181" s="198" t="s">
        <v>377</v>
      </c>
      <c r="I181" s="198" t="s">
        <v>415</v>
      </c>
      <c r="J181" s="198">
        <v>10</v>
      </c>
      <c r="K181" s="244"/>
    </row>
    <row r="182" spans="2:11" s="1" customFormat="1" ht="15" customHeight="1">
      <c r="B182" s="221"/>
      <c r="C182" s="198" t="s">
        <v>131</v>
      </c>
      <c r="D182" s="198"/>
      <c r="E182" s="198"/>
      <c r="F182" s="219" t="s">
        <v>413</v>
      </c>
      <c r="G182" s="198"/>
      <c r="H182" s="198" t="s">
        <v>487</v>
      </c>
      <c r="I182" s="198" t="s">
        <v>448</v>
      </c>
      <c r="J182" s="198"/>
      <c r="K182" s="244"/>
    </row>
    <row r="183" spans="2:11" s="1" customFormat="1" ht="15" customHeight="1">
      <c r="B183" s="221"/>
      <c r="C183" s="198" t="s">
        <v>488</v>
      </c>
      <c r="D183" s="198"/>
      <c r="E183" s="198"/>
      <c r="F183" s="219" t="s">
        <v>413</v>
      </c>
      <c r="G183" s="198"/>
      <c r="H183" s="198" t="s">
        <v>489</v>
      </c>
      <c r="I183" s="198" t="s">
        <v>448</v>
      </c>
      <c r="J183" s="198"/>
      <c r="K183" s="244"/>
    </row>
    <row r="184" spans="2:11" s="1" customFormat="1" ht="15" customHeight="1">
      <c r="B184" s="221"/>
      <c r="C184" s="198" t="s">
        <v>477</v>
      </c>
      <c r="D184" s="198"/>
      <c r="E184" s="198"/>
      <c r="F184" s="219" t="s">
        <v>413</v>
      </c>
      <c r="G184" s="198"/>
      <c r="H184" s="198" t="s">
        <v>490</v>
      </c>
      <c r="I184" s="198" t="s">
        <v>448</v>
      </c>
      <c r="J184" s="198"/>
      <c r="K184" s="244"/>
    </row>
    <row r="185" spans="2:11" s="1" customFormat="1" ht="15" customHeight="1">
      <c r="B185" s="221"/>
      <c r="C185" s="198" t="s">
        <v>133</v>
      </c>
      <c r="D185" s="198"/>
      <c r="E185" s="198"/>
      <c r="F185" s="219" t="s">
        <v>419</v>
      </c>
      <c r="G185" s="198"/>
      <c r="H185" s="198" t="s">
        <v>491</v>
      </c>
      <c r="I185" s="198" t="s">
        <v>415</v>
      </c>
      <c r="J185" s="198">
        <v>50</v>
      </c>
      <c r="K185" s="244"/>
    </row>
    <row r="186" spans="2:11" s="1" customFormat="1" ht="15" customHeight="1">
      <c r="B186" s="221"/>
      <c r="C186" s="198" t="s">
        <v>492</v>
      </c>
      <c r="D186" s="198"/>
      <c r="E186" s="198"/>
      <c r="F186" s="219" t="s">
        <v>419</v>
      </c>
      <c r="G186" s="198"/>
      <c r="H186" s="198" t="s">
        <v>493</v>
      </c>
      <c r="I186" s="198" t="s">
        <v>494</v>
      </c>
      <c r="J186" s="198"/>
      <c r="K186" s="244"/>
    </row>
    <row r="187" spans="2:11" s="1" customFormat="1" ht="15" customHeight="1">
      <c r="B187" s="221"/>
      <c r="C187" s="198" t="s">
        <v>495</v>
      </c>
      <c r="D187" s="198"/>
      <c r="E187" s="198"/>
      <c r="F187" s="219" t="s">
        <v>419</v>
      </c>
      <c r="G187" s="198"/>
      <c r="H187" s="198" t="s">
        <v>496</v>
      </c>
      <c r="I187" s="198" t="s">
        <v>494</v>
      </c>
      <c r="J187" s="198"/>
      <c r="K187" s="244"/>
    </row>
    <row r="188" spans="2:11" s="1" customFormat="1" ht="15" customHeight="1">
      <c r="B188" s="221"/>
      <c r="C188" s="198" t="s">
        <v>497</v>
      </c>
      <c r="D188" s="198"/>
      <c r="E188" s="198"/>
      <c r="F188" s="219" t="s">
        <v>419</v>
      </c>
      <c r="G188" s="198"/>
      <c r="H188" s="198" t="s">
        <v>498</v>
      </c>
      <c r="I188" s="198" t="s">
        <v>494</v>
      </c>
      <c r="J188" s="198"/>
      <c r="K188" s="244"/>
    </row>
    <row r="189" spans="2:11" s="1" customFormat="1" ht="15" customHeight="1">
      <c r="B189" s="221"/>
      <c r="C189" s="257" t="s">
        <v>499</v>
      </c>
      <c r="D189" s="198"/>
      <c r="E189" s="198"/>
      <c r="F189" s="219" t="s">
        <v>419</v>
      </c>
      <c r="G189" s="198"/>
      <c r="H189" s="198" t="s">
        <v>500</v>
      </c>
      <c r="I189" s="198" t="s">
        <v>501</v>
      </c>
      <c r="J189" s="258" t="s">
        <v>502</v>
      </c>
      <c r="K189" s="244"/>
    </row>
    <row r="190" spans="2:11" s="1" customFormat="1" ht="15" customHeight="1">
      <c r="B190" s="221"/>
      <c r="C190" s="257" t="s">
        <v>43</v>
      </c>
      <c r="D190" s="198"/>
      <c r="E190" s="198"/>
      <c r="F190" s="219" t="s">
        <v>413</v>
      </c>
      <c r="G190" s="198"/>
      <c r="H190" s="195" t="s">
        <v>503</v>
      </c>
      <c r="I190" s="198" t="s">
        <v>504</v>
      </c>
      <c r="J190" s="198"/>
      <c r="K190" s="244"/>
    </row>
    <row r="191" spans="2:11" s="1" customFormat="1" ht="15" customHeight="1">
      <c r="B191" s="221"/>
      <c r="C191" s="257" t="s">
        <v>505</v>
      </c>
      <c r="D191" s="198"/>
      <c r="E191" s="198"/>
      <c r="F191" s="219" t="s">
        <v>413</v>
      </c>
      <c r="G191" s="198"/>
      <c r="H191" s="198" t="s">
        <v>506</v>
      </c>
      <c r="I191" s="198" t="s">
        <v>448</v>
      </c>
      <c r="J191" s="198"/>
      <c r="K191" s="244"/>
    </row>
    <row r="192" spans="2:11" s="1" customFormat="1" ht="15" customHeight="1">
      <c r="B192" s="221"/>
      <c r="C192" s="257" t="s">
        <v>507</v>
      </c>
      <c r="D192" s="198"/>
      <c r="E192" s="198"/>
      <c r="F192" s="219" t="s">
        <v>413</v>
      </c>
      <c r="G192" s="198"/>
      <c r="H192" s="198" t="s">
        <v>508</v>
      </c>
      <c r="I192" s="198" t="s">
        <v>448</v>
      </c>
      <c r="J192" s="198"/>
      <c r="K192" s="244"/>
    </row>
    <row r="193" spans="2:11" s="1" customFormat="1" ht="15" customHeight="1">
      <c r="B193" s="221"/>
      <c r="C193" s="257" t="s">
        <v>509</v>
      </c>
      <c r="D193" s="198"/>
      <c r="E193" s="198"/>
      <c r="F193" s="219" t="s">
        <v>419</v>
      </c>
      <c r="G193" s="198"/>
      <c r="H193" s="198" t="s">
        <v>510</v>
      </c>
      <c r="I193" s="198" t="s">
        <v>448</v>
      </c>
      <c r="J193" s="198"/>
      <c r="K193" s="244"/>
    </row>
    <row r="194" spans="2:11" s="1" customFormat="1" ht="15" customHeight="1">
      <c r="B194" s="250"/>
      <c r="C194" s="259"/>
      <c r="D194" s="230"/>
      <c r="E194" s="230"/>
      <c r="F194" s="230"/>
      <c r="G194" s="230"/>
      <c r="H194" s="230"/>
      <c r="I194" s="230"/>
      <c r="J194" s="230"/>
      <c r="K194" s="251"/>
    </row>
    <row r="195" spans="2:11" s="1" customFormat="1" ht="18.75" customHeight="1">
      <c r="B195" s="232"/>
      <c r="C195" s="242"/>
      <c r="D195" s="242"/>
      <c r="E195" s="242"/>
      <c r="F195" s="252"/>
      <c r="G195" s="242"/>
      <c r="H195" s="242"/>
      <c r="I195" s="242"/>
      <c r="J195" s="242"/>
      <c r="K195" s="232"/>
    </row>
    <row r="196" spans="2:11" s="1" customFormat="1" ht="18.75" customHeight="1">
      <c r="B196" s="232"/>
      <c r="C196" s="242"/>
      <c r="D196" s="242"/>
      <c r="E196" s="242"/>
      <c r="F196" s="252"/>
      <c r="G196" s="242"/>
      <c r="H196" s="242"/>
      <c r="I196" s="242"/>
      <c r="J196" s="242"/>
      <c r="K196" s="232"/>
    </row>
    <row r="197" spans="2:11" s="1" customFormat="1" ht="18.75" customHeight="1"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</row>
    <row r="198" spans="2:11" s="1" customFormat="1" ht="13.5">
      <c r="B198" s="187"/>
      <c r="C198" s="188"/>
      <c r="D198" s="188"/>
      <c r="E198" s="188"/>
      <c r="F198" s="188"/>
      <c r="G198" s="188"/>
      <c r="H198" s="188"/>
      <c r="I198" s="188"/>
      <c r="J198" s="188"/>
      <c r="K198" s="189"/>
    </row>
    <row r="199" spans="2:11" s="1" customFormat="1" ht="21">
      <c r="B199" s="190"/>
      <c r="C199" s="322" t="s">
        <v>511</v>
      </c>
      <c r="D199" s="322"/>
      <c r="E199" s="322"/>
      <c r="F199" s="322"/>
      <c r="G199" s="322"/>
      <c r="H199" s="322"/>
      <c r="I199" s="322"/>
      <c r="J199" s="322"/>
      <c r="K199" s="191"/>
    </row>
    <row r="200" spans="2:11" s="1" customFormat="1" ht="25.5" customHeight="1">
      <c r="B200" s="190"/>
      <c r="C200" s="260" t="s">
        <v>512</v>
      </c>
      <c r="D200" s="260"/>
      <c r="E200" s="260"/>
      <c r="F200" s="260" t="s">
        <v>513</v>
      </c>
      <c r="G200" s="261"/>
      <c r="H200" s="323" t="s">
        <v>514</v>
      </c>
      <c r="I200" s="323"/>
      <c r="J200" s="323"/>
      <c r="K200" s="191"/>
    </row>
    <row r="201" spans="2:11" s="1" customFormat="1" ht="5.25" customHeight="1">
      <c r="B201" s="221"/>
      <c r="C201" s="216"/>
      <c r="D201" s="216"/>
      <c r="E201" s="216"/>
      <c r="F201" s="216"/>
      <c r="G201" s="242"/>
      <c r="H201" s="216"/>
      <c r="I201" s="216"/>
      <c r="J201" s="216"/>
      <c r="K201" s="244"/>
    </row>
    <row r="202" spans="2:11" s="1" customFormat="1" ht="15" customHeight="1">
      <c r="B202" s="221"/>
      <c r="C202" s="198" t="s">
        <v>504</v>
      </c>
      <c r="D202" s="198"/>
      <c r="E202" s="198"/>
      <c r="F202" s="219" t="s">
        <v>44</v>
      </c>
      <c r="G202" s="198"/>
      <c r="H202" s="324" t="s">
        <v>515</v>
      </c>
      <c r="I202" s="324"/>
      <c r="J202" s="324"/>
      <c r="K202" s="244"/>
    </row>
    <row r="203" spans="2:11" s="1" customFormat="1" ht="15" customHeight="1">
      <c r="B203" s="221"/>
      <c r="C203" s="198"/>
      <c r="D203" s="198"/>
      <c r="E203" s="198"/>
      <c r="F203" s="219" t="s">
        <v>45</v>
      </c>
      <c r="G203" s="198"/>
      <c r="H203" s="324" t="s">
        <v>516</v>
      </c>
      <c r="I203" s="324"/>
      <c r="J203" s="324"/>
      <c r="K203" s="244"/>
    </row>
    <row r="204" spans="2:11" s="1" customFormat="1" ht="15" customHeight="1">
      <c r="B204" s="221"/>
      <c r="C204" s="198"/>
      <c r="D204" s="198"/>
      <c r="E204" s="198"/>
      <c r="F204" s="219" t="s">
        <v>48</v>
      </c>
      <c r="G204" s="198"/>
      <c r="H204" s="324" t="s">
        <v>517</v>
      </c>
      <c r="I204" s="324"/>
      <c r="J204" s="324"/>
      <c r="K204" s="244"/>
    </row>
    <row r="205" spans="2:11" s="1" customFormat="1" ht="15" customHeight="1">
      <c r="B205" s="221"/>
      <c r="C205" s="198"/>
      <c r="D205" s="198"/>
      <c r="E205" s="198"/>
      <c r="F205" s="219" t="s">
        <v>46</v>
      </c>
      <c r="G205" s="198"/>
      <c r="H205" s="324" t="s">
        <v>518</v>
      </c>
      <c r="I205" s="324"/>
      <c r="J205" s="324"/>
      <c r="K205" s="244"/>
    </row>
    <row r="206" spans="2:11" s="1" customFormat="1" ht="15" customHeight="1">
      <c r="B206" s="221"/>
      <c r="C206" s="198"/>
      <c r="D206" s="198"/>
      <c r="E206" s="198"/>
      <c r="F206" s="219" t="s">
        <v>47</v>
      </c>
      <c r="G206" s="198"/>
      <c r="H206" s="324" t="s">
        <v>519</v>
      </c>
      <c r="I206" s="324"/>
      <c r="J206" s="324"/>
      <c r="K206" s="244"/>
    </row>
    <row r="207" spans="2:11" s="1" customFormat="1" ht="15" customHeight="1">
      <c r="B207" s="221"/>
      <c r="C207" s="198"/>
      <c r="D207" s="198"/>
      <c r="E207" s="198"/>
      <c r="F207" s="219"/>
      <c r="G207" s="198"/>
      <c r="H207" s="198"/>
      <c r="I207" s="198"/>
      <c r="J207" s="198"/>
      <c r="K207" s="244"/>
    </row>
    <row r="208" spans="2:11" s="1" customFormat="1" ht="15" customHeight="1">
      <c r="B208" s="221"/>
      <c r="C208" s="198" t="s">
        <v>460</v>
      </c>
      <c r="D208" s="198"/>
      <c r="E208" s="198"/>
      <c r="F208" s="219" t="s">
        <v>79</v>
      </c>
      <c r="G208" s="198"/>
      <c r="H208" s="324" t="s">
        <v>520</v>
      </c>
      <c r="I208" s="324"/>
      <c r="J208" s="324"/>
      <c r="K208" s="244"/>
    </row>
    <row r="209" spans="2:11" s="1" customFormat="1" ht="15" customHeight="1">
      <c r="B209" s="221"/>
      <c r="C209" s="198"/>
      <c r="D209" s="198"/>
      <c r="E209" s="198"/>
      <c r="F209" s="219" t="s">
        <v>357</v>
      </c>
      <c r="G209" s="198"/>
      <c r="H209" s="324" t="s">
        <v>358</v>
      </c>
      <c r="I209" s="324"/>
      <c r="J209" s="324"/>
      <c r="K209" s="244"/>
    </row>
    <row r="210" spans="2:11" s="1" customFormat="1" ht="15" customHeight="1">
      <c r="B210" s="221"/>
      <c r="C210" s="198"/>
      <c r="D210" s="198"/>
      <c r="E210" s="198"/>
      <c r="F210" s="219" t="s">
        <v>355</v>
      </c>
      <c r="G210" s="198"/>
      <c r="H210" s="324" t="s">
        <v>521</v>
      </c>
      <c r="I210" s="324"/>
      <c r="J210" s="324"/>
      <c r="K210" s="244"/>
    </row>
    <row r="211" spans="2:11" s="1" customFormat="1" ht="15" customHeight="1">
      <c r="B211" s="262"/>
      <c r="C211" s="198"/>
      <c r="D211" s="198"/>
      <c r="E211" s="198"/>
      <c r="F211" s="219" t="s">
        <v>359</v>
      </c>
      <c r="G211" s="257"/>
      <c r="H211" s="325" t="s">
        <v>360</v>
      </c>
      <c r="I211" s="325"/>
      <c r="J211" s="325"/>
      <c r="K211" s="263"/>
    </row>
    <row r="212" spans="2:11" s="1" customFormat="1" ht="15" customHeight="1">
      <c r="B212" s="262"/>
      <c r="C212" s="198"/>
      <c r="D212" s="198"/>
      <c r="E212" s="198"/>
      <c r="F212" s="219" t="s">
        <v>361</v>
      </c>
      <c r="G212" s="257"/>
      <c r="H212" s="325" t="s">
        <v>522</v>
      </c>
      <c r="I212" s="325"/>
      <c r="J212" s="325"/>
      <c r="K212" s="263"/>
    </row>
    <row r="213" spans="2:11" s="1" customFormat="1" ht="15" customHeight="1">
      <c r="B213" s="262"/>
      <c r="C213" s="198"/>
      <c r="D213" s="198"/>
      <c r="E213" s="198"/>
      <c r="F213" s="219"/>
      <c r="G213" s="257"/>
      <c r="H213" s="248"/>
      <c r="I213" s="248"/>
      <c r="J213" s="248"/>
      <c r="K213" s="263"/>
    </row>
    <row r="214" spans="2:11" s="1" customFormat="1" ht="15" customHeight="1">
      <c r="B214" s="262"/>
      <c r="C214" s="198" t="s">
        <v>484</v>
      </c>
      <c r="D214" s="198"/>
      <c r="E214" s="198"/>
      <c r="F214" s="219">
        <v>1</v>
      </c>
      <c r="G214" s="257"/>
      <c r="H214" s="325" t="s">
        <v>523</v>
      </c>
      <c r="I214" s="325"/>
      <c r="J214" s="325"/>
      <c r="K214" s="263"/>
    </row>
    <row r="215" spans="2:11" s="1" customFormat="1" ht="15" customHeight="1">
      <c r="B215" s="262"/>
      <c r="C215" s="198"/>
      <c r="D215" s="198"/>
      <c r="E215" s="198"/>
      <c r="F215" s="219">
        <v>2</v>
      </c>
      <c r="G215" s="257"/>
      <c r="H215" s="325" t="s">
        <v>524</v>
      </c>
      <c r="I215" s="325"/>
      <c r="J215" s="325"/>
      <c r="K215" s="263"/>
    </row>
    <row r="216" spans="2:11" s="1" customFormat="1" ht="15" customHeight="1">
      <c r="B216" s="262"/>
      <c r="C216" s="198"/>
      <c r="D216" s="198"/>
      <c r="E216" s="198"/>
      <c r="F216" s="219">
        <v>3</v>
      </c>
      <c r="G216" s="257"/>
      <c r="H216" s="325" t="s">
        <v>525</v>
      </c>
      <c r="I216" s="325"/>
      <c r="J216" s="325"/>
      <c r="K216" s="263"/>
    </row>
    <row r="217" spans="2:11" s="1" customFormat="1" ht="15" customHeight="1">
      <c r="B217" s="262"/>
      <c r="C217" s="198"/>
      <c r="D217" s="198"/>
      <c r="E217" s="198"/>
      <c r="F217" s="219">
        <v>4</v>
      </c>
      <c r="G217" s="257"/>
      <c r="H217" s="325" t="s">
        <v>526</v>
      </c>
      <c r="I217" s="325"/>
      <c r="J217" s="325"/>
      <c r="K217" s="263"/>
    </row>
    <row r="218" spans="2:11" s="1" customFormat="1" ht="12.75" customHeight="1">
      <c r="B218" s="264"/>
      <c r="C218" s="265"/>
      <c r="D218" s="265"/>
      <c r="E218" s="265"/>
      <c r="F218" s="265"/>
      <c r="G218" s="265"/>
      <c r="H218" s="265"/>
      <c r="I218" s="265"/>
      <c r="J218" s="265"/>
      <c r="K218" s="26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HEJMALOVA\Alena Hejmalova</dc:creator>
  <cp:keywords/>
  <dc:description/>
  <cp:lastModifiedBy>Alena Hejmalova</cp:lastModifiedBy>
  <dcterms:created xsi:type="dcterms:W3CDTF">2021-11-05T16:40:06Z</dcterms:created>
  <dcterms:modified xsi:type="dcterms:W3CDTF">2021-11-05T16:40:37Z</dcterms:modified>
  <cp:category/>
  <cp:version/>
  <cp:contentType/>
  <cp:contentStatus/>
</cp:coreProperties>
</file>