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C:\Users\davidbab\Downloads\"/>
    </mc:Choice>
  </mc:AlternateContent>
  <xr:revisionPtr revIDLastSave="0" documentId="13_ncr:1_{137EBBAF-2E8E-43AE-AA59-FFDC5B5E9C47}" xr6:coauthVersionLast="45" xr6:coauthVersionMax="45" xr10:uidLastSave="{00000000-0000-0000-0000-000000000000}"/>
  <bookViews>
    <workbookView xWindow="3645" yWindow="3075" windowWidth="28605" windowHeight="15435" xr2:uid="{00000000-000D-0000-FFFF-FFFF00000000}"/>
  </bookViews>
  <sheets>
    <sheet name="Rekapitulace stavby" sheetId="1" r:id="rId1"/>
    <sheet name="2017-047-2-1.4.7.2 - D.1...." sheetId="2" r:id="rId2"/>
    <sheet name="Pokyny pro vyplnění" sheetId="3" r:id="rId3"/>
    <sheet name="Položkový rozpočet" sheetId="4" r:id="rId4"/>
  </sheets>
  <definedNames>
    <definedName name="_xlnm._FilterDatabase" localSheetId="1" hidden="1">'2017-047-2-1.4.7.2 - D.1....'!$C$92:$K$97</definedName>
    <definedName name="_xlnm.Print_Titles" localSheetId="1">'2017-047-2-1.4.7.2 - D.1....'!$92:$92</definedName>
    <definedName name="_xlnm.Print_Titles" localSheetId="3">'Položkový rozpočet'!$1:$3</definedName>
    <definedName name="_xlnm.Print_Titles" localSheetId="0">'Rekapitulace stavby'!$52:$52</definedName>
    <definedName name="_xlnm.Print_Area" localSheetId="1">'2017-047-2-1.4.7.2 - D.1....'!$C$4:$J$43,'2017-047-2-1.4.7.2 - D.1....'!$C$49:$J$70,'2017-047-2-1.4.7.2 - D.1....'!$C$76:$K$97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3">'Položkový rozpočet'!$A$1:$F$162</definedName>
    <definedName name="_xlnm.Print_Area" localSheetId="0">'Rekapitulace stavby'!$D$4:$AO$36,'Rekapitulace stavby'!$C$42:$AQ$58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0" i="1" l="1"/>
  <c r="F6" i="4"/>
  <c r="F4" i="4" s="1"/>
  <c r="F7" i="4"/>
  <c r="F9" i="4"/>
  <c r="F10" i="4"/>
  <c r="F11" i="4"/>
  <c r="F13" i="4"/>
  <c r="F14" i="4"/>
  <c r="F15" i="4"/>
  <c r="F16" i="4"/>
  <c r="F17" i="4"/>
  <c r="F18" i="4"/>
  <c r="F19" i="4"/>
  <c r="F21" i="4"/>
  <c r="F22" i="4"/>
  <c r="F23" i="4"/>
  <c r="F24" i="4"/>
  <c r="F26" i="4"/>
  <c r="F27" i="4"/>
  <c r="F29" i="4"/>
  <c r="E32" i="4"/>
  <c r="F32" i="4" s="1"/>
  <c r="F34" i="4"/>
  <c r="F36" i="4"/>
  <c r="F38" i="4"/>
  <c r="F44" i="4"/>
  <c r="E41" i="4" s="1"/>
  <c r="F41" i="4" s="1"/>
  <c r="F45" i="4"/>
  <c r="F47" i="4"/>
  <c r="F49" i="4"/>
  <c r="F50" i="4"/>
  <c r="F52" i="4"/>
  <c r="F54" i="4"/>
  <c r="F58" i="4"/>
  <c r="F59" i="4"/>
  <c r="F60" i="4"/>
  <c r="E56" i="4" s="1"/>
  <c r="F56" i="4" s="1"/>
  <c r="F61" i="4"/>
  <c r="F62" i="4"/>
  <c r="F64" i="4"/>
  <c r="F66" i="4"/>
  <c r="F71" i="4"/>
  <c r="E69" i="4" s="1"/>
  <c r="F69" i="4" s="1"/>
  <c r="F72" i="4"/>
  <c r="F74" i="4"/>
  <c r="F76" i="4"/>
  <c r="F78" i="4"/>
  <c r="F80" i="4"/>
  <c r="F85" i="4"/>
  <c r="F83" i="4" s="1"/>
  <c r="E83" i="4" s="1"/>
  <c r="F86" i="4"/>
  <c r="F87" i="4"/>
  <c r="F88" i="4"/>
  <c r="F90" i="4"/>
  <c r="F95" i="4"/>
  <c r="F96" i="4"/>
  <c r="F97" i="4"/>
  <c r="E93" i="4" s="1"/>
  <c r="F93" i="4" s="1"/>
  <c r="F98" i="4"/>
  <c r="F99" i="4"/>
  <c r="F100" i="4"/>
  <c r="F102" i="4"/>
  <c r="F104" i="4"/>
  <c r="F109" i="4"/>
  <c r="E107" i="4" s="1"/>
  <c r="F107" i="4" s="1"/>
  <c r="F110" i="4"/>
  <c r="F111" i="4"/>
  <c r="F112" i="4"/>
  <c r="F113" i="4"/>
  <c r="F115" i="4"/>
  <c r="F116" i="4"/>
  <c r="F117" i="4"/>
  <c r="F118" i="4"/>
  <c r="F119" i="4"/>
  <c r="F121" i="4"/>
  <c r="F123" i="4"/>
  <c r="F124" i="4"/>
  <c r="F126" i="4"/>
  <c r="F131" i="4"/>
  <c r="E129" i="4" s="1"/>
  <c r="F129" i="4" s="1"/>
  <c r="F133" i="4"/>
  <c r="F135" i="4"/>
  <c r="F137" i="4"/>
  <c r="F139" i="4"/>
  <c r="F141" i="4"/>
  <c r="F144" i="4"/>
  <c r="E143" i="4" s="1"/>
  <c r="F143" i="4" s="1"/>
  <c r="F149" i="4"/>
  <c r="E147" i="4" s="1"/>
  <c r="F147" i="4" s="1"/>
  <c r="F152" i="4"/>
  <c r="F155" i="4"/>
  <c r="F156" i="4"/>
  <c r="F158" i="4"/>
  <c r="F159" i="4"/>
  <c r="F160" i="4"/>
  <c r="E4" i="4" l="1"/>
  <c r="F162" i="4"/>
  <c r="J41" i="2"/>
  <c r="J40" i="2"/>
  <c r="AY57" i="1" s="1"/>
  <c r="J39" i="2"/>
  <c r="AX57" i="1" s="1"/>
  <c r="BI96" i="2"/>
  <c r="BH96" i="2"/>
  <c r="BG96" i="2"/>
  <c r="F39" i="2" s="1"/>
  <c r="BB57" i="1" s="1"/>
  <c r="BB56" i="1" s="1"/>
  <c r="AX56" i="1" s="1"/>
  <c r="BF96" i="2"/>
  <c r="J38" i="2" s="1"/>
  <c r="AW57" i="1" s="1"/>
  <c r="T96" i="2"/>
  <c r="T95" i="2" s="1"/>
  <c r="T94" i="2" s="1"/>
  <c r="T93" i="2" s="1"/>
  <c r="R96" i="2"/>
  <c r="R95" i="2" s="1"/>
  <c r="R94" i="2" s="1"/>
  <c r="R93" i="2" s="1"/>
  <c r="P96" i="2"/>
  <c r="P95" i="2" s="1"/>
  <c r="P94" i="2" s="1"/>
  <c r="P93" i="2" s="1"/>
  <c r="AU57" i="1" s="1"/>
  <c r="AU56" i="1" s="1"/>
  <c r="AU55" i="1" s="1"/>
  <c r="AU54" i="1" s="1"/>
  <c r="J90" i="2"/>
  <c r="J89" i="2"/>
  <c r="F89" i="2"/>
  <c r="F87" i="2"/>
  <c r="E85" i="2"/>
  <c r="J63" i="2"/>
  <c r="J62" i="2"/>
  <c r="F62" i="2"/>
  <c r="F60" i="2"/>
  <c r="E58" i="2"/>
  <c r="J22" i="2"/>
  <c r="E22" i="2"/>
  <c r="F90" i="2" s="1"/>
  <c r="J21" i="2"/>
  <c r="J16" i="2"/>
  <c r="J87" i="2" s="1"/>
  <c r="E7" i="2"/>
  <c r="E79" i="2" s="1"/>
  <c r="AM50" i="1"/>
  <c r="AM49" i="1"/>
  <c r="L49" i="1"/>
  <c r="AM47" i="1"/>
  <c r="L47" i="1"/>
  <c r="L45" i="1"/>
  <c r="L44" i="1"/>
  <c r="BK96" i="2"/>
  <c r="AS56" i="1"/>
  <c r="J96" i="2"/>
  <c r="F40" i="2"/>
  <c r="BC57" i="1" s="1"/>
  <c r="BC56" i="1" s="1"/>
  <c r="AY56" i="1" s="1"/>
  <c r="F41" i="2"/>
  <c r="BD57" i="1" s="1"/>
  <c r="BD56" i="1" s="1"/>
  <c r="BD55" i="1" s="1"/>
  <c r="BD54" i="1" s="1"/>
  <c r="W33" i="1" s="1"/>
  <c r="E52" i="2" l="1"/>
  <c r="J60" i="2"/>
  <c r="F63" i="2"/>
  <c r="BE96" i="2"/>
  <c r="J37" i="2" s="1"/>
  <c r="AV57" i="1" s="1"/>
  <c r="AT57" i="1" s="1"/>
  <c r="BK95" i="2"/>
  <c r="J95" i="2" s="1"/>
  <c r="J69" i="2" s="1"/>
  <c r="AS55" i="1"/>
  <c r="AS54" i="1" s="1"/>
  <c r="BB55" i="1"/>
  <c r="AX55" i="1" s="1"/>
  <c r="F38" i="2"/>
  <c r="BA57" i="1" s="1"/>
  <c r="BA56" i="1" s="1"/>
  <c r="AW56" i="1" s="1"/>
  <c r="BC55" i="1"/>
  <c r="AY55" i="1" s="1"/>
  <c r="BK94" i="2" l="1"/>
  <c r="J94" i="2" s="1"/>
  <c r="J68" i="2" s="1"/>
  <c r="BB54" i="1"/>
  <c r="W31" i="1" s="1"/>
  <c r="BC54" i="1"/>
  <c r="W32" i="1" s="1"/>
  <c r="BA55" i="1"/>
  <c r="AW55" i="1" s="1"/>
  <c r="F37" i="2"/>
  <c r="AZ57" i="1" s="1"/>
  <c r="AZ56" i="1" s="1"/>
  <c r="AV56" i="1" s="1"/>
  <c r="AT56" i="1" s="1"/>
  <c r="BK93" i="2" l="1"/>
  <c r="J93" i="2" s="1"/>
  <c r="J67" i="2" s="1"/>
  <c r="BA54" i="1"/>
  <c r="W30" i="1" s="1"/>
  <c r="AX54" i="1"/>
  <c r="AY54" i="1"/>
  <c r="AZ55" i="1"/>
  <c r="AV55" i="1"/>
  <c r="AT55" i="1" s="1"/>
  <c r="AW54" i="1" l="1"/>
  <c r="AK30" i="1" s="1"/>
  <c r="J34" i="2"/>
  <c r="AZ54" i="1"/>
  <c r="W29" i="1" s="1"/>
  <c r="AG57" i="1" l="1"/>
  <c r="AG56" i="1" s="1"/>
  <c r="J43" i="2"/>
  <c r="AV54" i="1"/>
  <c r="AK29" i="1" s="1"/>
  <c r="AG55" i="1" l="1"/>
  <c r="AN56" i="1"/>
  <c r="AN57" i="1"/>
  <c r="AT54" i="1"/>
  <c r="AG54" i="1" l="1"/>
  <c r="AK26" i="1" s="1"/>
  <c r="AK35" i="1" s="1"/>
  <c r="AN55" i="1"/>
  <c r="AN54" i="1" l="1"/>
</calcChain>
</file>

<file path=xl/sharedStrings.xml><?xml version="1.0" encoding="utf-8"?>
<sst xmlns="http://schemas.openxmlformats.org/spreadsheetml/2006/main" count="1120" uniqueCount="473">
  <si>
    <t>Export Komplet</t>
  </si>
  <si>
    <t>VZ</t>
  </si>
  <si>
    <t>2.0</t>
  </si>
  <si>
    <t/>
  </si>
  <si>
    <t>False</t>
  </si>
  <si>
    <t>{05c03647-dbb2-4f3b-bd2c-e12560170f76}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</si>
  <si>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</si>
  <si>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</si>
  <si>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</si>
  <si>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</si>
  <si>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</si>
  <si>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</si>
  <si>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</si>
  <si>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</si>
  <si>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</si>
  <si>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2017/047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</si>
  <si>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</si>
  <si>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</si>
  <si>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Kulturní dům v Milovicích</t>
  </si>
  <si>
    <t>KSO:</t>
  </si>
  <si>
    <t>801 43</t>
  </si>
  <si>
    <t>CC-CZ:</t>
  </si>
  <si>
    <t>Místo:</t>
  </si>
  <si>
    <t xml:space="preserve"> </t>
  </si>
  <si>
    <t>Datum:</t>
  </si>
  <si>
    <t>Zadavatel:</t>
  </si>
  <si>
    <t>IČ:</t>
  </si>
  <si>
    <t>Město Milovice</t>
  </si>
  <si>
    <t>DIČ:</t>
  </si>
  <si>
    <t>Uchazeč:</t>
  </si>
  <si>
    <t>Projektant:</t>
  </si>
  <si>
    <t>HEXAPLAN INTERNATIONAL spol. s r.o.</t>
  </si>
  <si>
    <t>True</t>
  </si>
  <si>
    <t>Zpracovatel:</t>
  </si>
  <si>
    <t>Ing.A.Hejmalová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</si>
  <si>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</si>
  <si>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</si>
  <si>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</si>
  <si>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</si>
  <si>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</si>
  <si>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</si>
  <si>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</si>
  <si>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</si>
  <si>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</si>
  <si>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</si>
  <si>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</si>
  <si>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</si>
  <si>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</si>
  <si>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</si>
  <si>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</si>
  <si>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</si>
  <si>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</si>
  <si>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</si>
  <si>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</si>
  <si>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</si>
  <si>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</si>
  <si>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</si>
  <si>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</si>
  <si>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</si>
  <si>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</si>
  <si>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</si>
  <si>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</si>
  <si>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</si>
  <si>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</si>
  <si>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</si>
  <si>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</si>
  <si>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</si>
  <si>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</si>
  <si>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</si>
  <si>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</si>
  <si>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</si>
  <si>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</si>
  <si>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</si>
  <si>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</si>
  <si>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</si>
  <si>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2017/047-2</t>
  </si>
  <si>
    <t>Kulturní dům v Milovicích-stavební část+profese</t>
  </si>
  <si>
    <t>STA</t>
  </si>
  <si>
    <t>1</t>
  </si>
  <si>
    <t>{3c2a6b9c-39e1-4759-a519-ce08c5161a47}</t>
  </si>
  <si>
    <t>2</t>
  </si>
  <si>
    <t>2017/047-2-1.4</t>
  </si>
  <si>
    <t>D.1.4-Technika prostředí staveb</t>
  </si>
  <si>
    <t>Soupis</t>
  </si>
  <si>
    <t>{25736484-c069-44b2-b9ea-2dfdfb64e7b6}</t>
  </si>
  <si>
    <t>/</t>
  </si>
  <si>
    <t>2017/047-2-1.4.7.2</t>
  </si>
  <si>
    <t>D.1.4.7.2-Strojní technologie hlediště a jeviště</t>
  </si>
  <si>
    <t>3</t>
  </si>
  <si>
    <t>{000061fb-a5c7-4c81-a6c3-fcd3cc3d9241}</t>
  </si>
  <si>
    <t>KRYCÍ LIST SOUPISU PRACÍ</t>
  </si>
  <si>
    <t>Objekt:</t>
  </si>
  <si>
    <t>2017/047-2 - Kulturní dům v Milovicích-stavební část+profese</t>
  </si>
  <si>
    <t>Soupis:</t>
  </si>
  <si>
    <t>2017/047-2-1.4 - D.1.4-Technika prostředí staveb</t>
  </si>
  <si>
    <t>Úroveň 3:</t>
  </si>
  <si>
    <t>2017/047-2-1.4.7.2 - D.1.4.7.2-Strojní technologie hlediště a jeviště</t>
  </si>
  <si>
    <t>Ing.A.Janěk</t>
  </si>
  <si>
    <t>REKAPITULACE ČLENĚNÍ SOUPISU PRACÍ</t>
  </si>
  <si>
    <t>Kód dílu - Popis</t>
  </si>
  <si>
    <t>Cena celkem [CZK]</t>
  </si>
  <si>
    <t>-1</t>
  </si>
  <si>
    <t>N00 - Strojní technologie</t>
  </si>
  <si>
    <t xml:space="preserve">    N01 - Hlediště a jeviště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</si>
  <si>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</si>
  <si>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</si>
  <si>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</si>
  <si>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</si>
  <si>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</si>
  <si>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</si>
  <si>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</si>
  <si>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</si>
  <si>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</si>
  <si>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</si>
  <si>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</si>
  <si>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</si>
  <si>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</si>
  <si>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N00</t>
  </si>
  <si>
    <t>Strojní technologie</t>
  </si>
  <si>
    <t>4</t>
  </si>
  <si>
    <t>ROZPOCET</t>
  </si>
  <si>
    <t>N01</t>
  </si>
  <si>
    <t>Hlediště a jeviště</t>
  </si>
  <si>
    <t>K</t>
  </si>
  <si>
    <t>Jev.technologie</t>
  </si>
  <si>
    <t>Celkové náklady na jevištní technologii-viz.soupis</t>
  </si>
  <si>
    <t>kpl</t>
  </si>
  <si>
    <t>vlastní</t>
  </si>
  <si>
    <t>16</t>
  </si>
  <si>
    <t>1553736885</t>
  </si>
  <si>
    <t>P</t>
  </si>
  <si>
    <t xml:space="preserve">Poznámka k položce:_x000D_
součástí nákladů na jevištní techniku je zpracování výrobně-konstrukční a průvodní dodavatelské dokumentace, revizní a zatěžkávací zkoušky, zaškolení obsluhy a vzorkování (odsouhlaseno architektem)_x000D_
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</si>
  <si>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</si>
  <si>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</si>
  <si>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</si>
  <si>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</si>
  <si>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</si>
  <si>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</si>
  <si>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</si>
  <si>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</si>
  <si>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</si>
  <si>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</si>
  <si>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</si>
  <si>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</si>
  <si>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</si>
  <si>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</si>
  <si>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</si>
  <si>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</si>
  <si>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</si>
  <si>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</si>
  <si>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</si>
  <si>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</si>
  <si>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</si>
  <si>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</si>
  <si>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</si>
  <si>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</si>
  <si>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</si>
  <si>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</si>
  <si>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</si>
  <si>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</si>
  <si>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</si>
  <si>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</si>
  <si>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</si>
  <si>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</si>
  <si>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</si>
  <si>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</si>
  <si>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</si>
  <si>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</si>
  <si>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</si>
  <si>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</si>
  <si>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</si>
  <si>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</si>
  <si>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</si>
  <si>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</si>
  <si>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</si>
  <si>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</si>
  <si>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</si>
  <si>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</si>
  <si>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</si>
  <si>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</si>
  <si>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</si>
  <si>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</si>
  <si>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</si>
  <si>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</si>
  <si>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</si>
  <si>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</si>
  <si>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</si>
  <si>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</si>
  <si>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</si>
  <si>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</si>
  <si>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</si>
  <si>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</si>
  <si>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</si>
  <si>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</si>
  <si>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</si>
  <si>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</si>
  <si>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</si>
  <si>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</si>
  <si>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</si>
  <si>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</si>
  <si>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</si>
  <si>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</si>
  <si>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</si>
  <si>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</si>
  <si>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</si>
  <si>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</si>
  <si>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</si>
  <si>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</si>
  <si>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</si>
  <si>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</si>
  <si>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</si>
  <si>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</si>
  <si>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</si>
  <si>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</si>
  <si>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</si>
  <si>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</si>
  <si>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</si>
  <si>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</si>
  <si>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</si>
  <si>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</si>
  <si>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</si>
  <si>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</si>
  <si>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</si>
  <si>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</si>
  <si>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</si>
  <si>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</si>
  <si>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</si>
  <si>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</si>
  <si>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</si>
  <si>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</si>
  <si>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</si>
  <si>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</si>
  <si>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</si>
  <si>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</si>
  <si>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</si>
  <si>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</si>
  <si>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</si>
  <si>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</si>
  <si>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</si>
  <si>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</si>
  <si>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</si>
  <si>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</si>
  <si>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</si>
  <si>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</si>
  <si>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</si>
  <si>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</si>
  <si>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</si>
  <si>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</si>
  <si>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</si>
  <si>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</si>
  <si>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</si>
  <si>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</si>
  <si>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</si>
  <si>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</si>
  <si>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</si>
  <si>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</si>
  <si>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</si>
  <si>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</si>
  <si>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</si>
  <si>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</si>
  <si>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</si>
  <si>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</si>
  <si>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</si>
  <si>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</si>
  <si>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</si>
  <si>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</si>
  <si>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</si>
  <si>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</si>
  <si>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</si>
  <si>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</si>
  <si>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</si>
  <si>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</si>
  <si>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</si>
  <si>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</si>
  <si>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</si>
  <si>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</si>
  <si>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</si>
  <si>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</si>
  <si>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</si>
  <si>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</si>
  <si>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</si>
  <si>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</si>
  <si>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</si>
  <si>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</si>
  <si>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</si>
  <si>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</si>
  <si>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</si>
  <si>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</si>
  <si>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</si>
  <si>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</si>
  <si>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</si>
  <si>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</si>
  <si>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</si>
  <si>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</si>
  <si>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</si>
  <si>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</si>
  <si>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</si>
  <si>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</si>
  <si>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</si>
  <si>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</si>
  <si>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</si>
  <si>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</si>
  <si>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</si>
  <si>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</si>
  <si>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</si>
  <si>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</si>
  <si>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</si>
  <si>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</si>
  <si>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</si>
  <si>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</si>
  <si>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</si>
  <si>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</si>
  <si>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</si>
  <si>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</si>
  <si>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</si>
  <si>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</si>
  <si>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</si>
  <si>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 xml:space="preserve">Textová, výkresová i tabulková část projektové dokumentace tvoří jeden vzájemně se doplňující a provázaný celek. Jednotliví účastníci výběrového řízení se musí seznámit s projektojektovou dokumentací v návaznosti na soupis prací a na základě těchto informací části díla nacenit. Dále je potřeba při stanovení ceny dle vykázané výměry započítat všechny předpokládané doplňkové prvky a činnosti s touto položkou související tak, aby cena byla kompletní a prvek funkční. </t>
  </si>
  <si>
    <t>CELKEM ZA TECHNOLOGICKÁ ZAŘÍZENÍ BEZ DPH</t>
  </si>
  <si>
    <t>komplet</t>
  </si>
  <si>
    <t>- zaškolení obsluhy</t>
  </si>
  <si>
    <t>- revizní zkoušky</t>
  </si>
  <si>
    <t>- zatěžkávací zkoušky</t>
  </si>
  <si>
    <t>Uvedení do provozu</t>
  </si>
  <si>
    <t>- průvodní dodavatelská</t>
  </si>
  <si>
    <t>- výrobně konstrukční</t>
  </si>
  <si>
    <t>Dokumentace</t>
  </si>
  <si>
    <t xml:space="preserve">prostupy budou provedeny v součinnosti se stavbou, součástí dodávky D.1.4.7.2 jsou náklady na pomocné lešení </t>
  </si>
  <si>
    <t>poznámka</t>
  </si>
  <si>
    <t>-vytvoření a zapravení prostupů vč.požárních ucpávek</t>
  </si>
  <si>
    <t>Pomocné stavební práce</t>
  </si>
  <si>
    <t>Ostatní práce</t>
  </si>
  <si>
    <t>02</t>
  </si>
  <si>
    <t>- montáž jevištní techniky</t>
  </si>
  <si>
    <t>Montáže</t>
  </si>
  <si>
    <t xml:space="preserve">01 </t>
  </si>
  <si>
    <t>PJ11 OSTATNÍ PRÁCE</t>
  </si>
  <si>
    <t>ukotvení motorů pomocnou konstrukcí, vč.řešení trasy řetězu určí vybraný dodavatel podle typu dodaných motorů</t>
  </si>
  <si>
    <t>- systém ovládání řetězových tahů RT1-RT3 a ovládání rozhrnování hlavní opony-součástí dodávky je pomocná konstrukce</t>
  </si>
  <si>
    <t>PJ10 ŘÍDÍCÍ SYSTÉM</t>
  </si>
  <si>
    <t>Projekční folie pro předozadní projekci s rozměry 13000 x 6500 mm vč.obvodových maskovacích výkrytů z černého sametu</t>
  </si>
  <si>
    <t>Projekční folie</t>
  </si>
  <si>
    <t>06</t>
  </si>
  <si>
    <t>- samet, samozhášivý EN 13773-C1, 380 g/m², bez řasení, rozměr 7,1x16m, nahoře tkanice, dole zapošité olovo, výběr barvy dle katalogu</t>
  </si>
  <si>
    <t>Horizont</t>
  </si>
  <si>
    <t>05</t>
  </si>
  <si>
    <t>- samet, samozhášivý EN 13773-C1, 380 g/m², bez řasení, rozměr 7,1x2,5m, nahoře tkanice, dole zapošité olovo, výběr barvy dle katalogu</t>
  </si>
  <si>
    <t>Boční výkryt</t>
  </si>
  <si>
    <t>04</t>
  </si>
  <si>
    <t>- samet, samozhášivý EN 13773-C1, 380 g/m², bez řasení, rozměr 1,5x16m, nahoře tkanice, dole zapošité olovo, výběr barvy dle katalogu</t>
  </si>
  <si>
    <t>Sufity</t>
  </si>
  <si>
    <t>03</t>
  </si>
  <si>
    <t>- samet, samozhášivý EN 13773-C1, 520g/m², řasení 50%, rozměr 0,4x15m, nahoře tkanice, dole zapošité olovo, výběr barvy dle katalogu</t>
  </si>
  <si>
    <t>Harlekýn</t>
  </si>
  <si>
    <t>- samet, samozhášivý EN 13773-C1, 520g/m², řasení 50%, dvoudílná, 2x výška 7m x šířka 9,5 m, nahoře tkanice, dole zapošité závaží, výběr barvy dle katalogu</t>
  </si>
  <si>
    <t>Rozhrnovaná opona</t>
  </si>
  <si>
    <t>01</t>
  </si>
  <si>
    <t>PJ9 LÁTKOVÉ VYBAVENÍ</t>
  </si>
  <si>
    <t>sada</t>
  </si>
  <si>
    <t>- pomocný kotevní materiál, spojovací materiál, základní a vrchní nátěr</t>
  </si>
  <si>
    <t>Příslušenství</t>
  </si>
  <si>
    <t>ks</t>
  </si>
  <si>
    <t xml:space="preserve"> - chemická kotva M12</t>
  </si>
  <si>
    <t>kg</t>
  </si>
  <si>
    <t xml:space="preserve"> - kotevní OK (U100, plech tl.10)</t>
  </si>
  <si>
    <t>Nosná OK pro nosníky panelů</t>
  </si>
  <si>
    <t xml:space="preserve"> - příhradový nosník L=2,85 (Jakl 50x50x2, Jakl 20x20x2)</t>
  </si>
  <si>
    <t>Nosník panelu</t>
  </si>
  <si>
    <t xml:space="preserve"> - nátěr, protipožární, vrchní</t>
  </si>
  <si>
    <t xml:space="preserve"> - spojovací materiál, vruty, hřebíky</t>
  </si>
  <si>
    <t>m</t>
  </si>
  <si>
    <t xml:space="preserve"> - lemovací lišta 50x20mm, buk</t>
  </si>
  <si>
    <t>m²</t>
  </si>
  <si>
    <t xml:space="preserve"> - spodní podkladová vrstva podlahy, třívrstvá velkoplošná biodeska tl.26mm</t>
  </si>
  <si>
    <t xml:space="preserve"> - panel (horní vrstva podlahy severská borovice tl.24mm)</t>
  </si>
  <si>
    <t>Panel 2,84x2,313/0,777m</t>
  </si>
  <si>
    <t>- panely z lepených prken (sibiřská borovice) tl 42 mm, spojení pero-drážka</t>
  </si>
  <si>
    <t>Panel 2,84x1m</t>
  </si>
  <si>
    <t>PJ8 PŘEKRYTÍ ORCHESTRU</t>
  </si>
  <si>
    <t>nosná konstrukce podlahy nad orchestřištěm je součástí jednotlivých překladů, které se pokládají na nosné stěny orchestřiště, navazují na hlavní podlahu a jsou jen zajištěny proti posunutí samotnou konstrukcí. Jinak kotveny nejsou. Přesné detaily budou součástí dílenské dokumentace, kterou zpracuje vybraný dodavatel</t>
  </si>
  <si>
    <t>- orientační osvětlení v podlaze</t>
  </si>
  <si>
    <t>Orientační osvětlení v podlaze</t>
  </si>
  <si>
    <t xml:space="preserve"> - protihluková podložka miralon tl.2mm</t>
  </si>
  <si>
    <t xml:space="preserve"> - hranol 80x100mm, smrk</t>
  </si>
  <si>
    <t>- podlaha z lepených prken (sibiřská borovice) tl 42 mm, spojení pero-drážka</t>
  </si>
  <si>
    <t>Podlaha</t>
  </si>
  <si>
    <t>PJ7 JEVIŠTNÍ PODLAHA</t>
  </si>
  <si>
    <t>portálové věže jsou kotveny do jevištní podlahy a k portálové stěně (případně k ocelové stropní konstrukci), přesné místo a potřebnou součinnost stavby určí vybraný dodavatel v návaznosti na umístění oponové dráhy a jejího pohonu</t>
  </si>
  <si>
    <t>- pomocný kotevní materiál, nátěr, spojovací materiál</t>
  </si>
  <si>
    <t>- základní a vrchní nátěr (RAL bude upřesněn)</t>
  </si>
  <si>
    <t>- přístupový žebřík vč. ochranného koše</t>
  </si>
  <si>
    <t>- plechové opláštění</t>
  </si>
  <si>
    <t>- nosná ocelová konsrukce věže vč. podest a zábradlí, trubka pro svítidla ø50mm</t>
  </si>
  <si>
    <t>Pevné portálové věže 1850x800x7400, dvoupatrové, opáštěné plechem</t>
  </si>
  <si>
    <t>PJ6 PORTÁLOVÉ VĚŽE</t>
  </si>
  <si>
    <t>Veškeré prostupy sádrokartonovou ochranou nosné konstrukce PBŘ a jejich ošetření a zabezpečení dle předpisů-je součástí uvedené položky položky PJ5-Osvětlovací rampa v hledišti</t>
  </si>
  <si>
    <t>- kabelový koš včetně uchycení na nosník</t>
  </si>
  <si>
    <t>Kabelový koš</t>
  </si>
  <si>
    <t>105</t>
  </si>
  <si>
    <t>- konstrukce pro zavěšení řetězového tahu (U100, L60x60x65)</t>
  </si>
  <si>
    <t>Nosná OK</t>
  </si>
  <si>
    <t xml:space="preserve"> - řetězový tah statický v kategorii BGV C1, dvojitá brzda, zásobník řetězu, řetěz 10m, závěsný hák, koncové vypínače, tenzometr, absolutní čidlo</t>
  </si>
  <si>
    <t>Řetězový tah, 250kg, 0,1m/s, RT1-RT3</t>
  </si>
  <si>
    <t>- závěs nosníku (Jakl 60x60x3, 2x Al objímka, nosné oko)</t>
  </si>
  <si>
    <t>- rovný nosník M290 QUATRO QTV4000, L=4000mm, 25,6kg</t>
  </si>
  <si>
    <t>Rampa</t>
  </si>
  <si>
    <t>PJ5 OSVĚTLOVACÍ RAMPA V HLEDIŠTI 500kg</t>
  </si>
  <si>
    <t>kinorám se zavěšuje na prospektové tahy podle výběru a není dále nijak kotven</t>
  </si>
  <si>
    <t>6</t>
  </si>
  <si>
    <t>- závěs s aretačním šroubem pro uchycení na tahovou tyč</t>
  </si>
  <si>
    <t xml:space="preserve">Závěs </t>
  </si>
  <si>
    <t>- zadní propojení (tyč, úchyt)</t>
  </si>
  <si>
    <t>- rovný nosník M290 TRIO STV2500, L=2500mm, 12,5kg</t>
  </si>
  <si>
    <t>- rovný nosník M290 TRIO STV3000, L=3000mm, 15kg</t>
  </si>
  <si>
    <t>- rovný nosník M290 TRIO STV4000, L=4000mm, 20kg</t>
  </si>
  <si>
    <t>- rohový nosník M290 TRIO ACV21, L=500mm, 90°, 4,8kg</t>
  </si>
  <si>
    <t>Kinorám</t>
  </si>
  <si>
    <t>PJ4 KINORÁM 13x6,5m</t>
  </si>
  <si>
    <t>60</t>
  </si>
  <si>
    <t>- nosná trubka s konzolemi (TrØ38x2, L40x40x4)</t>
  </si>
  <si>
    <t>50</t>
  </si>
  <si>
    <t xml:space="preserve">- běžka </t>
  </si>
  <si>
    <t>- běžka hlavní se svorkami pro lano</t>
  </si>
  <si>
    <t>Běžky</t>
  </si>
  <si>
    <t xml:space="preserve"> - pohonová jednotka ( elektropřevodovka, lanovnice, převáděcí kladky, vratná kladka s napínáním, koncové vypínače poloh)</t>
  </si>
  <si>
    <t>Pohon</t>
  </si>
  <si>
    <t>245</t>
  </si>
  <si>
    <t>- nosná OK pro dráhu</t>
  </si>
  <si>
    <t>- oponová dráha dělená s překrytím 1m, L=18m</t>
  </si>
  <si>
    <t>Oponová dráha</t>
  </si>
  <si>
    <t>(motoricky ovládaná, rychlost 1 m/s)</t>
  </si>
  <si>
    <t>PJ3 ROZHRNOVANÁ OPONA</t>
  </si>
  <si>
    <t>- pomocný materiál, nátěr, spojovací materiál</t>
  </si>
  <si>
    <t>- elektroinstalace baterie</t>
  </si>
  <si>
    <t>Elektroinstalace baterie</t>
  </si>
  <si>
    <t>- tyč L=16000mm (Jakl 80x40x2, 2x spojka tyče, 2x boční plastové ucpávky, 21x navařený šroub, 8x závěs s aretačním šroubem pro uchycení k tahové tyči)</t>
  </si>
  <si>
    <t>Rám baterie</t>
  </si>
  <si>
    <t>PJ2 PŘEVĚŠOVACÍ BATERIE O NOSNOSTI 100kg</t>
  </si>
  <si>
    <t>960</t>
  </si>
  <si>
    <t>- nosné ocelové lano Ø6mm, min.20kN, 1960MPa</t>
  </si>
  <si>
    <t>120</t>
  </si>
  <si>
    <t>- tažné ocelové lano Ø8mm, min.25kN, 1960MPa</t>
  </si>
  <si>
    <t>Lano</t>
  </si>
  <si>
    <t>100</t>
  </si>
  <si>
    <t>- chemická kotva M10</t>
  </si>
  <si>
    <t>95</t>
  </si>
  <si>
    <t>- 50x konzola vedení (L40x40x4, plech tl.8mm)</t>
  </si>
  <si>
    <t>10</t>
  </si>
  <si>
    <t>- tahové klouzátka (vodící profil se dvěma čepy s drážkami pro uchycení tažného a nosných lan)</t>
  </si>
  <si>
    <t>- vedeni tahového klouzátka (C-profil L=7650mm)</t>
  </si>
  <si>
    <t>Vedení</t>
  </si>
  <si>
    <t>- převáděcí kladka k rumpálu Ø150mm,        4-žlábková, podvěsná, pro lano Ø6mm</t>
  </si>
  <si>
    <t>- hlavní kladka Ø150mm, 4-žlábková, podvěsná, pro lano Ø6mm</t>
  </si>
  <si>
    <t>- převáděcí kladka Ø150mm, 4-žlábková, podvěsná, pro lano Ø6mm</t>
  </si>
  <si>
    <t>- svodová kladka Ø150mm, 4-žlábková, podvěsná, pro lano Ø6mm</t>
  </si>
  <si>
    <t>- svodová kladka Ø150mm, 3-žlábková, podvěsná, pro lano Ø6mm</t>
  </si>
  <si>
    <t>- svodová kladka Ø150mm, 2-žlábková, podvěsná, pro lano Ø6mm</t>
  </si>
  <si>
    <t>- svodová kladka Ø150mm, 1-žlábková, podvěsná, pro lano Ø6mm</t>
  </si>
  <si>
    <t>Kladky</t>
  </si>
  <si>
    <t>40</t>
  </si>
  <si>
    <t>- chemická kotva M12</t>
  </si>
  <si>
    <t>250</t>
  </si>
  <si>
    <t>- konzola vrátku (L50x50x5)</t>
  </si>
  <si>
    <t xml:space="preserve"> - divadelní ruční vrátek s brzdou, nosnost 300kg, zdvih 10m</t>
  </si>
  <si>
    <t>- závěs tahové tyče naležato (1x napínací šroub M10 včetně závlaček, 1x objímka napínacího šroubu, 1x objímka převáděcí kladičky, 1x očnice pro lano Ø6mm, 3x lanová svorka)</t>
  </si>
  <si>
    <t>- tahová tyč L=16000mm (1x Jakl 80x40x2, 2x spojka tyče, 2x boční plastové ucpávky)</t>
  </si>
  <si>
    <t>Tahová tyč</t>
  </si>
  <si>
    <t>PJ1 RUČNÍ TAH 200kg</t>
  </si>
  <si>
    <t>cena celkem</t>
  </si>
  <si>
    <t>cena za ks</t>
  </si>
  <si>
    <t>jedn.</t>
  </si>
  <si>
    <t>popis prací a dodávek</t>
  </si>
  <si>
    <t>číslo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</si>
</sst>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  <numFmt numFmtId="169" formatCode="#,##0\ &quot;Kč&quot;"/>
  </numFmts>
  <fonts count="55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i/>
      <sz val="9"/>
      <name val="Arial"/>
      <family val="2"/>
      <charset val="238"/>
    </font>
    <font>
      <i/>
      <sz val="9"/>
      <color indexed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1" fillId="0" borderId="0" applyNumberFormat="0" applyFill="0" applyBorder="0" applyAlignment="0" applyProtection="0"/>
    <xf numFmtId="0" fontId="1" fillId="0" borderId="1"/>
    <xf numFmtId="0" fontId="44" fillId="0" borderId="1"/>
    <xf numFmtId="0" fontId="44" fillId="0" borderId="1"/>
    <xf numFmtId="0" fontId="44" fillId="0" borderId="1"/>
  </cellStyleXfs>
  <cellXfs count="3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9" fillId="5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5" fillId="0" borderId="15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6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" fontId="2" fillId="0" borderId="15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166" fontId="2" fillId="0" borderId="0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27" fillId="0" borderId="0" xfId="1" applyFont="1" applyAlignment="1">
      <alignment horizontal="center" vertical="center"/>
    </xf>
    <xf numFmtId="4" fontId="2" fillId="0" borderId="20" xfId="0" applyNumberFormat="1" applyFont="1" applyBorder="1" applyAlignment="1">
      <alignment vertical="center"/>
    </xf>
    <xf numFmtId="4" fontId="2" fillId="0" borderId="21" xfId="0" applyNumberFormat="1" applyFont="1" applyBorder="1" applyAlignment="1">
      <alignment vertical="center"/>
    </xf>
    <xf numFmtId="166" fontId="2" fillId="0" borderId="21" xfId="0" applyNumberFormat="1" applyFont="1" applyBorder="1" applyAlignment="1">
      <alignment vertical="center"/>
    </xf>
    <xf numFmtId="4" fontId="2" fillId="0" borderId="22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right" vertical="center"/>
      <protection locked="0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5" fillId="5" borderId="7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right" vertical="center"/>
    </xf>
    <xf numFmtId="0" fontId="5" fillId="5" borderId="8" xfId="0" applyFont="1" applyFill="1" applyBorder="1" applyAlignment="1">
      <alignment horizontal="center" vertical="center"/>
    </xf>
    <xf numFmtId="0" fontId="0" fillId="5" borderId="8" xfId="0" applyFont="1" applyFill="1" applyBorder="1" applyAlignment="1" applyProtection="1">
      <alignment vertical="center"/>
      <protection locked="0"/>
    </xf>
    <xf numFmtId="4" fontId="5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vertical="center"/>
    </xf>
    <xf numFmtId="0" fontId="8" fillId="0" borderId="21" xfId="0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 applyProtection="1">
      <alignment horizontal="center" vertical="center" wrapText="1"/>
      <protection locked="0"/>
    </xf>
    <xf numFmtId="0" fontId="19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30" fillId="0" borderId="13" xfId="0" applyNumberFormat="1" applyFont="1" applyBorder="1" applyAlignment="1"/>
    <xf numFmtId="166" fontId="30" fillId="0" borderId="14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9" fillId="0" borderId="4" xfId="0" applyFont="1" applyBorder="1" applyAlignme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/>
    <xf numFmtId="0" fontId="9" fillId="0" borderId="15" xfId="0" applyFont="1" applyBorder="1" applyAlignment="1"/>
    <xf numFmtId="0" fontId="9" fillId="0" borderId="0" xfId="0" applyFont="1" applyBorder="1" applyAlignment="1"/>
    <xf numFmtId="166" fontId="9" fillId="0" borderId="0" xfId="0" applyNumberFormat="1" applyFont="1" applyBorder="1" applyAlignment="1"/>
    <xf numFmtId="166" fontId="9" fillId="0" borderId="16" xfId="0" applyNumberFormat="1" applyFont="1" applyBorder="1" applyAlignme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  <protection locked="0"/>
    </xf>
    <xf numFmtId="0" fontId="20" fillId="3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  <xf numFmtId="4" fontId="1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4" fontId="8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5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left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wrapText="1"/>
    </xf>
    <xf numFmtId="49" fontId="37" fillId="0" borderId="1" xfId="0" applyNumberFormat="1" applyFont="1" applyBorder="1" applyAlignment="1">
      <alignment horizontal="left" vertical="center" wrapText="1"/>
    </xf>
    <xf numFmtId="0" fontId="1" fillId="0" borderId="1" xfId="2"/>
    <xf numFmtId="0" fontId="43" fillId="0" borderId="1" xfId="2" applyFont="1"/>
    <xf numFmtId="49" fontId="43" fillId="0" borderId="1" xfId="2" applyNumberFormat="1" applyFont="1"/>
    <xf numFmtId="49" fontId="1" fillId="0" borderId="1" xfId="2" applyNumberFormat="1"/>
    <xf numFmtId="168" fontId="45" fillId="6" borderId="32" xfId="3" applyNumberFormat="1" applyFont="1" applyFill="1" applyBorder="1" applyAlignment="1">
      <alignment vertical="center"/>
    </xf>
    <xf numFmtId="168" fontId="45" fillId="6" borderId="33" xfId="3" applyNumberFormat="1" applyFont="1" applyFill="1" applyBorder="1" applyAlignment="1">
      <alignment vertical="center"/>
    </xf>
    <xf numFmtId="49" fontId="45" fillId="6" borderId="33" xfId="3" applyNumberFormat="1" applyFont="1" applyFill="1" applyBorder="1" applyAlignment="1">
      <alignment vertical="center"/>
    </xf>
    <xf numFmtId="49" fontId="45" fillId="6" borderId="34" xfId="3" applyNumberFormat="1" applyFont="1" applyFill="1" applyBorder="1" applyAlignment="1">
      <alignment vertical="center"/>
    </xf>
    <xf numFmtId="168" fontId="46" fillId="0" borderId="32" xfId="3" applyNumberFormat="1" applyFont="1" applyBorder="1" applyAlignment="1">
      <alignment vertical="center" wrapText="1"/>
    </xf>
    <xf numFmtId="49" fontId="46" fillId="0" borderId="32" xfId="2" applyNumberFormat="1" applyFont="1" applyBorder="1" applyAlignment="1">
      <alignment horizontal="center" vertical="center" wrapText="1"/>
    </xf>
    <xf numFmtId="49" fontId="46" fillId="0" borderId="32" xfId="3" applyNumberFormat="1" applyFont="1" applyBorder="1" applyAlignment="1">
      <alignment horizontal="center" vertical="center" wrapText="1"/>
    </xf>
    <xf numFmtId="49" fontId="46" fillId="0" borderId="32" xfId="3" applyNumberFormat="1" applyFont="1" applyBorder="1" applyAlignment="1">
      <alignment vertical="center" wrapText="1"/>
    </xf>
    <xf numFmtId="49" fontId="46" fillId="0" borderId="32" xfId="3" applyNumberFormat="1" applyFont="1" applyBorder="1" applyAlignment="1">
      <alignment horizontal="right" vertical="center" wrapText="1"/>
    </xf>
    <xf numFmtId="49" fontId="46" fillId="0" borderId="35" xfId="2" applyNumberFormat="1" applyFont="1" applyBorder="1" applyAlignment="1">
      <alignment horizontal="center" vertical="center" wrapText="1"/>
    </xf>
    <xf numFmtId="49" fontId="46" fillId="0" borderId="36" xfId="3" applyNumberFormat="1" applyFont="1" applyBorder="1" applyAlignment="1">
      <alignment horizontal="center" vertical="center" wrapText="1"/>
    </xf>
    <xf numFmtId="49" fontId="46" fillId="0" borderId="35" xfId="3" applyNumberFormat="1" applyFont="1" applyBorder="1" applyAlignment="1">
      <alignment vertical="center" wrapText="1"/>
    </xf>
    <xf numFmtId="49" fontId="46" fillId="0" borderId="35" xfId="3" applyNumberFormat="1" applyFont="1" applyBorder="1" applyAlignment="1">
      <alignment horizontal="right" vertical="center" wrapText="1"/>
    </xf>
    <xf numFmtId="49" fontId="46" fillId="0" borderId="34" xfId="3" applyNumberFormat="1" applyFont="1" applyBorder="1" applyAlignment="1">
      <alignment horizontal="center" vertical="center" wrapText="1"/>
    </xf>
    <xf numFmtId="49" fontId="45" fillId="0" borderId="32" xfId="3" applyNumberFormat="1" applyFont="1" applyBorder="1" applyAlignment="1">
      <alignment vertical="center" wrapText="1"/>
    </xf>
    <xf numFmtId="0" fontId="47" fillId="0" borderId="1" xfId="2" applyFont="1"/>
    <xf numFmtId="168" fontId="48" fillId="0" borderId="32" xfId="3" applyNumberFormat="1" applyFont="1" applyBorder="1" applyAlignment="1">
      <alignment vertical="center" wrapText="1"/>
    </xf>
    <xf numFmtId="49" fontId="48" fillId="0" borderId="32" xfId="2" applyNumberFormat="1" applyFont="1" applyBorder="1" applyAlignment="1">
      <alignment horizontal="center" vertical="center" wrapText="1"/>
    </xf>
    <xf numFmtId="49" fontId="48" fillId="0" borderId="34" xfId="3" applyNumberFormat="1" applyFont="1" applyBorder="1" applyAlignment="1">
      <alignment horizontal="center" vertical="center" wrapText="1"/>
    </xf>
    <xf numFmtId="49" fontId="48" fillId="0" borderId="35" xfId="3" applyNumberFormat="1" applyFont="1" applyBorder="1" applyAlignment="1">
      <alignment vertical="center" wrapText="1"/>
    </xf>
    <xf numFmtId="49" fontId="48" fillId="0" borderId="35" xfId="3" applyNumberFormat="1" applyFont="1" applyBorder="1" applyAlignment="1">
      <alignment horizontal="right" vertical="center" wrapText="1"/>
    </xf>
    <xf numFmtId="168" fontId="45" fillId="8" borderId="32" xfId="3" applyNumberFormat="1" applyFont="1" applyFill="1" applyBorder="1" applyAlignment="1">
      <alignment vertical="center" wrapText="1"/>
    </xf>
    <xf numFmtId="168" fontId="46" fillId="8" borderId="32" xfId="3" applyNumberFormat="1" applyFont="1" applyFill="1" applyBorder="1" applyAlignment="1">
      <alignment vertical="center" wrapText="1"/>
    </xf>
    <xf numFmtId="49" fontId="45" fillId="6" borderId="33" xfId="3" applyNumberFormat="1" applyFont="1" applyFill="1" applyBorder="1" applyAlignment="1">
      <alignment horizontal="center" vertical="center"/>
    </xf>
    <xf numFmtId="49" fontId="45" fillId="8" borderId="32" xfId="3" applyNumberFormat="1" applyFont="1" applyFill="1" applyBorder="1" applyAlignment="1">
      <alignment vertical="center" wrapText="1"/>
    </xf>
    <xf numFmtId="49" fontId="45" fillId="8" borderId="32" xfId="3" applyNumberFormat="1" applyFont="1" applyFill="1" applyBorder="1" applyAlignment="1">
      <alignment horizontal="left" vertical="center"/>
    </xf>
    <xf numFmtId="49" fontId="46" fillId="0" borderId="33" xfId="2" applyNumberFormat="1" applyFont="1" applyBorder="1" applyAlignment="1">
      <alignment horizontal="center" vertical="center" wrapText="1"/>
    </xf>
    <xf numFmtId="49" fontId="46" fillId="0" borderId="33" xfId="3" applyNumberFormat="1" applyFont="1" applyBorder="1" applyAlignment="1">
      <alignment horizontal="center" vertical="center" wrapText="1"/>
    </xf>
    <xf numFmtId="49" fontId="48" fillId="0" borderId="33" xfId="2" applyNumberFormat="1" applyFont="1" applyBorder="1" applyAlignment="1">
      <alignment horizontal="center" vertical="center" wrapText="1"/>
    </xf>
    <xf numFmtId="49" fontId="48" fillId="0" borderId="33" xfId="3" applyNumberFormat="1" applyFont="1" applyBorder="1" applyAlignment="1">
      <alignment horizontal="center" vertical="center" wrapText="1"/>
    </xf>
    <xf numFmtId="49" fontId="49" fillId="0" borderId="32" xfId="3" applyNumberFormat="1" applyFont="1" applyBorder="1" applyAlignment="1">
      <alignment vertical="center" wrapText="1"/>
    </xf>
    <xf numFmtId="3" fontId="46" fillId="0" borderId="32" xfId="2" applyNumberFormat="1" applyFont="1" applyBorder="1" applyAlignment="1">
      <alignment horizontal="center" vertical="center" wrapText="1"/>
    </xf>
    <xf numFmtId="3" fontId="46" fillId="0" borderId="33" xfId="2" applyNumberFormat="1" applyFont="1" applyBorder="1" applyAlignment="1">
      <alignment horizontal="center" vertical="center" wrapText="1"/>
    </xf>
    <xf numFmtId="3" fontId="50" fillId="0" borderId="33" xfId="2" applyNumberFormat="1" applyFont="1" applyBorder="1" applyAlignment="1">
      <alignment horizontal="center" vertical="center" wrapText="1"/>
    </xf>
    <xf numFmtId="49" fontId="50" fillId="0" borderId="33" xfId="3" applyNumberFormat="1" applyFont="1" applyBorder="1" applyAlignment="1">
      <alignment horizontal="center" vertical="center" wrapText="1"/>
    </xf>
    <xf numFmtId="49" fontId="46" fillId="0" borderId="32" xfId="4" applyNumberFormat="1" applyFont="1" applyBorder="1" applyAlignment="1">
      <alignment horizontal="right" vertical="center" wrapText="1"/>
    </xf>
    <xf numFmtId="49" fontId="51" fillId="0" borderId="32" xfId="3" applyNumberFormat="1" applyFont="1" applyBorder="1" applyAlignment="1">
      <alignment vertical="center" wrapText="1"/>
    </xf>
    <xf numFmtId="49" fontId="46" fillId="0" borderId="34" xfId="5" applyNumberFormat="1" applyFont="1" applyBorder="1" applyAlignment="1">
      <alignment horizontal="center" vertical="center" wrapText="1"/>
    </xf>
    <xf numFmtId="49" fontId="44" fillId="0" borderId="32" xfId="5" applyNumberFormat="1" applyBorder="1" applyAlignment="1">
      <alignment vertical="center" wrapText="1"/>
    </xf>
    <xf numFmtId="49" fontId="46" fillId="0" borderId="32" xfId="5" applyNumberFormat="1" applyFont="1" applyBorder="1" applyAlignment="1">
      <alignment vertical="center" wrapText="1"/>
    </xf>
    <xf numFmtId="49" fontId="46" fillId="0" borderId="32" xfId="2" applyNumberFormat="1" applyFont="1" applyBorder="1" applyAlignment="1">
      <alignment vertical="center" wrapText="1"/>
    </xf>
    <xf numFmtId="49" fontId="46" fillId="0" borderId="32" xfId="5" applyNumberFormat="1" applyFont="1" applyBorder="1" applyAlignment="1">
      <alignment horizontal="right" vertical="center" wrapText="1"/>
    </xf>
    <xf numFmtId="168" fontId="48" fillId="0" borderId="32" xfId="3" applyNumberFormat="1" applyFont="1" applyBorder="1" applyAlignment="1">
      <alignment vertical="center"/>
    </xf>
    <xf numFmtId="3" fontId="48" fillId="0" borderId="32" xfId="2" applyNumberFormat="1" applyFont="1" applyBorder="1" applyAlignment="1">
      <alignment horizontal="center" vertical="center"/>
    </xf>
    <xf numFmtId="49" fontId="48" fillId="0" borderId="34" xfId="3" applyNumberFormat="1" applyFont="1" applyBorder="1" applyAlignment="1">
      <alignment horizontal="center" vertical="center"/>
    </xf>
    <xf numFmtId="0" fontId="48" fillId="0" borderId="32" xfId="3" applyFont="1" applyBorder="1" applyAlignment="1">
      <alignment vertical="center" wrapText="1"/>
    </xf>
    <xf numFmtId="49" fontId="48" fillId="0" borderId="32" xfId="3" applyNumberFormat="1" applyFont="1" applyBorder="1" applyAlignment="1">
      <alignment horizontal="right" vertical="center"/>
    </xf>
    <xf numFmtId="49" fontId="48" fillId="0" borderId="32" xfId="3" applyNumberFormat="1" applyFont="1" applyBorder="1" applyAlignment="1">
      <alignment vertical="center" wrapText="1"/>
    </xf>
    <xf numFmtId="49" fontId="48" fillId="0" borderId="32" xfId="3" applyNumberFormat="1" applyFont="1" applyBorder="1" applyAlignment="1">
      <alignment horizontal="right" vertical="center" wrapText="1"/>
    </xf>
    <xf numFmtId="49" fontId="48" fillId="0" borderId="32" xfId="4" applyNumberFormat="1" applyFont="1" applyBorder="1" applyAlignment="1">
      <alignment horizontal="right" vertical="center" wrapText="1"/>
    </xf>
    <xf numFmtId="49" fontId="46" fillId="9" borderId="32" xfId="2" applyNumberFormat="1" applyFont="1" applyFill="1" applyBorder="1" applyAlignment="1">
      <alignment horizontal="center" vertical="center" wrapText="1"/>
    </xf>
    <xf numFmtId="49" fontId="46" fillId="9" borderId="34" xfId="3" applyNumberFormat="1" applyFont="1" applyFill="1" applyBorder="1" applyAlignment="1">
      <alignment horizontal="center" vertical="center" wrapText="1"/>
    </xf>
    <xf numFmtId="49" fontId="46" fillId="9" borderId="32" xfId="3" applyNumberFormat="1" applyFont="1" applyFill="1" applyBorder="1" applyAlignment="1">
      <alignment vertical="center" wrapText="1"/>
    </xf>
    <xf numFmtId="0" fontId="52" fillId="0" borderId="1" xfId="2" applyFont="1"/>
    <xf numFmtId="169" fontId="53" fillId="6" borderId="31" xfId="3" applyNumberFormat="1" applyFont="1" applyFill="1" applyBorder="1" applyAlignment="1">
      <alignment horizontal="right" vertical="center"/>
    </xf>
    <xf numFmtId="169" fontId="53" fillId="6" borderId="37" xfId="3" applyNumberFormat="1" applyFont="1" applyFill="1" applyBorder="1" applyAlignment="1">
      <alignment horizontal="right" vertical="center"/>
    </xf>
    <xf numFmtId="0" fontId="53" fillId="6" borderId="38" xfId="3" applyFont="1" applyFill="1" applyBorder="1" applyAlignment="1">
      <alignment horizontal="center" vertical="center"/>
    </xf>
    <xf numFmtId="0" fontId="53" fillId="6" borderId="38" xfId="3" applyFont="1" applyFill="1" applyBorder="1" applyAlignment="1">
      <alignment horizontal="left" vertical="center"/>
    </xf>
    <xf numFmtId="49" fontId="53" fillId="6" borderId="39" xfId="3" applyNumberFormat="1" applyFont="1" applyFill="1" applyBorder="1" applyAlignment="1">
      <alignment horizontal="center" vertical="center"/>
    </xf>
    <xf numFmtId="169" fontId="53" fillId="6" borderId="26" xfId="3" applyNumberFormat="1" applyFont="1" applyFill="1" applyBorder="1" applyAlignment="1">
      <alignment horizontal="right" vertical="center"/>
    </xf>
    <xf numFmtId="169" fontId="53" fillId="6" borderId="40" xfId="3" applyNumberFormat="1" applyFont="1" applyFill="1" applyBorder="1" applyAlignment="1">
      <alignment horizontal="right" vertical="center"/>
    </xf>
    <xf numFmtId="0" fontId="53" fillId="6" borderId="41" xfId="3" applyFont="1" applyFill="1" applyBorder="1" applyAlignment="1">
      <alignment horizontal="center" vertical="center"/>
    </xf>
    <xf numFmtId="0" fontId="53" fillId="6" borderId="41" xfId="3" applyFont="1" applyFill="1" applyBorder="1" applyAlignment="1">
      <alignment horizontal="left" vertical="center"/>
    </xf>
    <xf numFmtId="49" fontId="53" fillId="6" borderId="42" xfId="3" applyNumberFormat="1" applyFont="1" applyFill="1" applyBorder="1" applyAlignment="1">
      <alignment horizontal="center" vertical="center"/>
    </xf>
    <xf numFmtId="0" fontId="3" fillId="9" borderId="0" xfId="0" applyFont="1" applyFill="1" applyAlignment="1" applyProtection="1">
      <alignment horizontal="left" vertical="center"/>
      <protection locked="0"/>
    </xf>
    <xf numFmtId="0" fontId="3" fillId="9" borderId="0" xfId="0" applyFont="1" applyFill="1" applyAlignment="1" applyProtection="1">
      <alignment horizontal="left" vertical="center"/>
      <protection locked="0"/>
    </xf>
    <xf numFmtId="0" fontId="3" fillId="9" borderId="0" xfId="0" applyFont="1" applyFill="1" applyAlignment="1">
      <alignment horizontal="left" vertical="center"/>
    </xf>
    <xf numFmtId="49" fontId="3" fillId="7" borderId="0" xfId="0" applyNumberFormat="1" applyFont="1" applyFill="1" applyAlignment="1" applyProtection="1">
      <alignment horizontal="left" vertical="center"/>
      <protection locked="0"/>
    </xf>
    <xf numFmtId="49" fontId="3" fillId="7" borderId="0" xfId="0" applyNumberFormat="1" applyFont="1" applyFill="1" applyAlignment="1" applyProtection="1">
      <alignment horizontal="left" vertical="center"/>
      <protection locked="0"/>
    </xf>
    <xf numFmtId="0" fontId="3" fillId="7" borderId="0" xfId="0" applyFont="1" applyFill="1" applyAlignment="1" applyProtection="1">
      <alignment horizontal="left" vertical="center"/>
      <protection locked="0"/>
    </xf>
    <xf numFmtId="168" fontId="46" fillId="7" borderId="32" xfId="3" applyNumberFormat="1" applyFont="1" applyFill="1" applyBorder="1" applyAlignment="1" applyProtection="1">
      <alignment vertical="center" wrapText="1"/>
      <protection locked="0"/>
    </xf>
    <xf numFmtId="169" fontId="53" fillId="6" borderId="43" xfId="3" applyNumberFormat="1" applyFont="1" applyFill="1" applyBorder="1" applyAlignment="1" applyProtection="1">
      <alignment vertical="center"/>
      <protection locked="0"/>
    </xf>
    <xf numFmtId="49" fontId="54" fillId="10" borderId="45" xfId="3" applyNumberFormat="1" applyFont="1" applyFill="1" applyBorder="1" applyAlignment="1" applyProtection="1">
      <alignment horizontal="right" vertical="center" wrapText="1"/>
      <protection locked="0"/>
    </xf>
    <xf numFmtId="0" fontId="53" fillId="6" borderId="25" xfId="3" applyFont="1" applyFill="1" applyBorder="1" applyAlignment="1" applyProtection="1">
      <alignment vertical="center"/>
      <protection locked="0"/>
    </xf>
    <xf numFmtId="0" fontId="53" fillId="6" borderId="25" xfId="3" applyFont="1" applyFill="1" applyBorder="1" applyAlignment="1" applyProtection="1">
      <alignment horizontal="center" vertical="center"/>
      <protection locked="0"/>
    </xf>
    <xf numFmtId="169" fontId="53" fillId="6" borderId="44" xfId="3" applyNumberFormat="1" applyFont="1" applyFill="1" applyBorder="1" applyAlignment="1" applyProtection="1">
      <alignment vertical="center"/>
      <protection locked="0"/>
    </xf>
    <xf numFmtId="4" fontId="19" fillId="7" borderId="23" xfId="0" applyNumberFormat="1" applyFont="1" applyFill="1" applyBorder="1" applyAlignment="1" applyProtection="1">
      <alignment vertical="center"/>
      <protection locked="0"/>
    </xf>
  </cellXfs>
  <cellStyles count="6">
    <cellStyle name="Hypertextový odkaz" xfId="1" builtinId="8"/>
    <cellStyle name="Normální" xfId="0" builtinId="0" customBuiltin="1"/>
    <cellStyle name="Normální 2" xfId="2" xr:uid="{DFD369E7-723F-4CAA-A50D-9C947CAF86A2}"/>
    <cellStyle name="normální_1.4 Výkaz-výměrA" xfId="3" xr:uid="{C94608A1-43DF-4936-95F4-3056C086E847}"/>
    <cellStyle name="normální_1.4 Výkaz-výměrA 2" xfId="5" xr:uid="{633EFFE3-8037-4B56-A8E6-A2A2B294D31E}"/>
    <cellStyle name="normální_1.4 Výkaz-výměrA 3" xfId="4" xr:uid="{C9A6A292-9553-4AAA-AC94-3145A7287025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219075</xdr:rowOff>
    </xdr:from>
    <xdr:to>
      <xdr:col>1</xdr:col>
      <xdr:colOff>1095375</xdr:colOff>
      <xdr:row>0</xdr:row>
      <xdr:rowOff>381000</xdr:rowOff>
    </xdr:to>
    <xdr:sp macro="" textlink="">
      <xdr:nvSpPr>
        <xdr:cNvPr id="2" name="nObjekt">
          <a:extLst>
            <a:ext uri="{FF2B5EF4-FFF2-40B4-BE49-F238E27FC236}">
              <a16:creationId xmlns:a16="http://schemas.microsoft.com/office/drawing/2014/main" id="{FD44BB04-4B6B-4718-B42A-2F6AEEBC0E2A}"/>
            </a:ext>
          </a:extLst>
        </xdr:cNvPr>
        <xdr:cNvSpPr txBox="1">
          <a:spLocks noChangeArrowheads="1"/>
        </xdr:cNvSpPr>
      </xdr:nvSpPr>
      <xdr:spPr bwMode="auto">
        <a:xfrm>
          <a:off x="638175" y="190500"/>
          <a:ext cx="581025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OBJEKT:</a:t>
          </a:r>
        </a:p>
      </xdr:txBody>
    </xdr:sp>
    <xdr:clientData/>
  </xdr:twoCellAnchor>
  <xdr:twoCellAnchor>
    <xdr:from>
      <xdr:col>1</xdr:col>
      <xdr:colOff>1123950</xdr:colOff>
      <xdr:row>0</xdr:row>
      <xdr:rowOff>219075</xdr:rowOff>
    </xdr:from>
    <xdr:to>
      <xdr:col>5</xdr:col>
      <xdr:colOff>866775</xdr:colOff>
      <xdr:row>0</xdr:row>
      <xdr:rowOff>381000</xdr:rowOff>
    </xdr:to>
    <xdr:sp macro="" textlink="">
      <xdr:nvSpPr>
        <xdr:cNvPr id="3" name="aObjekt">
          <a:extLst>
            <a:ext uri="{FF2B5EF4-FFF2-40B4-BE49-F238E27FC236}">
              <a16:creationId xmlns:a16="http://schemas.microsoft.com/office/drawing/2014/main" id="{D5B3B72D-CBB6-4D2F-9B79-30E0240EE3C2}"/>
            </a:ext>
          </a:extLst>
        </xdr:cNvPr>
        <xdr:cNvSpPr txBox="1">
          <a:spLocks noChangeArrowheads="1"/>
        </xdr:cNvSpPr>
      </xdr:nvSpPr>
      <xdr:spPr bwMode="auto">
        <a:xfrm>
          <a:off x="1219200" y="190500"/>
          <a:ext cx="243840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KD MILOVICE</a:t>
          </a:r>
        </a:p>
      </xdr:txBody>
    </xdr:sp>
    <xdr:clientData/>
  </xdr:twoCellAnchor>
  <xdr:twoCellAnchor>
    <xdr:from>
      <xdr:col>1</xdr:col>
      <xdr:colOff>28575</xdr:colOff>
      <xdr:row>0</xdr:row>
      <xdr:rowOff>409575</xdr:rowOff>
    </xdr:from>
    <xdr:to>
      <xdr:col>1</xdr:col>
      <xdr:colOff>1095375</xdr:colOff>
      <xdr:row>0</xdr:row>
      <xdr:rowOff>571500</xdr:rowOff>
    </xdr:to>
    <xdr:sp macro="" textlink="">
      <xdr:nvSpPr>
        <xdr:cNvPr id="4" name="nStupen">
          <a:extLst>
            <a:ext uri="{FF2B5EF4-FFF2-40B4-BE49-F238E27FC236}">
              <a16:creationId xmlns:a16="http://schemas.microsoft.com/office/drawing/2014/main" id="{C47553BB-5D18-4DCD-AA1C-5E9917F55591}"/>
            </a:ext>
          </a:extLst>
        </xdr:cNvPr>
        <xdr:cNvSpPr txBox="1">
          <a:spLocks noChangeArrowheads="1"/>
        </xdr:cNvSpPr>
      </xdr:nvSpPr>
      <xdr:spPr bwMode="auto">
        <a:xfrm>
          <a:off x="638175" y="190500"/>
          <a:ext cx="581025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STUPEŇ:</a:t>
          </a:r>
        </a:p>
      </xdr:txBody>
    </xdr:sp>
    <xdr:clientData/>
  </xdr:twoCellAnchor>
  <xdr:twoCellAnchor>
    <xdr:from>
      <xdr:col>1</xdr:col>
      <xdr:colOff>1123950</xdr:colOff>
      <xdr:row>0</xdr:row>
      <xdr:rowOff>409575</xdr:rowOff>
    </xdr:from>
    <xdr:to>
      <xdr:col>5</xdr:col>
      <xdr:colOff>866775</xdr:colOff>
      <xdr:row>0</xdr:row>
      <xdr:rowOff>571500</xdr:rowOff>
    </xdr:to>
    <xdr:sp macro="" textlink="">
      <xdr:nvSpPr>
        <xdr:cNvPr id="5" name="aStupen">
          <a:extLst>
            <a:ext uri="{FF2B5EF4-FFF2-40B4-BE49-F238E27FC236}">
              <a16:creationId xmlns:a16="http://schemas.microsoft.com/office/drawing/2014/main" id="{88D5F6E8-886E-4ECB-8C3C-8290059353B9}"/>
            </a:ext>
          </a:extLst>
        </xdr:cNvPr>
        <xdr:cNvSpPr txBox="1">
          <a:spLocks noChangeArrowheads="1"/>
        </xdr:cNvSpPr>
      </xdr:nvSpPr>
      <xdr:spPr bwMode="auto">
        <a:xfrm>
          <a:off x="1219200" y="190500"/>
          <a:ext cx="243840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endParaRPr lang="cs-CZ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28575</xdr:colOff>
      <xdr:row>0</xdr:row>
      <xdr:rowOff>600075</xdr:rowOff>
    </xdr:from>
    <xdr:to>
      <xdr:col>1</xdr:col>
      <xdr:colOff>1095375</xdr:colOff>
      <xdr:row>0</xdr:row>
      <xdr:rowOff>942975</xdr:rowOff>
    </xdr:to>
    <xdr:sp macro="" textlink="">
      <xdr:nvSpPr>
        <xdr:cNvPr id="6" name="nProfese">
          <a:extLst>
            <a:ext uri="{FF2B5EF4-FFF2-40B4-BE49-F238E27FC236}">
              <a16:creationId xmlns:a16="http://schemas.microsoft.com/office/drawing/2014/main" id="{CDA4A683-9146-4325-8438-110635A7828B}"/>
            </a:ext>
          </a:extLst>
        </xdr:cNvPr>
        <xdr:cNvSpPr txBox="1">
          <a:spLocks noChangeArrowheads="1"/>
        </xdr:cNvSpPr>
      </xdr:nvSpPr>
      <xdr:spPr bwMode="auto">
        <a:xfrm>
          <a:off x="638175" y="190500"/>
          <a:ext cx="581025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AKCE:</a:t>
          </a:r>
        </a:p>
      </xdr:txBody>
    </xdr:sp>
    <xdr:clientData/>
  </xdr:twoCellAnchor>
  <xdr:twoCellAnchor>
    <xdr:from>
      <xdr:col>1</xdr:col>
      <xdr:colOff>1123950</xdr:colOff>
      <xdr:row>0</xdr:row>
      <xdr:rowOff>590550</xdr:rowOff>
    </xdr:from>
    <xdr:to>
      <xdr:col>5</xdr:col>
      <xdr:colOff>867276</xdr:colOff>
      <xdr:row>0</xdr:row>
      <xdr:rowOff>942975</xdr:rowOff>
    </xdr:to>
    <xdr:sp macro="" textlink="">
      <xdr:nvSpPr>
        <xdr:cNvPr id="7" name="aProfese1">
          <a:extLst>
            <a:ext uri="{FF2B5EF4-FFF2-40B4-BE49-F238E27FC236}">
              <a16:creationId xmlns:a16="http://schemas.microsoft.com/office/drawing/2014/main" id="{2DCC34A3-606C-466C-89A5-A8B7DAFA062D}"/>
            </a:ext>
          </a:extLst>
        </xdr:cNvPr>
        <xdr:cNvSpPr txBox="1">
          <a:spLocks noChangeArrowheads="1"/>
        </xdr:cNvSpPr>
      </xdr:nvSpPr>
      <xdr:spPr bwMode="auto">
        <a:xfrm>
          <a:off x="1219200" y="190500"/>
          <a:ext cx="2438901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endParaRPr lang="cs-CZ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28575</xdr:colOff>
      <xdr:row>0</xdr:row>
      <xdr:rowOff>971550</xdr:rowOff>
    </xdr:from>
    <xdr:to>
      <xdr:col>1</xdr:col>
      <xdr:colOff>1095375</xdr:colOff>
      <xdr:row>0</xdr:row>
      <xdr:rowOff>1133475</xdr:rowOff>
    </xdr:to>
    <xdr:sp macro="" textlink="">
      <xdr:nvSpPr>
        <xdr:cNvPr id="8" name="nCislo">
          <a:extLst>
            <a:ext uri="{FF2B5EF4-FFF2-40B4-BE49-F238E27FC236}">
              <a16:creationId xmlns:a16="http://schemas.microsoft.com/office/drawing/2014/main" id="{B494405F-5BF1-471E-8D4D-6A214F5E7B6C}"/>
            </a:ext>
          </a:extLst>
        </xdr:cNvPr>
        <xdr:cNvSpPr txBox="1">
          <a:spLocks noChangeArrowheads="1"/>
        </xdr:cNvSpPr>
      </xdr:nvSpPr>
      <xdr:spPr bwMode="auto">
        <a:xfrm>
          <a:off x="638175" y="190500"/>
          <a:ext cx="581025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ČÁST:</a:t>
          </a:r>
        </a:p>
      </xdr:txBody>
    </xdr:sp>
    <xdr:clientData/>
  </xdr:twoCellAnchor>
  <xdr:twoCellAnchor>
    <xdr:from>
      <xdr:col>1</xdr:col>
      <xdr:colOff>1123949</xdr:colOff>
      <xdr:row>0</xdr:row>
      <xdr:rowOff>971550</xdr:rowOff>
    </xdr:from>
    <xdr:to>
      <xdr:col>5</xdr:col>
      <xdr:colOff>866775</xdr:colOff>
      <xdr:row>0</xdr:row>
      <xdr:rowOff>1133475</xdr:rowOff>
    </xdr:to>
    <xdr:sp macro="" textlink="">
      <xdr:nvSpPr>
        <xdr:cNvPr id="9" name="aCislo">
          <a:extLst>
            <a:ext uri="{FF2B5EF4-FFF2-40B4-BE49-F238E27FC236}">
              <a16:creationId xmlns:a16="http://schemas.microsoft.com/office/drawing/2014/main" id="{35A3F87B-2CCC-4D51-96EE-AD5071DD1FD7}"/>
            </a:ext>
          </a:extLst>
        </xdr:cNvPr>
        <xdr:cNvSpPr txBox="1">
          <a:spLocks noChangeArrowheads="1"/>
        </xdr:cNvSpPr>
      </xdr:nvSpPr>
      <xdr:spPr bwMode="auto">
        <a:xfrm>
          <a:off x="1219199" y="190500"/>
          <a:ext cx="2438401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JEVIŠTNÍ TECHNOLOGIE</a:t>
          </a:r>
        </a:p>
      </xdr:txBody>
    </xdr:sp>
    <xdr:clientData/>
  </xdr:twoCellAnchor>
  <xdr:twoCellAnchor>
    <xdr:from>
      <xdr:col>1</xdr:col>
      <xdr:colOff>28575</xdr:colOff>
      <xdr:row>0</xdr:row>
      <xdr:rowOff>19050</xdr:rowOff>
    </xdr:from>
    <xdr:to>
      <xdr:col>5</xdr:col>
      <xdr:colOff>866775</xdr:colOff>
      <xdr:row>0</xdr:row>
      <xdr:rowOff>190500</xdr:rowOff>
    </xdr:to>
    <xdr:sp macro="" textlink="">
      <xdr:nvSpPr>
        <xdr:cNvPr id="10" name="aRevize">
          <a:extLst>
            <a:ext uri="{FF2B5EF4-FFF2-40B4-BE49-F238E27FC236}">
              <a16:creationId xmlns:a16="http://schemas.microsoft.com/office/drawing/2014/main" id="{77BCFBFA-DF6A-49C7-8A85-455E7DA1D5D9}"/>
            </a:ext>
          </a:extLst>
        </xdr:cNvPr>
        <xdr:cNvSpPr txBox="1">
          <a:spLocks noChangeArrowheads="1"/>
        </xdr:cNvSpPr>
      </xdr:nvSpPr>
      <xdr:spPr bwMode="auto">
        <a:xfrm>
          <a:off x="638175" y="19050"/>
          <a:ext cx="3019425" cy="17145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SEZNAM STROJŮ A ZAŘÍZENÍ A TECHNICKÉ SPECIFIKACE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>
      <selection activeCell="BE5" sqref="BE5:BE3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54.83203125" style="1" customWidth="1"/>
    <col min="71" max="91" width="9.332031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75" t="s">
        <v>6</v>
      </c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S2" s="15" t="s">
        <v>7</v>
      </c>
      <c r="BT2" s="15" t="s">
        <v>8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pans="1:74" s="1" customFormat="1" ht="24.95" customHeight="1">
      <c r="B4" s="18"/>
      <c r="D4" s="19" t="s">
        <v>10</v>
      </c>
      <c r="AR4" s="18"/>
      <c r="AS4" s="20" t="s">
        <v>11</v>
      </c>
      <c r="BE4" s="21" t="s">
        <v>12</v>
      </c>
      <c r="BS4" s="15" t="s">
        <v>13</v>
      </c>
    </row>
    <row r="5" spans="1:74" s="1" customFormat="1" ht="12" customHeight="1">
      <c r="B5" s="18"/>
      <c r="D5" s="22" t="s">
        <v>14</v>
      </c>
      <c r="K5" s="255" t="s">
        <v>15</v>
      </c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R5" s="18"/>
      <c r="BE5" s="252" t="s">
        <v>16</v>
      </c>
      <c r="BS5" s="15" t="s">
        <v>7</v>
      </c>
    </row>
    <row r="6" spans="1:74" s="1" customFormat="1" ht="36.950000000000003" customHeight="1">
      <c r="B6" s="18"/>
      <c r="D6" s="24" t="s">
        <v>17</v>
      </c>
      <c r="K6" s="257" t="s">
        <v>18</v>
      </c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R6" s="18"/>
      <c r="BE6" s="253"/>
      <c r="BS6" s="15" t="s">
        <v>7</v>
      </c>
    </row>
    <row r="7" spans="1:74" s="1" customFormat="1" ht="12" customHeight="1">
      <c r="B7" s="18"/>
      <c r="D7" s="25" t="s">
        <v>19</v>
      </c>
      <c r="K7" s="23" t="s">
        <v>20</v>
      </c>
      <c r="AK7" s="25" t="s">
        <v>21</v>
      </c>
      <c r="AN7" s="23" t="s">
        <v>3</v>
      </c>
      <c r="AR7" s="18"/>
      <c r="BE7" s="253"/>
      <c r="BS7" s="15" t="s">
        <v>7</v>
      </c>
    </row>
    <row r="8" spans="1:74" s="1" customFormat="1" ht="12" customHeight="1">
      <c r="B8" s="18"/>
      <c r="D8" s="25" t="s">
        <v>22</v>
      </c>
      <c r="K8" s="23" t="s">
        <v>23</v>
      </c>
      <c r="AK8" s="25" t="s">
        <v>24</v>
      </c>
      <c r="AN8" s="375"/>
      <c r="AR8" s="18"/>
      <c r="BE8" s="253"/>
      <c r="BS8" s="15" t="s">
        <v>7</v>
      </c>
    </row>
    <row r="9" spans="1:74" s="1" customFormat="1" ht="14.45" customHeight="1">
      <c r="B9" s="18"/>
      <c r="AR9" s="18"/>
      <c r="BE9" s="253"/>
      <c r="BS9" s="15" t="s">
        <v>7</v>
      </c>
    </row>
    <row r="10" spans="1:74" s="1" customFormat="1" ht="12" customHeight="1">
      <c r="B10" s="18"/>
      <c r="D10" s="25" t="s">
        <v>25</v>
      </c>
      <c r="AK10" s="25" t="s">
        <v>26</v>
      </c>
      <c r="AN10" s="23" t="s">
        <v>3</v>
      </c>
      <c r="AR10" s="18"/>
      <c r="BE10" s="253"/>
      <c r="BS10" s="15" t="s">
        <v>7</v>
      </c>
    </row>
    <row r="11" spans="1:74" s="1" customFormat="1" ht="18.399999999999999" customHeight="1">
      <c r="B11" s="18"/>
      <c r="E11" s="23" t="s">
        <v>27</v>
      </c>
      <c r="AK11" s="25" t="s">
        <v>28</v>
      </c>
      <c r="AN11" s="23" t="s">
        <v>3</v>
      </c>
      <c r="AR11" s="18"/>
      <c r="BE11" s="253"/>
      <c r="BS11" s="15" t="s">
        <v>7</v>
      </c>
    </row>
    <row r="12" spans="1:74" s="1" customFormat="1" ht="6.95" customHeight="1">
      <c r="B12" s="18"/>
      <c r="AR12" s="18"/>
      <c r="BE12" s="253"/>
      <c r="BS12" s="15" t="s">
        <v>7</v>
      </c>
    </row>
    <row r="13" spans="1:74" s="1" customFormat="1" ht="12" customHeight="1">
      <c r="B13" s="18"/>
      <c r="D13" s="25" t="s">
        <v>29</v>
      </c>
      <c r="AK13" s="25" t="s">
        <v>26</v>
      </c>
      <c r="AN13" s="374"/>
      <c r="AR13" s="18"/>
      <c r="BE13" s="253"/>
      <c r="BS13" s="15" t="s">
        <v>7</v>
      </c>
    </row>
    <row r="14" spans="1:74" ht="12.75">
      <c r="B14" s="18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25" t="s">
        <v>28</v>
      </c>
      <c r="AN14" s="374"/>
      <c r="AR14" s="18"/>
      <c r="BE14" s="253"/>
      <c r="BS14" s="15" t="s">
        <v>7</v>
      </c>
    </row>
    <row r="15" spans="1:74" s="1" customFormat="1" ht="6.95" customHeight="1">
      <c r="B15" s="18"/>
      <c r="AR15" s="18"/>
      <c r="BE15" s="253"/>
      <c r="BS15" s="15" t="s">
        <v>4</v>
      </c>
    </row>
    <row r="16" spans="1:74" s="1" customFormat="1" ht="12" customHeight="1">
      <c r="B16" s="18"/>
      <c r="D16" s="25" t="s">
        <v>30</v>
      </c>
      <c r="AK16" s="25" t="s">
        <v>26</v>
      </c>
      <c r="AN16" s="23" t="s">
        <v>3</v>
      </c>
      <c r="AR16" s="18"/>
      <c r="BE16" s="253"/>
      <c r="BS16" s="15" t="s">
        <v>4</v>
      </c>
    </row>
    <row r="17" spans="1:71" s="1" customFormat="1" ht="18.399999999999999" customHeight="1">
      <c r="B17" s="18"/>
      <c r="E17" s="23" t="s">
        <v>31</v>
      </c>
      <c r="AK17" s="25" t="s">
        <v>28</v>
      </c>
      <c r="AN17" s="23" t="s">
        <v>3</v>
      </c>
      <c r="AR17" s="18"/>
      <c r="BE17" s="253"/>
      <c r="BS17" s="15" t="s">
        <v>32</v>
      </c>
    </row>
    <row r="18" spans="1:71" s="1" customFormat="1" ht="6.95" customHeight="1">
      <c r="B18" s="18"/>
      <c r="AR18" s="18"/>
      <c r="BE18" s="253"/>
      <c r="BS18" s="15" t="s">
        <v>7</v>
      </c>
    </row>
    <row r="19" spans="1:71" s="1" customFormat="1" ht="12" customHeight="1">
      <c r="B19" s="18"/>
      <c r="D19" s="25" t="s">
        <v>33</v>
      </c>
      <c r="AK19" s="25" t="s">
        <v>26</v>
      </c>
      <c r="AN19" s="23" t="s">
        <v>3</v>
      </c>
      <c r="AR19" s="18"/>
      <c r="BE19" s="253"/>
      <c r="BS19" s="15" t="s">
        <v>7</v>
      </c>
    </row>
    <row r="20" spans="1:71" s="1" customFormat="1" ht="18.399999999999999" customHeight="1">
      <c r="B20" s="18"/>
      <c r="E20" s="23" t="s">
        <v>34</v>
      </c>
      <c r="AK20" s="25" t="s">
        <v>28</v>
      </c>
      <c r="AN20" s="23" t="s">
        <v>3</v>
      </c>
      <c r="AR20" s="18"/>
      <c r="BE20" s="253"/>
      <c r="BS20" s="15" t="s">
        <v>4</v>
      </c>
    </row>
    <row r="21" spans="1:71" s="1" customFormat="1" ht="6.95" customHeight="1">
      <c r="B21" s="18"/>
      <c r="AR21" s="18"/>
      <c r="BE21" s="253"/>
    </row>
    <row r="22" spans="1:71" s="1" customFormat="1" ht="12" customHeight="1">
      <c r="B22" s="18"/>
      <c r="D22" s="25" t="s">
        <v>35</v>
      </c>
      <c r="AR22" s="18"/>
      <c r="BE22" s="253"/>
    </row>
    <row r="23" spans="1:71" s="1" customFormat="1" ht="76.5" customHeight="1">
      <c r="B23" s="18"/>
      <c r="E23" s="258" t="s">
        <v>36</v>
      </c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R23" s="18"/>
      <c r="BE23" s="253"/>
    </row>
    <row r="24" spans="1:71" s="1" customFormat="1" ht="6.95" customHeight="1">
      <c r="B24" s="18"/>
      <c r="AR24" s="18"/>
      <c r="BE24" s="253"/>
    </row>
    <row r="25" spans="1:71" s="1" customFormat="1" ht="6.95" customHeight="1">
      <c r="B25" s="18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8"/>
      <c r="BE25" s="253"/>
    </row>
    <row r="26" spans="1:71" s="2" customFormat="1" ht="25.9" customHeight="1">
      <c r="A26" s="28"/>
      <c r="B26" s="29"/>
      <c r="C26" s="28"/>
      <c r="D26" s="30" t="s">
        <v>37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59">
        <f>ROUND(AG54,2)</f>
        <v>0</v>
      </c>
      <c r="AL26" s="260"/>
      <c r="AM26" s="260"/>
      <c r="AN26" s="260"/>
      <c r="AO26" s="260"/>
      <c r="AP26" s="28"/>
      <c r="AQ26" s="28"/>
      <c r="AR26" s="29"/>
      <c r="BE26" s="253"/>
    </row>
    <row r="27" spans="1:71" s="2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53"/>
    </row>
    <row r="28" spans="1:71" s="2" customFormat="1" ht="12.75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61" t="s">
        <v>38</v>
      </c>
      <c r="M28" s="261"/>
      <c r="N28" s="261"/>
      <c r="O28" s="261"/>
      <c r="P28" s="261"/>
      <c r="Q28" s="28"/>
      <c r="R28" s="28"/>
      <c r="S28" s="28"/>
      <c r="T28" s="28"/>
      <c r="U28" s="28"/>
      <c r="V28" s="28"/>
      <c r="W28" s="261" t="s">
        <v>39</v>
      </c>
      <c r="X28" s="261"/>
      <c r="Y28" s="261"/>
      <c r="Z28" s="261"/>
      <c r="AA28" s="261"/>
      <c r="AB28" s="261"/>
      <c r="AC28" s="261"/>
      <c r="AD28" s="261"/>
      <c r="AE28" s="261"/>
      <c r="AF28" s="28"/>
      <c r="AG28" s="28"/>
      <c r="AH28" s="28"/>
      <c r="AI28" s="28"/>
      <c r="AJ28" s="28"/>
      <c r="AK28" s="261" t="s">
        <v>40</v>
      </c>
      <c r="AL28" s="261"/>
      <c r="AM28" s="261"/>
      <c r="AN28" s="261"/>
      <c r="AO28" s="261"/>
      <c r="AP28" s="28"/>
      <c r="AQ28" s="28"/>
      <c r="AR28" s="29"/>
      <c r="BE28" s="253"/>
    </row>
    <row r="29" spans="1:71" s="3" customFormat="1" ht="14.45" customHeight="1">
      <c r="B29" s="33"/>
      <c r="D29" s="25" t="s">
        <v>41</v>
      </c>
      <c r="F29" s="25" t="s">
        <v>42</v>
      </c>
      <c r="L29" s="251">
        <v>0.21</v>
      </c>
      <c r="M29" s="250"/>
      <c r="N29" s="250"/>
      <c r="O29" s="250"/>
      <c r="P29" s="250"/>
      <c r="W29" s="249">
        <f>ROUND(AZ54, 2)</f>
        <v>0</v>
      </c>
      <c r="X29" s="250"/>
      <c r="Y29" s="250"/>
      <c r="Z29" s="250"/>
      <c r="AA29" s="250"/>
      <c r="AB29" s="250"/>
      <c r="AC29" s="250"/>
      <c r="AD29" s="250"/>
      <c r="AE29" s="250"/>
      <c r="AK29" s="249">
        <f>ROUND(AV54, 2)</f>
        <v>0</v>
      </c>
      <c r="AL29" s="250"/>
      <c r="AM29" s="250"/>
      <c r="AN29" s="250"/>
      <c r="AO29" s="250"/>
      <c r="AR29" s="33"/>
      <c r="BE29" s="254"/>
    </row>
    <row r="30" spans="1:71" s="3" customFormat="1" ht="14.45" customHeight="1">
      <c r="B30" s="33"/>
      <c r="F30" s="25" t="s">
        <v>43</v>
      </c>
      <c r="L30" s="251">
        <v>0.15</v>
      </c>
      <c r="M30" s="250"/>
      <c r="N30" s="250"/>
      <c r="O30" s="250"/>
      <c r="P30" s="250"/>
      <c r="W30" s="249">
        <f>ROUND(BA54, 2)</f>
        <v>0</v>
      </c>
      <c r="X30" s="250"/>
      <c r="Y30" s="250"/>
      <c r="Z30" s="250"/>
      <c r="AA30" s="250"/>
      <c r="AB30" s="250"/>
      <c r="AC30" s="250"/>
      <c r="AD30" s="250"/>
      <c r="AE30" s="250"/>
      <c r="AK30" s="249">
        <f>ROUND(AW54, 2)</f>
        <v>0</v>
      </c>
      <c r="AL30" s="250"/>
      <c r="AM30" s="250"/>
      <c r="AN30" s="250"/>
      <c r="AO30" s="250"/>
      <c r="AR30" s="33"/>
      <c r="BE30" s="254"/>
    </row>
    <row r="31" spans="1:71" s="3" customFormat="1" ht="14.45" hidden="1" customHeight="1">
      <c r="B31" s="33"/>
      <c r="F31" s="25" t="s">
        <v>44</v>
      </c>
      <c r="L31" s="251">
        <v>0.21</v>
      </c>
      <c r="M31" s="250"/>
      <c r="N31" s="250"/>
      <c r="O31" s="250"/>
      <c r="P31" s="250"/>
      <c r="W31" s="249">
        <f>ROUND(BB54, 2)</f>
        <v>0</v>
      </c>
      <c r="X31" s="250"/>
      <c r="Y31" s="250"/>
      <c r="Z31" s="250"/>
      <c r="AA31" s="250"/>
      <c r="AB31" s="250"/>
      <c r="AC31" s="250"/>
      <c r="AD31" s="250"/>
      <c r="AE31" s="250"/>
      <c r="AK31" s="249">
        <v>0</v>
      </c>
      <c r="AL31" s="250"/>
      <c r="AM31" s="250"/>
      <c r="AN31" s="250"/>
      <c r="AO31" s="250"/>
      <c r="AR31" s="33"/>
      <c r="BE31" s="254"/>
    </row>
    <row r="32" spans="1:71" s="3" customFormat="1" ht="14.45" hidden="1" customHeight="1">
      <c r="B32" s="33"/>
      <c r="F32" s="25" t="s">
        <v>45</v>
      </c>
      <c r="L32" s="251">
        <v>0.15</v>
      </c>
      <c r="M32" s="250"/>
      <c r="N32" s="250"/>
      <c r="O32" s="250"/>
      <c r="P32" s="250"/>
      <c r="W32" s="249">
        <f>ROUND(BC54, 2)</f>
        <v>0</v>
      </c>
      <c r="X32" s="250"/>
      <c r="Y32" s="250"/>
      <c r="Z32" s="250"/>
      <c r="AA32" s="250"/>
      <c r="AB32" s="250"/>
      <c r="AC32" s="250"/>
      <c r="AD32" s="250"/>
      <c r="AE32" s="250"/>
      <c r="AK32" s="249">
        <v>0</v>
      </c>
      <c r="AL32" s="250"/>
      <c r="AM32" s="250"/>
      <c r="AN32" s="250"/>
      <c r="AO32" s="250"/>
      <c r="AR32" s="33"/>
      <c r="BE32" s="254"/>
    </row>
    <row r="33" spans="1:57" s="3" customFormat="1" ht="14.45" hidden="1" customHeight="1">
      <c r="B33" s="33"/>
      <c r="F33" s="25" t="s">
        <v>46</v>
      </c>
      <c r="L33" s="251">
        <v>0</v>
      </c>
      <c r="M33" s="250"/>
      <c r="N33" s="250"/>
      <c r="O33" s="250"/>
      <c r="P33" s="250"/>
      <c r="W33" s="249">
        <f>ROUND(BD54, 2)</f>
        <v>0</v>
      </c>
      <c r="X33" s="250"/>
      <c r="Y33" s="250"/>
      <c r="Z33" s="250"/>
      <c r="AA33" s="250"/>
      <c r="AB33" s="250"/>
      <c r="AC33" s="250"/>
      <c r="AD33" s="250"/>
      <c r="AE33" s="250"/>
      <c r="AK33" s="249">
        <v>0</v>
      </c>
      <c r="AL33" s="250"/>
      <c r="AM33" s="250"/>
      <c r="AN33" s="250"/>
      <c r="AO33" s="250"/>
      <c r="AR33" s="33"/>
    </row>
    <row r="34" spans="1:57" s="2" customFormat="1" ht="6.95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8"/>
    </row>
    <row r="35" spans="1:57" s="2" customFormat="1" ht="25.9" customHeight="1">
      <c r="A35" s="28"/>
      <c r="B35" s="29"/>
      <c r="C35" s="34"/>
      <c r="D35" s="35" t="s">
        <v>47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48</v>
      </c>
      <c r="U35" s="36"/>
      <c r="V35" s="36"/>
      <c r="W35" s="36"/>
      <c r="X35" s="286" t="s">
        <v>49</v>
      </c>
      <c r="Y35" s="287"/>
      <c r="Z35" s="287"/>
      <c r="AA35" s="287"/>
      <c r="AB35" s="287"/>
      <c r="AC35" s="36"/>
      <c r="AD35" s="36"/>
      <c r="AE35" s="36"/>
      <c r="AF35" s="36"/>
      <c r="AG35" s="36"/>
      <c r="AH35" s="36"/>
      <c r="AI35" s="36"/>
      <c r="AJ35" s="36"/>
      <c r="AK35" s="288">
        <f>SUM(AK26:AK33)</f>
        <v>0</v>
      </c>
      <c r="AL35" s="287"/>
      <c r="AM35" s="287"/>
      <c r="AN35" s="287"/>
      <c r="AO35" s="289"/>
      <c r="AP35" s="34"/>
      <c r="AQ35" s="34"/>
      <c r="AR35" s="29"/>
      <c r="BE35" s="28"/>
    </row>
    <row r="36" spans="1:57" s="2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6.95" customHeight="1">
      <c r="A37" s="28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  <c r="BE37" s="28"/>
    </row>
    <row r="41" spans="1:57" s="2" customFormat="1" ht="6.95" customHeight="1">
      <c r="A41" s="28"/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  <c r="BE41" s="28"/>
    </row>
    <row r="42" spans="1:57" s="2" customFormat="1" ht="24.95" customHeight="1">
      <c r="A42" s="28"/>
      <c r="B42" s="29"/>
      <c r="C42" s="19" t="s">
        <v>50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9"/>
      <c r="BE42" s="28"/>
    </row>
    <row r="43" spans="1:57" s="2" customFormat="1" ht="6.95" customHeight="1">
      <c r="A43" s="28"/>
      <c r="B43" s="29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9"/>
      <c r="BE43" s="28"/>
    </row>
    <row r="44" spans="1:57" s="4" customFormat="1" ht="12" customHeight="1">
      <c r="B44" s="42"/>
      <c r="C44" s="25" t="s">
        <v>14</v>
      </c>
      <c r="L44" s="4" t="str">
        <f>K5</f>
        <v>2017/047</v>
      </c>
      <c r="AR44" s="42"/>
    </row>
    <row r="45" spans="1:57" s="5" customFormat="1" ht="36.950000000000003" customHeight="1">
      <c r="B45" s="43"/>
      <c r="C45" s="44" t="s">
        <v>17</v>
      </c>
      <c r="L45" s="277" t="str">
        <f>K6</f>
        <v>Kulturní dům v Milovicích</v>
      </c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R45" s="43"/>
    </row>
    <row r="46" spans="1:57" s="2" customFormat="1" ht="6.95" customHeight="1">
      <c r="A46" s="28"/>
      <c r="B46" s="29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9"/>
      <c r="BE46" s="28"/>
    </row>
    <row r="47" spans="1:57" s="2" customFormat="1" ht="12" customHeight="1">
      <c r="A47" s="28"/>
      <c r="B47" s="29"/>
      <c r="C47" s="25" t="s">
        <v>22</v>
      </c>
      <c r="D47" s="28"/>
      <c r="E47" s="28"/>
      <c r="F47" s="28"/>
      <c r="G47" s="28"/>
      <c r="H47" s="28"/>
      <c r="I47" s="28"/>
      <c r="J47" s="28"/>
      <c r="K47" s="28"/>
      <c r="L47" s="45" t="str">
        <f>IF(K8="","",K8)</f>
        <v xml:space="preserve"> </v>
      </c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5" t="s">
        <v>24</v>
      </c>
      <c r="AJ47" s="28"/>
      <c r="AK47" s="28"/>
      <c r="AL47" s="28"/>
      <c r="AM47" s="279" t="str">
        <f>IF(AN8= "","",AN8)</f>
        <v/>
      </c>
      <c r="AN47" s="279"/>
      <c r="AO47" s="28"/>
      <c r="AP47" s="28"/>
      <c r="AQ47" s="28"/>
      <c r="AR47" s="29"/>
      <c r="BE47" s="28"/>
    </row>
    <row r="48" spans="1:57" s="2" customFormat="1" ht="6.95" customHeight="1">
      <c r="A48" s="28"/>
      <c r="B48" s="29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9"/>
      <c r="BE48" s="28"/>
    </row>
    <row r="49" spans="1:91" s="2" customFormat="1" ht="40.15" customHeight="1">
      <c r="A49" s="28"/>
      <c r="B49" s="29"/>
      <c r="C49" s="25" t="s">
        <v>25</v>
      </c>
      <c r="D49" s="28"/>
      <c r="E49" s="28"/>
      <c r="F49" s="28"/>
      <c r="G49" s="28"/>
      <c r="H49" s="28"/>
      <c r="I49" s="28"/>
      <c r="J49" s="28"/>
      <c r="K49" s="28"/>
      <c r="L49" s="4" t="str">
        <f>IF(E11= "","",E11)</f>
        <v>Město Milovice</v>
      </c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5" t="s">
        <v>30</v>
      </c>
      <c r="AJ49" s="28"/>
      <c r="AK49" s="28"/>
      <c r="AL49" s="28"/>
      <c r="AM49" s="280" t="str">
        <f>IF(E17="","",E17)</f>
        <v>HEXAPLAN INTERNATIONAL spol. s r.o.</v>
      </c>
      <c r="AN49" s="281"/>
      <c r="AO49" s="281"/>
      <c r="AP49" s="281"/>
      <c r="AQ49" s="28"/>
      <c r="AR49" s="29"/>
      <c r="AS49" s="282" t="s">
        <v>51</v>
      </c>
      <c r="AT49" s="283"/>
      <c r="AU49" s="47"/>
      <c r="AV49" s="47"/>
      <c r="AW49" s="47"/>
      <c r="AX49" s="47"/>
      <c r="AY49" s="47"/>
      <c r="AZ49" s="47"/>
      <c r="BA49" s="47"/>
      <c r="BB49" s="47"/>
      <c r="BC49" s="47"/>
      <c r="BD49" s="48"/>
      <c r="BE49" s="28"/>
    </row>
    <row r="50" spans="1:91" s="2" customFormat="1" ht="15.2" customHeight="1">
      <c r="A50" s="28"/>
      <c r="B50" s="29"/>
      <c r="C50" s="25" t="s">
        <v>29</v>
      </c>
      <c r="D50" s="28"/>
      <c r="E50" s="28"/>
      <c r="F50" s="28"/>
      <c r="G50" s="28"/>
      <c r="H50" s="28"/>
      <c r="I50" s="28"/>
      <c r="J50" s="28"/>
      <c r="K50" s="28"/>
      <c r="L50" s="4">
        <f>IF(E14= "Vyplň údaj","",E14)</f>
        <v>0</v>
      </c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5" t="s">
        <v>33</v>
      </c>
      <c r="AJ50" s="28"/>
      <c r="AK50" s="28"/>
      <c r="AL50" s="28"/>
      <c r="AM50" s="280" t="str">
        <f>IF(E20="","",E20)</f>
        <v>Ing.A.Hejmalová</v>
      </c>
      <c r="AN50" s="281"/>
      <c r="AO50" s="281"/>
      <c r="AP50" s="281"/>
      <c r="AQ50" s="28"/>
      <c r="AR50" s="29"/>
      <c r="AS50" s="284"/>
      <c r="AT50" s="285"/>
      <c r="AU50" s="49"/>
      <c r="AV50" s="49"/>
      <c r="AW50" s="49"/>
      <c r="AX50" s="49"/>
      <c r="AY50" s="49"/>
      <c r="AZ50" s="49"/>
      <c r="BA50" s="49"/>
      <c r="BB50" s="49"/>
      <c r="BC50" s="49"/>
      <c r="BD50" s="50"/>
      <c r="BE50" s="28"/>
    </row>
    <row r="51" spans="1:91" s="2" customFormat="1" ht="10.9" customHeight="1">
      <c r="A51" s="28"/>
      <c r="B51" s="29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9"/>
      <c r="AS51" s="284"/>
      <c r="AT51" s="285"/>
      <c r="AU51" s="49"/>
      <c r="AV51" s="49"/>
      <c r="AW51" s="49"/>
      <c r="AX51" s="49"/>
      <c r="AY51" s="49"/>
      <c r="AZ51" s="49"/>
      <c r="BA51" s="49"/>
      <c r="BB51" s="49"/>
      <c r="BC51" s="49"/>
      <c r="BD51" s="50"/>
      <c r="BE51" s="28"/>
    </row>
    <row r="52" spans="1:91" s="2" customFormat="1" ht="29.25" customHeight="1">
      <c r="A52" s="28"/>
      <c r="B52" s="29"/>
      <c r="C52" s="265" t="s">
        <v>52</v>
      </c>
      <c r="D52" s="266"/>
      <c r="E52" s="266"/>
      <c r="F52" s="266"/>
      <c r="G52" s="266"/>
      <c r="H52" s="51"/>
      <c r="I52" s="267" t="s">
        <v>53</v>
      </c>
      <c r="J52" s="266"/>
      <c r="K52" s="266"/>
      <c r="L52" s="266"/>
      <c r="M52" s="266"/>
      <c r="N52" s="266"/>
      <c r="O52" s="266"/>
      <c r="P52" s="266"/>
      <c r="Q52" s="266"/>
      <c r="R52" s="266"/>
      <c r="S52" s="266"/>
      <c r="T52" s="266"/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266"/>
      <c r="AF52" s="266"/>
      <c r="AG52" s="268" t="s">
        <v>54</v>
      </c>
      <c r="AH52" s="266"/>
      <c r="AI52" s="266"/>
      <c r="AJ52" s="266"/>
      <c r="AK52" s="266"/>
      <c r="AL52" s="266"/>
      <c r="AM52" s="266"/>
      <c r="AN52" s="267" t="s">
        <v>55</v>
      </c>
      <c r="AO52" s="266"/>
      <c r="AP52" s="266"/>
      <c r="AQ52" s="52" t="s">
        <v>56</v>
      </c>
      <c r="AR52" s="29"/>
      <c r="AS52" s="53" t="s">
        <v>57</v>
      </c>
      <c r="AT52" s="54" t="s">
        <v>58</v>
      </c>
      <c r="AU52" s="54" t="s">
        <v>59</v>
      </c>
      <c r="AV52" s="54" t="s">
        <v>60</v>
      </c>
      <c r="AW52" s="54" t="s">
        <v>61</v>
      </c>
      <c r="AX52" s="54" t="s">
        <v>62</v>
      </c>
      <c r="AY52" s="54" t="s">
        <v>63</v>
      </c>
      <c r="AZ52" s="54" t="s">
        <v>64</v>
      </c>
      <c r="BA52" s="54" t="s">
        <v>65</v>
      </c>
      <c r="BB52" s="54" t="s">
        <v>66</v>
      </c>
      <c r="BC52" s="54" t="s">
        <v>67</v>
      </c>
      <c r="BD52" s="55" t="s">
        <v>68</v>
      </c>
      <c r="BE52" s="28"/>
    </row>
    <row r="53" spans="1:91" s="2" customFormat="1" ht="10.9" customHeight="1">
      <c r="A53" s="28"/>
      <c r="B53" s="29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9"/>
      <c r="AS53" s="56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8"/>
      <c r="BE53" s="28"/>
    </row>
    <row r="54" spans="1:91" s="6" customFormat="1" ht="32.450000000000003" customHeight="1">
      <c r="B54" s="59"/>
      <c r="C54" s="60" t="s">
        <v>69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73">
        <f>ROUND(AG55,2)</f>
        <v>0</v>
      </c>
      <c r="AH54" s="273"/>
      <c r="AI54" s="273"/>
      <c r="AJ54" s="273"/>
      <c r="AK54" s="273"/>
      <c r="AL54" s="273"/>
      <c r="AM54" s="273"/>
      <c r="AN54" s="274">
        <f>SUM(AG54,AT54)</f>
        <v>0</v>
      </c>
      <c r="AO54" s="274"/>
      <c r="AP54" s="274"/>
      <c r="AQ54" s="63" t="s">
        <v>3</v>
      </c>
      <c r="AR54" s="59"/>
      <c r="AS54" s="64">
        <f>ROUND(AS55,2)</f>
        <v>0</v>
      </c>
      <c r="AT54" s="65">
        <f>ROUND(SUM(AV54:AW54),2)</f>
        <v>0</v>
      </c>
      <c r="AU54" s="66">
        <f>ROUND(AU55,5)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 t="shared" ref="AZ54:BD56" si="0">ROUND(AZ55,2)</f>
        <v>0</v>
      </c>
      <c r="BA54" s="65">
        <f t="shared" si="0"/>
        <v>0</v>
      </c>
      <c r="BB54" s="65">
        <f t="shared" si="0"/>
        <v>0</v>
      </c>
      <c r="BC54" s="65">
        <f t="shared" si="0"/>
        <v>0</v>
      </c>
      <c r="BD54" s="67">
        <f t="shared" si="0"/>
        <v>0</v>
      </c>
      <c r="BS54" s="68" t="s">
        <v>70</v>
      </c>
      <c r="BT54" s="68" t="s">
        <v>71</v>
      </c>
      <c r="BU54" s="69" t="s">
        <v>72</v>
      </c>
      <c r="BV54" s="68" t="s">
        <v>73</v>
      </c>
      <c r="BW54" s="68" t="s">
        <v>5</v>
      </c>
      <c r="BX54" s="68" t="s">
        <v>74</v>
      </c>
      <c r="CL54" s="68" t="s">
        <v>20</v>
      </c>
    </row>
    <row r="55" spans="1:91" s="7" customFormat="1" ht="24.75" customHeight="1">
      <c r="B55" s="70"/>
      <c r="C55" s="71"/>
      <c r="D55" s="272" t="s">
        <v>75</v>
      </c>
      <c r="E55" s="272"/>
      <c r="F55" s="272"/>
      <c r="G55" s="272"/>
      <c r="H55" s="272"/>
      <c r="I55" s="72"/>
      <c r="J55" s="272" t="s">
        <v>76</v>
      </c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1">
        <f>ROUND(AG56,2)</f>
        <v>0</v>
      </c>
      <c r="AH55" s="270"/>
      <c r="AI55" s="270"/>
      <c r="AJ55" s="270"/>
      <c r="AK55" s="270"/>
      <c r="AL55" s="270"/>
      <c r="AM55" s="270"/>
      <c r="AN55" s="269">
        <f>SUM(AG55,AT55)</f>
        <v>0</v>
      </c>
      <c r="AO55" s="270"/>
      <c r="AP55" s="270"/>
      <c r="AQ55" s="73" t="s">
        <v>77</v>
      </c>
      <c r="AR55" s="70"/>
      <c r="AS55" s="74">
        <f>ROUND(AS56,2)</f>
        <v>0</v>
      </c>
      <c r="AT55" s="75">
        <f>ROUND(SUM(AV55:AW55),2)</f>
        <v>0</v>
      </c>
      <c r="AU55" s="76">
        <f>ROUND(AU56,5)</f>
        <v>0</v>
      </c>
      <c r="AV55" s="75">
        <f>ROUND(AZ55*L29,2)</f>
        <v>0</v>
      </c>
      <c r="AW55" s="75">
        <f>ROUND(BA55*L30,2)</f>
        <v>0</v>
      </c>
      <c r="AX55" s="75">
        <f>ROUND(BB55*L29,2)</f>
        <v>0</v>
      </c>
      <c r="AY55" s="75">
        <f>ROUND(BC55*L30,2)</f>
        <v>0</v>
      </c>
      <c r="AZ55" s="75">
        <f t="shared" si="0"/>
        <v>0</v>
      </c>
      <c r="BA55" s="75">
        <f t="shared" si="0"/>
        <v>0</v>
      </c>
      <c r="BB55" s="75">
        <f t="shared" si="0"/>
        <v>0</v>
      </c>
      <c r="BC55" s="75">
        <f t="shared" si="0"/>
        <v>0</v>
      </c>
      <c r="BD55" s="77">
        <f t="shared" si="0"/>
        <v>0</v>
      </c>
      <c r="BS55" s="78" t="s">
        <v>70</v>
      </c>
      <c r="BT55" s="78" t="s">
        <v>78</v>
      </c>
      <c r="BU55" s="78" t="s">
        <v>72</v>
      </c>
      <c r="BV55" s="78" t="s">
        <v>73</v>
      </c>
      <c r="BW55" s="78" t="s">
        <v>79</v>
      </c>
      <c r="BX55" s="78" t="s">
        <v>5</v>
      </c>
      <c r="CL55" s="78" t="s">
        <v>20</v>
      </c>
      <c r="CM55" s="78" t="s">
        <v>80</v>
      </c>
    </row>
    <row r="56" spans="1:91" s="4" customFormat="1" ht="23.25" customHeight="1">
      <c r="B56" s="42"/>
      <c r="C56" s="10"/>
      <c r="D56" s="10"/>
      <c r="E56" s="264" t="s">
        <v>81</v>
      </c>
      <c r="F56" s="264"/>
      <c r="G56" s="264"/>
      <c r="H56" s="264"/>
      <c r="I56" s="264"/>
      <c r="J56" s="10"/>
      <c r="K56" s="264" t="s">
        <v>82</v>
      </c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76">
        <f>ROUND(AG57,2)</f>
        <v>0</v>
      </c>
      <c r="AH56" s="263"/>
      <c r="AI56" s="263"/>
      <c r="AJ56" s="263"/>
      <c r="AK56" s="263"/>
      <c r="AL56" s="263"/>
      <c r="AM56" s="263"/>
      <c r="AN56" s="262">
        <f>SUM(AG56,AT56)</f>
        <v>0</v>
      </c>
      <c r="AO56" s="263"/>
      <c r="AP56" s="263"/>
      <c r="AQ56" s="79" t="s">
        <v>83</v>
      </c>
      <c r="AR56" s="42"/>
      <c r="AS56" s="80">
        <f>ROUND(AS57,2)</f>
        <v>0</v>
      </c>
      <c r="AT56" s="81">
        <f>ROUND(SUM(AV56:AW56),2)</f>
        <v>0</v>
      </c>
      <c r="AU56" s="82">
        <f>ROUND(AU57,5)</f>
        <v>0</v>
      </c>
      <c r="AV56" s="81">
        <f>ROUND(AZ56*L29,2)</f>
        <v>0</v>
      </c>
      <c r="AW56" s="81">
        <f>ROUND(BA56*L30,2)</f>
        <v>0</v>
      </c>
      <c r="AX56" s="81">
        <f>ROUND(BB56*L29,2)</f>
        <v>0</v>
      </c>
      <c r="AY56" s="81">
        <f>ROUND(BC56*L30,2)</f>
        <v>0</v>
      </c>
      <c r="AZ56" s="81">
        <f t="shared" si="0"/>
        <v>0</v>
      </c>
      <c r="BA56" s="81">
        <f t="shared" si="0"/>
        <v>0</v>
      </c>
      <c r="BB56" s="81">
        <f t="shared" si="0"/>
        <v>0</v>
      </c>
      <c r="BC56" s="81">
        <f t="shared" si="0"/>
        <v>0</v>
      </c>
      <c r="BD56" s="83">
        <f t="shared" si="0"/>
        <v>0</v>
      </c>
      <c r="BS56" s="23" t="s">
        <v>70</v>
      </c>
      <c r="BT56" s="23" t="s">
        <v>80</v>
      </c>
      <c r="BU56" s="23" t="s">
        <v>72</v>
      </c>
      <c r="BV56" s="23" t="s">
        <v>73</v>
      </c>
      <c r="BW56" s="23" t="s">
        <v>84</v>
      </c>
      <c r="BX56" s="23" t="s">
        <v>79</v>
      </c>
      <c r="CL56" s="23" t="s">
        <v>20</v>
      </c>
    </row>
    <row r="57" spans="1:91" s="4" customFormat="1" ht="23.25" customHeight="1">
      <c r="A57" s="84" t="s">
        <v>85</v>
      </c>
      <c r="B57" s="42"/>
      <c r="C57" s="10"/>
      <c r="D57" s="10"/>
      <c r="E57" s="10"/>
      <c r="F57" s="264" t="s">
        <v>86</v>
      </c>
      <c r="G57" s="264"/>
      <c r="H57" s="264"/>
      <c r="I57" s="264"/>
      <c r="J57" s="264"/>
      <c r="K57" s="10"/>
      <c r="L57" s="264" t="s">
        <v>87</v>
      </c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2">
        <f>'2017-047-2-1.4.7.2 - D.1....'!J34</f>
        <v>0</v>
      </c>
      <c r="AH57" s="263"/>
      <c r="AI57" s="263"/>
      <c r="AJ57" s="263"/>
      <c r="AK57" s="263"/>
      <c r="AL57" s="263"/>
      <c r="AM57" s="263"/>
      <c r="AN57" s="262">
        <f>SUM(AG57,AT57)</f>
        <v>0</v>
      </c>
      <c r="AO57" s="263"/>
      <c r="AP57" s="263"/>
      <c r="AQ57" s="79" t="s">
        <v>83</v>
      </c>
      <c r="AR57" s="42"/>
      <c r="AS57" s="85">
        <v>0</v>
      </c>
      <c r="AT57" s="86">
        <f>ROUND(SUM(AV57:AW57),2)</f>
        <v>0</v>
      </c>
      <c r="AU57" s="87">
        <f>'2017-047-2-1.4.7.2 - D.1....'!P93</f>
        <v>0</v>
      </c>
      <c r="AV57" s="86">
        <f>'2017-047-2-1.4.7.2 - D.1....'!J37</f>
        <v>0</v>
      </c>
      <c r="AW57" s="86">
        <f>'2017-047-2-1.4.7.2 - D.1....'!J38</f>
        <v>0</v>
      </c>
      <c r="AX57" s="86">
        <f>'2017-047-2-1.4.7.2 - D.1....'!J39</f>
        <v>0</v>
      </c>
      <c r="AY57" s="86">
        <f>'2017-047-2-1.4.7.2 - D.1....'!J40</f>
        <v>0</v>
      </c>
      <c r="AZ57" s="86">
        <f>'2017-047-2-1.4.7.2 - D.1....'!F37</f>
        <v>0</v>
      </c>
      <c r="BA57" s="86">
        <f>'2017-047-2-1.4.7.2 - D.1....'!F38</f>
        <v>0</v>
      </c>
      <c r="BB57" s="86">
        <f>'2017-047-2-1.4.7.2 - D.1....'!F39</f>
        <v>0</v>
      </c>
      <c r="BC57" s="86">
        <f>'2017-047-2-1.4.7.2 - D.1....'!F40</f>
        <v>0</v>
      </c>
      <c r="BD57" s="88">
        <f>'2017-047-2-1.4.7.2 - D.1....'!F41</f>
        <v>0</v>
      </c>
      <c r="BT57" s="23" t="s">
        <v>88</v>
      </c>
      <c r="BV57" s="23" t="s">
        <v>73</v>
      </c>
      <c r="BW57" s="23" t="s">
        <v>89</v>
      </c>
      <c r="BX57" s="23" t="s">
        <v>84</v>
      </c>
      <c r="CL57" s="23" t="s">
        <v>20</v>
      </c>
    </row>
    <row r="58" spans="1:91" s="2" customFormat="1" ht="30" customHeight="1">
      <c r="A58" s="28"/>
      <c r="B58" s="29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9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</row>
    <row r="59" spans="1:91" s="2" customFormat="1" ht="6.95" customHeight="1">
      <c r="A59" s="28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29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</row>
  </sheetData>
  <sheetProtection algorithmName="SHA-512" hashValue="Rt4CHlALjoIuMWHpvFYojTRNPWiSG9C28oxagmjcuGHYXzYP244/6rXfvCXRUv7hIVxKSCBnG/e2lHCidtyJcA==" saltValue="AoTq7TXPRcd9XbmUUSGH3Q==" spinCount="100000" sheet="1" objects="1" scenarios="1"/>
  <mergeCells count="50">
    <mergeCell ref="AR2:BE2"/>
    <mergeCell ref="AN56:AP56"/>
    <mergeCell ref="AG56:AM56"/>
    <mergeCell ref="E56:I56"/>
    <mergeCell ref="K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AN57:AP57"/>
    <mergeCell ref="AG57:AM57"/>
    <mergeCell ref="F57:J57"/>
    <mergeCell ref="L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57" location="'2017-047-2-1.4.7.2 - D.1.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8"/>
  <sheetViews>
    <sheetView showGridLines="0" topLeftCell="A72" workbookViewId="0">
      <selection activeCell="H100" sqref="H10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75" t="s">
        <v>6</v>
      </c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5" t="s">
        <v>89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90"/>
      <c r="J3" s="17"/>
      <c r="K3" s="17"/>
      <c r="L3" s="18"/>
      <c r="AT3" s="15" t="s">
        <v>80</v>
      </c>
    </row>
    <row r="4" spans="1:46" s="1" customFormat="1" ht="24.95" customHeight="1">
      <c r="B4" s="18"/>
      <c r="D4" s="19" t="s">
        <v>90</v>
      </c>
      <c r="I4" s="89"/>
      <c r="L4" s="18"/>
      <c r="M4" s="91" t="s">
        <v>11</v>
      </c>
      <c r="AT4" s="15" t="s">
        <v>4</v>
      </c>
    </row>
    <row r="5" spans="1:46" s="1" customFormat="1" ht="6.95" customHeight="1">
      <c r="B5" s="18"/>
      <c r="I5" s="89"/>
      <c r="L5" s="18"/>
    </row>
    <row r="6" spans="1:46" s="1" customFormat="1" ht="12" customHeight="1">
      <c r="B6" s="18"/>
      <c r="D6" s="25" t="s">
        <v>17</v>
      </c>
      <c r="I6" s="89"/>
      <c r="L6" s="18"/>
    </row>
    <row r="7" spans="1:46" s="1" customFormat="1" ht="16.5" customHeight="1">
      <c r="B7" s="18"/>
      <c r="E7" s="290" t="str">
        <f>'Rekapitulace stavby'!K6</f>
        <v>Kulturní dům v Milovicích</v>
      </c>
      <c r="F7" s="291"/>
      <c r="G7" s="291"/>
      <c r="H7" s="291"/>
      <c r="I7" s="89"/>
      <c r="L7" s="18"/>
    </row>
    <row r="8" spans="1:46" ht="12.75">
      <c r="B8" s="18"/>
      <c r="D8" s="25" t="s">
        <v>91</v>
      </c>
      <c r="L8" s="18"/>
    </row>
    <row r="9" spans="1:46" s="1" customFormat="1" ht="16.5" customHeight="1">
      <c r="B9" s="18"/>
      <c r="E9" s="290" t="s">
        <v>92</v>
      </c>
      <c r="F9" s="256"/>
      <c r="G9" s="256"/>
      <c r="H9" s="256"/>
      <c r="I9" s="89"/>
      <c r="L9" s="18"/>
    </row>
    <row r="10" spans="1:46" s="1" customFormat="1" ht="12" customHeight="1">
      <c r="B10" s="18"/>
      <c r="D10" s="25" t="s">
        <v>93</v>
      </c>
      <c r="I10" s="89"/>
      <c r="L10" s="18"/>
    </row>
    <row r="11" spans="1:46" s="2" customFormat="1" ht="16.5" customHeight="1">
      <c r="A11" s="28"/>
      <c r="B11" s="29"/>
      <c r="C11" s="28"/>
      <c r="D11" s="28"/>
      <c r="E11" s="292" t="s">
        <v>94</v>
      </c>
      <c r="F11" s="293"/>
      <c r="G11" s="293"/>
      <c r="H11" s="293"/>
      <c r="I11" s="93"/>
      <c r="J11" s="28"/>
      <c r="K11" s="28"/>
      <c r="L11" s="94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5" t="s">
        <v>95</v>
      </c>
      <c r="E12" s="28"/>
      <c r="F12" s="28"/>
      <c r="G12" s="28"/>
      <c r="H12" s="28"/>
      <c r="I12" s="93"/>
      <c r="J12" s="28"/>
      <c r="K12" s="28"/>
      <c r="L12" s="94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6.5" customHeight="1">
      <c r="A13" s="28"/>
      <c r="B13" s="29"/>
      <c r="C13" s="28"/>
      <c r="D13" s="28"/>
      <c r="E13" s="277" t="s">
        <v>96</v>
      </c>
      <c r="F13" s="293"/>
      <c r="G13" s="293"/>
      <c r="H13" s="293"/>
      <c r="I13" s="93"/>
      <c r="J13" s="28"/>
      <c r="K13" s="28"/>
      <c r="L13" s="94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>
      <c r="A14" s="28"/>
      <c r="B14" s="29"/>
      <c r="C14" s="28"/>
      <c r="D14" s="28"/>
      <c r="E14" s="28"/>
      <c r="F14" s="28"/>
      <c r="G14" s="28"/>
      <c r="H14" s="28"/>
      <c r="I14" s="93"/>
      <c r="J14" s="28"/>
      <c r="K14" s="28"/>
      <c r="L14" s="94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2" customHeight="1">
      <c r="A15" s="28"/>
      <c r="B15" s="29"/>
      <c r="C15" s="28"/>
      <c r="D15" s="25" t="s">
        <v>19</v>
      </c>
      <c r="E15" s="28"/>
      <c r="F15" s="23" t="s">
        <v>20</v>
      </c>
      <c r="G15" s="28"/>
      <c r="H15" s="28"/>
      <c r="I15" s="95" t="s">
        <v>21</v>
      </c>
      <c r="J15" s="23" t="s">
        <v>3</v>
      </c>
      <c r="K15" s="28"/>
      <c r="L15" s="94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29"/>
      <c r="C16" s="28"/>
      <c r="D16" s="25" t="s">
        <v>22</v>
      </c>
      <c r="E16" s="28"/>
      <c r="F16" s="23" t="s">
        <v>23</v>
      </c>
      <c r="G16" s="28"/>
      <c r="H16" s="28"/>
      <c r="I16" s="95" t="s">
        <v>24</v>
      </c>
      <c r="J16" s="46">
        <f>'Rekapitulace stavby'!AN8</f>
        <v>0</v>
      </c>
      <c r="K16" s="28"/>
      <c r="L16" s="94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0.9" customHeight="1">
      <c r="A17" s="28"/>
      <c r="B17" s="29"/>
      <c r="C17" s="28"/>
      <c r="D17" s="28"/>
      <c r="E17" s="28"/>
      <c r="F17" s="28"/>
      <c r="G17" s="28"/>
      <c r="H17" s="28"/>
      <c r="I17" s="93"/>
      <c r="J17" s="28"/>
      <c r="K17" s="28"/>
      <c r="L17" s="94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2" customHeight="1">
      <c r="A18" s="28"/>
      <c r="B18" s="29"/>
      <c r="C18" s="28"/>
      <c r="D18" s="25" t="s">
        <v>25</v>
      </c>
      <c r="E18" s="28"/>
      <c r="F18" s="28"/>
      <c r="G18" s="28"/>
      <c r="H18" s="28"/>
      <c r="I18" s="95" t="s">
        <v>26</v>
      </c>
      <c r="J18" s="23" t="s">
        <v>3</v>
      </c>
      <c r="K18" s="28"/>
      <c r="L18" s="94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8" customHeight="1">
      <c r="A19" s="28"/>
      <c r="B19" s="29"/>
      <c r="C19" s="28"/>
      <c r="D19" s="28"/>
      <c r="E19" s="23" t="s">
        <v>27</v>
      </c>
      <c r="F19" s="28"/>
      <c r="G19" s="28"/>
      <c r="H19" s="28"/>
      <c r="I19" s="95" t="s">
        <v>28</v>
      </c>
      <c r="J19" s="23" t="s">
        <v>3</v>
      </c>
      <c r="K19" s="28"/>
      <c r="L19" s="94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6.95" customHeight="1">
      <c r="A20" s="28"/>
      <c r="B20" s="29"/>
      <c r="C20" s="28"/>
      <c r="D20" s="28"/>
      <c r="E20" s="28"/>
      <c r="F20" s="28"/>
      <c r="G20" s="28"/>
      <c r="H20" s="28"/>
      <c r="I20" s="93"/>
      <c r="J20" s="28"/>
      <c r="K20" s="28"/>
      <c r="L20" s="94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2" customHeight="1">
      <c r="A21" s="28"/>
      <c r="B21" s="29"/>
      <c r="C21" s="28"/>
      <c r="D21" s="25" t="s">
        <v>29</v>
      </c>
      <c r="E21" s="28"/>
      <c r="F21" s="28"/>
      <c r="G21" s="28"/>
      <c r="H21" s="28"/>
      <c r="I21" s="95" t="s">
        <v>26</v>
      </c>
      <c r="J21" s="370">
        <f>'Rekapitulace stavby'!AN13</f>
        <v>0</v>
      </c>
      <c r="K21" s="28"/>
      <c r="L21" s="94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8" customHeight="1">
      <c r="A22" s="28"/>
      <c r="B22" s="29"/>
      <c r="C22" s="28"/>
      <c r="D22" s="28"/>
      <c r="E22" s="371">
        <f>'Rekapitulace stavby'!E14</f>
        <v>0</v>
      </c>
      <c r="F22" s="372"/>
      <c r="G22" s="372"/>
      <c r="H22" s="372"/>
      <c r="I22" s="95" t="s">
        <v>28</v>
      </c>
      <c r="J22" s="370">
        <f>'Rekapitulace stavby'!AN14</f>
        <v>0</v>
      </c>
      <c r="K22" s="28"/>
      <c r="L22" s="94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6.95" customHeight="1">
      <c r="A23" s="28"/>
      <c r="B23" s="29"/>
      <c r="C23" s="28"/>
      <c r="D23" s="28"/>
      <c r="E23" s="28"/>
      <c r="F23" s="28"/>
      <c r="G23" s="28"/>
      <c r="H23" s="28"/>
      <c r="I23" s="93"/>
      <c r="J23" s="28"/>
      <c r="K23" s="28"/>
      <c r="L23" s="94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2" customHeight="1">
      <c r="A24" s="28"/>
      <c r="B24" s="29"/>
      <c r="C24" s="28"/>
      <c r="D24" s="25" t="s">
        <v>30</v>
      </c>
      <c r="E24" s="28"/>
      <c r="F24" s="28"/>
      <c r="G24" s="28"/>
      <c r="H24" s="28"/>
      <c r="I24" s="95" t="s">
        <v>26</v>
      </c>
      <c r="J24" s="23" t="s">
        <v>3</v>
      </c>
      <c r="K24" s="28"/>
      <c r="L24" s="94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8" customHeight="1">
      <c r="A25" s="28"/>
      <c r="B25" s="29"/>
      <c r="C25" s="28"/>
      <c r="D25" s="28"/>
      <c r="E25" s="23" t="s">
        <v>31</v>
      </c>
      <c r="F25" s="28"/>
      <c r="G25" s="28"/>
      <c r="H25" s="28"/>
      <c r="I25" s="95" t="s">
        <v>28</v>
      </c>
      <c r="J25" s="23" t="s">
        <v>3</v>
      </c>
      <c r="K25" s="28"/>
      <c r="L25" s="94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6.95" customHeight="1">
      <c r="A26" s="28"/>
      <c r="B26" s="29"/>
      <c r="C26" s="28"/>
      <c r="D26" s="28"/>
      <c r="E26" s="28"/>
      <c r="F26" s="28"/>
      <c r="G26" s="28"/>
      <c r="H26" s="28"/>
      <c r="I26" s="93"/>
      <c r="J26" s="28"/>
      <c r="K26" s="28"/>
      <c r="L26" s="94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12" customHeight="1">
      <c r="A27" s="28"/>
      <c r="B27" s="29"/>
      <c r="C27" s="28"/>
      <c r="D27" s="25" t="s">
        <v>33</v>
      </c>
      <c r="E27" s="28"/>
      <c r="F27" s="28"/>
      <c r="G27" s="28"/>
      <c r="H27" s="28"/>
      <c r="I27" s="95" t="s">
        <v>26</v>
      </c>
      <c r="J27" s="23" t="s">
        <v>3</v>
      </c>
      <c r="K27" s="28"/>
      <c r="L27" s="94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8" customHeight="1">
      <c r="A28" s="28"/>
      <c r="B28" s="29"/>
      <c r="C28" s="28"/>
      <c r="D28" s="28"/>
      <c r="E28" s="23" t="s">
        <v>97</v>
      </c>
      <c r="F28" s="28"/>
      <c r="G28" s="28"/>
      <c r="H28" s="28"/>
      <c r="I28" s="95" t="s">
        <v>28</v>
      </c>
      <c r="J28" s="23" t="s">
        <v>3</v>
      </c>
      <c r="K28" s="28"/>
      <c r="L28" s="94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29"/>
      <c r="C29" s="28"/>
      <c r="D29" s="28"/>
      <c r="E29" s="28"/>
      <c r="F29" s="28"/>
      <c r="G29" s="28"/>
      <c r="H29" s="28"/>
      <c r="I29" s="93"/>
      <c r="J29" s="28"/>
      <c r="K29" s="28"/>
      <c r="L29" s="94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2" customHeight="1">
      <c r="A30" s="28"/>
      <c r="B30" s="29"/>
      <c r="C30" s="28"/>
      <c r="D30" s="25" t="s">
        <v>35</v>
      </c>
      <c r="E30" s="28"/>
      <c r="F30" s="28"/>
      <c r="G30" s="28"/>
      <c r="H30" s="28"/>
      <c r="I30" s="93"/>
      <c r="J30" s="28"/>
      <c r="K30" s="28"/>
      <c r="L30" s="94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8" customFormat="1" ht="78" customHeight="1">
      <c r="A31" s="96"/>
      <c r="B31" s="97"/>
      <c r="C31" s="96"/>
      <c r="D31" s="96"/>
      <c r="E31" s="258" t="s">
        <v>317</v>
      </c>
      <c r="F31" s="258"/>
      <c r="G31" s="258"/>
      <c r="H31" s="258"/>
      <c r="I31" s="98"/>
      <c r="J31" s="96"/>
      <c r="K31" s="96"/>
      <c r="L31" s="99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</row>
    <row r="32" spans="1:31" s="2" customFormat="1" ht="6.95" customHeight="1">
      <c r="A32" s="28"/>
      <c r="B32" s="29"/>
      <c r="C32" s="28"/>
      <c r="D32" s="28"/>
      <c r="E32" s="28"/>
      <c r="F32" s="28"/>
      <c r="G32" s="28"/>
      <c r="H32" s="28"/>
      <c r="I32" s="93"/>
      <c r="J32" s="28"/>
      <c r="K32" s="28"/>
      <c r="L32" s="94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>
      <c r="A33" s="28"/>
      <c r="B33" s="29"/>
      <c r="C33" s="28"/>
      <c r="D33" s="57"/>
      <c r="E33" s="57"/>
      <c r="F33" s="57"/>
      <c r="G33" s="57"/>
      <c r="H33" s="57"/>
      <c r="I33" s="100"/>
      <c r="J33" s="57"/>
      <c r="K33" s="57"/>
      <c r="L33" s="94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25.35" customHeight="1">
      <c r="A34" s="28"/>
      <c r="B34" s="29"/>
      <c r="C34" s="28"/>
      <c r="D34" s="101" t="s">
        <v>37</v>
      </c>
      <c r="E34" s="28"/>
      <c r="F34" s="28"/>
      <c r="G34" s="28"/>
      <c r="H34" s="28"/>
      <c r="I34" s="93"/>
      <c r="J34" s="62">
        <f>ROUND(J93, 2)</f>
        <v>0</v>
      </c>
      <c r="K34" s="28"/>
      <c r="L34" s="94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6.95" customHeight="1">
      <c r="A35" s="28"/>
      <c r="B35" s="29"/>
      <c r="C35" s="28"/>
      <c r="D35" s="57"/>
      <c r="E35" s="57"/>
      <c r="F35" s="57"/>
      <c r="G35" s="57"/>
      <c r="H35" s="57"/>
      <c r="I35" s="100"/>
      <c r="J35" s="57"/>
      <c r="K35" s="57"/>
      <c r="L35" s="94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29"/>
      <c r="C36" s="28"/>
      <c r="D36" s="28"/>
      <c r="E36" s="28"/>
      <c r="F36" s="32" t="s">
        <v>39</v>
      </c>
      <c r="G36" s="28"/>
      <c r="H36" s="28"/>
      <c r="I36" s="102" t="s">
        <v>38</v>
      </c>
      <c r="J36" s="32" t="s">
        <v>40</v>
      </c>
      <c r="K36" s="28"/>
      <c r="L36" s="94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customHeight="1">
      <c r="A37" s="28"/>
      <c r="B37" s="29"/>
      <c r="C37" s="28"/>
      <c r="D37" s="92" t="s">
        <v>41</v>
      </c>
      <c r="E37" s="25" t="s">
        <v>42</v>
      </c>
      <c r="F37" s="103">
        <f>ROUND((SUM(BE93:BE97)),  2)</f>
        <v>0</v>
      </c>
      <c r="G37" s="28"/>
      <c r="H37" s="28"/>
      <c r="I37" s="104">
        <v>0.21</v>
      </c>
      <c r="J37" s="103">
        <f>ROUND(((SUM(BE93:BE97))*I37),  2)</f>
        <v>0</v>
      </c>
      <c r="K37" s="28"/>
      <c r="L37" s="94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customHeight="1">
      <c r="A38" s="28"/>
      <c r="B38" s="29"/>
      <c r="C38" s="28"/>
      <c r="D38" s="28"/>
      <c r="E38" s="25" t="s">
        <v>43</v>
      </c>
      <c r="F38" s="103">
        <f>ROUND((SUM(BF93:BF97)),  2)</f>
        <v>0</v>
      </c>
      <c r="G38" s="28"/>
      <c r="H38" s="28"/>
      <c r="I38" s="104">
        <v>0.15</v>
      </c>
      <c r="J38" s="103">
        <f>ROUND(((SUM(BF93:BF97))*I38),  2)</f>
        <v>0</v>
      </c>
      <c r="K38" s="28"/>
      <c r="L38" s="94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29"/>
      <c r="C39" s="28"/>
      <c r="D39" s="28"/>
      <c r="E39" s="25" t="s">
        <v>44</v>
      </c>
      <c r="F39" s="103">
        <f>ROUND((SUM(BG93:BG97)),  2)</f>
        <v>0</v>
      </c>
      <c r="G39" s="28"/>
      <c r="H39" s="28"/>
      <c r="I39" s="104">
        <v>0.21</v>
      </c>
      <c r="J39" s="103">
        <f>0</f>
        <v>0</v>
      </c>
      <c r="K39" s="28"/>
      <c r="L39" s="94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hidden="1" customHeight="1">
      <c r="A40" s="28"/>
      <c r="B40" s="29"/>
      <c r="C40" s="28"/>
      <c r="D40" s="28"/>
      <c r="E40" s="25" t="s">
        <v>45</v>
      </c>
      <c r="F40" s="103">
        <f>ROUND((SUM(BH93:BH97)),  2)</f>
        <v>0</v>
      </c>
      <c r="G40" s="28"/>
      <c r="H40" s="28"/>
      <c r="I40" s="104">
        <v>0.15</v>
      </c>
      <c r="J40" s="103">
        <f>0</f>
        <v>0</v>
      </c>
      <c r="K40" s="28"/>
      <c r="L40" s="94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14.45" hidden="1" customHeight="1">
      <c r="A41" s="28"/>
      <c r="B41" s="29"/>
      <c r="C41" s="28"/>
      <c r="D41" s="28"/>
      <c r="E41" s="25" t="s">
        <v>46</v>
      </c>
      <c r="F41" s="103">
        <f>ROUND((SUM(BI93:BI97)),  2)</f>
        <v>0</v>
      </c>
      <c r="G41" s="28"/>
      <c r="H41" s="28"/>
      <c r="I41" s="104">
        <v>0</v>
      </c>
      <c r="J41" s="103">
        <f>0</f>
        <v>0</v>
      </c>
      <c r="K41" s="28"/>
      <c r="L41" s="94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6.95" customHeight="1">
      <c r="A42" s="28"/>
      <c r="B42" s="29"/>
      <c r="C42" s="28"/>
      <c r="D42" s="28"/>
      <c r="E42" s="28"/>
      <c r="F42" s="28"/>
      <c r="G42" s="28"/>
      <c r="H42" s="28"/>
      <c r="I42" s="93"/>
      <c r="J42" s="28"/>
      <c r="K42" s="28"/>
      <c r="L42" s="94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2" customFormat="1" ht="25.35" customHeight="1">
      <c r="A43" s="28"/>
      <c r="B43" s="29"/>
      <c r="C43" s="105"/>
      <c r="D43" s="106" t="s">
        <v>47</v>
      </c>
      <c r="E43" s="51"/>
      <c r="F43" s="51"/>
      <c r="G43" s="107" t="s">
        <v>48</v>
      </c>
      <c r="H43" s="108" t="s">
        <v>49</v>
      </c>
      <c r="I43" s="109"/>
      <c r="J43" s="110">
        <f>SUM(J34:J41)</f>
        <v>0</v>
      </c>
      <c r="K43" s="111"/>
      <c r="L43" s="94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</row>
    <row r="44" spans="1:31" s="2" customFormat="1" ht="14.45" customHeight="1">
      <c r="A44" s="28"/>
      <c r="B44" s="38"/>
      <c r="C44" s="39"/>
      <c r="D44" s="39"/>
      <c r="E44" s="39"/>
      <c r="F44" s="39"/>
      <c r="G44" s="39"/>
      <c r="H44" s="39"/>
      <c r="I44" s="112"/>
      <c r="J44" s="39"/>
      <c r="K44" s="39"/>
      <c r="L44" s="94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8" spans="1:31" s="2" customFormat="1" ht="6.95" customHeight="1">
      <c r="A48" s="28"/>
      <c r="B48" s="40"/>
      <c r="C48" s="41"/>
      <c r="D48" s="41"/>
      <c r="E48" s="41"/>
      <c r="F48" s="41"/>
      <c r="G48" s="41"/>
      <c r="H48" s="41"/>
      <c r="I48" s="113"/>
      <c r="J48" s="41"/>
      <c r="K48" s="41"/>
      <c r="L48" s="94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</row>
    <row r="49" spans="1:31" s="2" customFormat="1" ht="24.95" customHeight="1">
      <c r="A49" s="28"/>
      <c r="B49" s="29"/>
      <c r="C49" s="19" t="s">
        <v>98</v>
      </c>
      <c r="D49" s="28"/>
      <c r="E49" s="28"/>
      <c r="F49" s="28"/>
      <c r="G49" s="28"/>
      <c r="H49" s="28"/>
      <c r="I49" s="93"/>
      <c r="J49" s="28"/>
      <c r="K49" s="28"/>
      <c r="L49" s="94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</row>
    <row r="50" spans="1:31" s="2" customFormat="1" ht="6.95" customHeight="1">
      <c r="A50" s="28"/>
      <c r="B50" s="29"/>
      <c r="C50" s="28"/>
      <c r="D50" s="28"/>
      <c r="E50" s="28"/>
      <c r="F50" s="28"/>
      <c r="G50" s="28"/>
      <c r="H50" s="28"/>
      <c r="I50" s="93"/>
      <c r="J50" s="28"/>
      <c r="K50" s="28"/>
      <c r="L50" s="94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</row>
    <row r="51" spans="1:31" s="2" customFormat="1" ht="12" customHeight="1">
      <c r="A51" s="28"/>
      <c r="B51" s="29"/>
      <c r="C51" s="25" t="s">
        <v>17</v>
      </c>
      <c r="D51" s="28"/>
      <c r="E51" s="28"/>
      <c r="F51" s="28"/>
      <c r="G51" s="28"/>
      <c r="H51" s="28"/>
      <c r="I51" s="93"/>
      <c r="J51" s="28"/>
      <c r="K51" s="28"/>
      <c r="L51" s="94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</row>
    <row r="52" spans="1:31" s="2" customFormat="1" ht="16.5" customHeight="1">
      <c r="A52" s="28"/>
      <c r="B52" s="29"/>
      <c r="C52" s="28"/>
      <c r="D52" s="28"/>
      <c r="E52" s="290" t="str">
        <f>E7</f>
        <v>Kulturní dům v Milovicích</v>
      </c>
      <c r="F52" s="291"/>
      <c r="G52" s="291"/>
      <c r="H52" s="291"/>
      <c r="I52" s="93"/>
      <c r="J52" s="28"/>
      <c r="K52" s="28"/>
      <c r="L52" s="94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</row>
    <row r="53" spans="1:31" s="1" customFormat="1" ht="12" customHeight="1">
      <c r="B53" s="18"/>
      <c r="C53" s="25" t="s">
        <v>91</v>
      </c>
      <c r="I53" s="89"/>
      <c r="L53" s="18"/>
    </row>
    <row r="54" spans="1:31" s="1" customFormat="1" ht="16.5" customHeight="1">
      <c r="B54" s="18"/>
      <c r="E54" s="290" t="s">
        <v>92</v>
      </c>
      <c r="F54" s="256"/>
      <c r="G54" s="256"/>
      <c r="H54" s="256"/>
      <c r="I54" s="89"/>
      <c r="L54" s="18"/>
    </row>
    <row r="55" spans="1:31" s="1" customFormat="1" ht="12" customHeight="1">
      <c r="B55" s="18"/>
      <c r="C55" s="25" t="s">
        <v>93</v>
      </c>
      <c r="I55" s="89"/>
      <c r="L55" s="18"/>
    </row>
    <row r="56" spans="1:31" s="2" customFormat="1" ht="16.5" customHeight="1">
      <c r="A56" s="28"/>
      <c r="B56" s="29"/>
      <c r="C56" s="28"/>
      <c r="D56" s="28"/>
      <c r="E56" s="292" t="s">
        <v>94</v>
      </c>
      <c r="F56" s="293"/>
      <c r="G56" s="293"/>
      <c r="H56" s="293"/>
      <c r="I56" s="93"/>
      <c r="J56" s="28"/>
      <c r="K56" s="28"/>
      <c r="L56" s="94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</row>
    <row r="57" spans="1:31" s="2" customFormat="1" ht="12" customHeight="1">
      <c r="A57" s="28"/>
      <c r="B57" s="29"/>
      <c r="C57" s="25" t="s">
        <v>95</v>
      </c>
      <c r="D57" s="28"/>
      <c r="E57" s="28"/>
      <c r="F57" s="28"/>
      <c r="G57" s="28"/>
      <c r="H57" s="28"/>
      <c r="I57" s="93"/>
      <c r="J57" s="28"/>
      <c r="K57" s="28"/>
      <c r="L57" s="94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</row>
    <row r="58" spans="1:31" s="2" customFormat="1" ht="16.5" customHeight="1">
      <c r="A58" s="28"/>
      <c r="B58" s="29"/>
      <c r="C58" s="28"/>
      <c r="D58" s="28"/>
      <c r="E58" s="277" t="str">
        <f>E13</f>
        <v>2017/047-2-1.4.7.2 - D.1.4.7.2-Strojní technologie hlediště a jeviště</v>
      </c>
      <c r="F58" s="293"/>
      <c r="G58" s="293"/>
      <c r="H58" s="293"/>
      <c r="I58" s="93"/>
      <c r="J58" s="28"/>
      <c r="K58" s="28"/>
      <c r="L58" s="94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</row>
    <row r="59" spans="1:31" s="2" customFormat="1" ht="6.95" customHeight="1">
      <c r="A59" s="28"/>
      <c r="B59" s="29"/>
      <c r="C59" s="28"/>
      <c r="D59" s="28"/>
      <c r="E59" s="28"/>
      <c r="F59" s="28"/>
      <c r="G59" s="28"/>
      <c r="H59" s="28"/>
      <c r="I59" s="93"/>
      <c r="J59" s="28"/>
      <c r="K59" s="28"/>
      <c r="L59" s="94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</row>
    <row r="60" spans="1:31" s="2" customFormat="1" ht="12" customHeight="1">
      <c r="A60" s="28"/>
      <c r="B60" s="29"/>
      <c r="C60" s="25" t="s">
        <v>22</v>
      </c>
      <c r="D60" s="28"/>
      <c r="E60" s="28"/>
      <c r="F60" s="23" t="str">
        <f>F16</f>
        <v xml:space="preserve"> </v>
      </c>
      <c r="G60" s="28"/>
      <c r="H60" s="28"/>
      <c r="I60" s="95" t="s">
        <v>24</v>
      </c>
      <c r="J60" s="46">
        <f>IF(J16="","",J16)</f>
        <v>0</v>
      </c>
      <c r="K60" s="28"/>
      <c r="L60" s="94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</row>
    <row r="61" spans="1:31" s="2" customFormat="1" ht="6.95" customHeight="1">
      <c r="A61" s="28"/>
      <c r="B61" s="29"/>
      <c r="C61" s="28"/>
      <c r="D61" s="28"/>
      <c r="E61" s="28"/>
      <c r="F61" s="28"/>
      <c r="G61" s="28"/>
      <c r="H61" s="28"/>
      <c r="I61" s="93"/>
      <c r="J61" s="28"/>
      <c r="K61" s="28"/>
      <c r="L61" s="94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s="2" customFormat="1" ht="40.15" customHeight="1">
      <c r="A62" s="28"/>
      <c r="B62" s="29"/>
      <c r="C62" s="25" t="s">
        <v>25</v>
      </c>
      <c r="D62" s="28"/>
      <c r="E62" s="28"/>
      <c r="F62" s="23" t="str">
        <f>E19</f>
        <v>Město Milovice</v>
      </c>
      <c r="G62" s="28"/>
      <c r="H62" s="28"/>
      <c r="I62" s="95" t="s">
        <v>30</v>
      </c>
      <c r="J62" s="26" t="str">
        <f>E25</f>
        <v>HEXAPLAN INTERNATIONAL spol. s r.o.</v>
      </c>
      <c r="K62" s="28"/>
      <c r="L62" s="94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</row>
    <row r="63" spans="1:31" s="2" customFormat="1" ht="15.2" customHeight="1">
      <c r="A63" s="28"/>
      <c r="B63" s="29"/>
      <c r="C63" s="25" t="s">
        <v>29</v>
      </c>
      <c r="D63" s="28"/>
      <c r="E63" s="28"/>
      <c r="F63" s="23">
        <f>IF(E22="","",E22)</f>
        <v>0</v>
      </c>
      <c r="G63" s="28"/>
      <c r="H63" s="28"/>
      <c r="I63" s="95" t="s">
        <v>33</v>
      </c>
      <c r="J63" s="26" t="str">
        <f>E28</f>
        <v>Ing.A.Janěk</v>
      </c>
      <c r="K63" s="28"/>
      <c r="L63" s="94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1:31" s="2" customFormat="1" ht="10.35" customHeight="1">
      <c r="A64" s="28"/>
      <c r="B64" s="29"/>
      <c r="C64" s="28"/>
      <c r="D64" s="28"/>
      <c r="E64" s="28"/>
      <c r="F64" s="28"/>
      <c r="G64" s="28"/>
      <c r="H64" s="28"/>
      <c r="I64" s="93"/>
      <c r="J64" s="28"/>
      <c r="K64" s="28"/>
      <c r="L64" s="94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5" spans="1:47" s="2" customFormat="1" ht="29.25" customHeight="1">
      <c r="A65" s="28"/>
      <c r="B65" s="29"/>
      <c r="C65" s="114" t="s">
        <v>99</v>
      </c>
      <c r="D65" s="105"/>
      <c r="E65" s="105"/>
      <c r="F65" s="105"/>
      <c r="G65" s="105"/>
      <c r="H65" s="105"/>
      <c r="I65" s="115"/>
      <c r="J65" s="116" t="s">
        <v>100</v>
      </c>
      <c r="K65" s="105"/>
      <c r="L65" s="94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47" s="2" customFormat="1" ht="10.35" customHeight="1">
      <c r="A66" s="28"/>
      <c r="B66" s="29"/>
      <c r="C66" s="28"/>
      <c r="D66" s="28"/>
      <c r="E66" s="28"/>
      <c r="F66" s="28"/>
      <c r="G66" s="28"/>
      <c r="H66" s="28"/>
      <c r="I66" s="93"/>
      <c r="J66" s="28"/>
      <c r="K66" s="28"/>
      <c r="L66" s="94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</row>
    <row r="67" spans="1:47" s="2" customFormat="1" ht="22.9" customHeight="1">
      <c r="A67" s="28"/>
      <c r="B67" s="29"/>
      <c r="C67" s="117" t="s">
        <v>69</v>
      </c>
      <c r="D67" s="28"/>
      <c r="E67" s="28"/>
      <c r="F67" s="28"/>
      <c r="G67" s="28"/>
      <c r="H67" s="28"/>
      <c r="I67" s="93"/>
      <c r="J67" s="62">
        <f>J93</f>
        <v>0</v>
      </c>
      <c r="K67" s="28"/>
      <c r="L67" s="94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U67" s="15" t="s">
        <v>101</v>
      </c>
    </row>
    <row r="68" spans="1:47" s="9" customFormat="1" ht="24.95" customHeight="1">
      <c r="B68" s="118"/>
      <c r="D68" s="119" t="s">
        <v>102</v>
      </c>
      <c r="E68" s="120"/>
      <c r="F68" s="120"/>
      <c r="G68" s="120"/>
      <c r="H68" s="120"/>
      <c r="I68" s="121"/>
      <c r="J68" s="122">
        <f>J94</f>
        <v>0</v>
      </c>
      <c r="L68" s="118"/>
    </row>
    <row r="69" spans="1:47" s="10" customFormat="1" ht="19.899999999999999" customHeight="1">
      <c r="B69" s="123"/>
      <c r="D69" s="124" t="s">
        <v>103</v>
      </c>
      <c r="E69" s="125"/>
      <c r="F69" s="125"/>
      <c r="G69" s="125"/>
      <c r="H69" s="125"/>
      <c r="I69" s="126"/>
      <c r="J69" s="127">
        <f>J95</f>
        <v>0</v>
      </c>
      <c r="L69" s="123"/>
    </row>
    <row r="70" spans="1:47" s="2" customFormat="1" ht="21.75" customHeight="1">
      <c r="A70" s="28"/>
      <c r="B70" s="29"/>
      <c r="C70" s="28"/>
      <c r="D70" s="28"/>
      <c r="E70" s="28"/>
      <c r="F70" s="28"/>
      <c r="G70" s="28"/>
      <c r="H70" s="28"/>
      <c r="I70" s="93"/>
      <c r="J70" s="28"/>
      <c r="K70" s="28"/>
      <c r="L70" s="94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</row>
    <row r="71" spans="1:47" s="2" customFormat="1" ht="6.95" customHeight="1">
      <c r="A71" s="28"/>
      <c r="B71" s="38"/>
      <c r="C71" s="39"/>
      <c r="D71" s="39"/>
      <c r="E71" s="39"/>
      <c r="F71" s="39"/>
      <c r="G71" s="39"/>
      <c r="H71" s="39"/>
      <c r="I71" s="112"/>
      <c r="J71" s="39"/>
      <c r="K71" s="39"/>
      <c r="L71" s="94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</row>
    <row r="75" spans="1:47" s="2" customFormat="1" ht="6.95" customHeight="1">
      <c r="A75" s="28"/>
      <c r="B75" s="40"/>
      <c r="C75" s="41"/>
      <c r="D75" s="41"/>
      <c r="E75" s="41"/>
      <c r="F75" s="41"/>
      <c r="G75" s="41"/>
      <c r="H75" s="41"/>
      <c r="I75" s="113"/>
      <c r="J75" s="41"/>
      <c r="K75" s="41"/>
      <c r="L75" s="94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1:47" s="2" customFormat="1" ht="24.95" customHeight="1">
      <c r="A76" s="28"/>
      <c r="B76" s="29"/>
      <c r="C76" s="19" t="s">
        <v>104</v>
      </c>
      <c r="D76" s="28"/>
      <c r="E76" s="28"/>
      <c r="F76" s="28"/>
      <c r="G76" s="28"/>
      <c r="H76" s="28"/>
      <c r="I76" s="93"/>
      <c r="J76" s="28"/>
      <c r="K76" s="28"/>
      <c r="L76" s="94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47" s="2" customFormat="1" ht="6.95" customHeight="1">
      <c r="A77" s="28"/>
      <c r="B77" s="29"/>
      <c r="C77" s="28"/>
      <c r="D77" s="28"/>
      <c r="E77" s="28"/>
      <c r="F77" s="28"/>
      <c r="G77" s="28"/>
      <c r="H77" s="28"/>
      <c r="I77" s="93"/>
      <c r="J77" s="28"/>
      <c r="K77" s="28"/>
      <c r="L77" s="94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47" s="2" customFormat="1" ht="12" customHeight="1">
      <c r="A78" s="28"/>
      <c r="B78" s="29"/>
      <c r="C78" s="25" t="s">
        <v>17</v>
      </c>
      <c r="D78" s="28"/>
      <c r="E78" s="28"/>
      <c r="F78" s="28"/>
      <c r="G78" s="28"/>
      <c r="H78" s="28"/>
      <c r="I78" s="93"/>
      <c r="J78" s="28"/>
      <c r="K78" s="28"/>
      <c r="L78" s="94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</row>
    <row r="79" spans="1:47" s="2" customFormat="1" ht="16.5" customHeight="1">
      <c r="A79" s="28"/>
      <c r="B79" s="29"/>
      <c r="C79" s="28"/>
      <c r="D79" s="28"/>
      <c r="E79" s="290" t="str">
        <f>E7</f>
        <v>Kulturní dům v Milovicích</v>
      </c>
      <c r="F79" s="291"/>
      <c r="G79" s="291"/>
      <c r="H79" s="291"/>
      <c r="I79" s="93"/>
      <c r="J79" s="28"/>
      <c r="K79" s="28"/>
      <c r="L79" s="94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</row>
    <row r="80" spans="1:47" s="1" customFormat="1" ht="12" customHeight="1">
      <c r="B80" s="18"/>
      <c r="C80" s="25" t="s">
        <v>91</v>
      </c>
      <c r="I80" s="89"/>
      <c r="L80" s="18"/>
    </row>
    <row r="81" spans="1:65" s="1" customFormat="1" ht="16.5" customHeight="1">
      <c r="B81" s="18"/>
      <c r="E81" s="290" t="s">
        <v>92</v>
      </c>
      <c r="F81" s="256"/>
      <c r="G81" s="256"/>
      <c r="H81" s="256"/>
      <c r="I81" s="89"/>
      <c r="L81" s="18"/>
    </row>
    <row r="82" spans="1:65" s="1" customFormat="1" ht="12" customHeight="1">
      <c r="B82" s="18"/>
      <c r="C82" s="25" t="s">
        <v>93</v>
      </c>
      <c r="I82" s="89"/>
      <c r="L82" s="18"/>
    </row>
    <row r="83" spans="1:65" s="2" customFormat="1" ht="16.5" customHeight="1">
      <c r="A83" s="28"/>
      <c r="B83" s="29"/>
      <c r="C83" s="28"/>
      <c r="D83" s="28"/>
      <c r="E83" s="292" t="s">
        <v>94</v>
      </c>
      <c r="F83" s="293"/>
      <c r="G83" s="293"/>
      <c r="H83" s="293"/>
      <c r="I83" s="93"/>
      <c r="J83" s="28"/>
      <c r="K83" s="28"/>
      <c r="L83" s="94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65" s="2" customFormat="1" ht="12" customHeight="1">
      <c r="A84" s="28"/>
      <c r="B84" s="29"/>
      <c r="C84" s="25" t="s">
        <v>95</v>
      </c>
      <c r="D84" s="28"/>
      <c r="E84" s="28"/>
      <c r="F84" s="28"/>
      <c r="G84" s="28"/>
      <c r="H84" s="28"/>
      <c r="I84" s="93"/>
      <c r="J84" s="28"/>
      <c r="K84" s="28"/>
      <c r="L84" s="94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65" s="2" customFormat="1" ht="16.5" customHeight="1">
      <c r="A85" s="28"/>
      <c r="B85" s="29"/>
      <c r="C85" s="28"/>
      <c r="D85" s="28"/>
      <c r="E85" s="277" t="str">
        <f>E13</f>
        <v>2017/047-2-1.4.7.2 - D.1.4.7.2-Strojní technologie hlediště a jeviště</v>
      </c>
      <c r="F85" s="293"/>
      <c r="G85" s="293"/>
      <c r="H85" s="293"/>
      <c r="I85" s="93"/>
      <c r="J85" s="28"/>
      <c r="K85" s="28"/>
      <c r="L85" s="94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65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93"/>
      <c r="J86" s="28"/>
      <c r="K86" s="28"/>
      <c r="L86" s="94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65" s="2" customFormat="1" ht="12" customHeight="1">
      <c r="A87" s="28"/>
      <c r="B87" s="29"/>
      <c r="C87" s="25" t="s">
        <v>22</v>
      </c>
      <c r="D87" s="28"/>
      <c r="E87" s="28"/>
      <c r="F87" s="23" t="str">
        <f>F16</f>
        <v xml:space="preserve"> </v>
      </c>
      <c r="G87" s="28"/>
      <c r="H87" s="28"/>
      <c r="I87" s="95" t="s">
        <v>24</v>
      </c>
      <c r="J87" s="46">
        <f>IF(J16="","",J16)</f>
        <v>0</v>
      </c>
      <c r="K87" s="28"/>
      <c r="L87" s="94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65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93"/>
      <c r="J88" s="28"/>
      <c r="K88" s="28"/>
      <c r="L88" s="94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65" s="2" customFormat="1" ht="40.15" customHeight="1">
      <c r="A89" s="28"/>
      <c r="B89" s="29"/>
      <c r="C89" s="25" t="s">
        <v>25</v>
      </c>
      <c r="D89" s="28"/>
      <c r="E89" s="28"/>
      <c r="F89" s="23" t="str">
        <f>E19</f>
        <v>Město Milovice</v>
      </c>
      <c r="G89" s="28"/>
      <c r="H89" s="28"/>
      <c r="I89" s="95" t="s">
        <v>30</v>
      </c>
      <c r="J89" s="26" t="str">
        <f>E25</f>
        <v>HEXAPLAN INTERNATIONAL spol. s r.o.</v>
      </c>
      <c r="K89" s="28"/>
      <c r="L89" s="94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65" s="2" customFormat="1" ht="15.2" customHeight="1">
      <c r="A90" s="28"/>
      <c r="B90" s="29"/>
      <c r="C90" s="25" t="s">
        <v>29</v>
      </c>
      <c r="D90" s="28"/>
      <c r="E90" s="28"/>
      <c r="F90" s="23">
        <f>IF(E22="","",E22)</f>
        <v>0</v>
      </c>
      <c r="G90" s="28"/>
      <c r="H90" s="28"/>
      <c r="I90" s="95" t="s">
        <v>33</v>
      </c>
      <c r="J90" s="26" t="str">
        <f>E28</f>
        <v>Ing.A.Janěk</v>
      </c>
      <c r="K90" s="28"/>
      <c r="L90" s="94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65" s="2" customFormat="1" ht="10.35" customHeight="1">
      <c r="A91" s="28"/>
      <c r="B91" s="29"/>
      <c r="C91" s="28"/>
      <c r="D91" s="28"/>
      <c r="E91" s="28"/>
      <c r="F91" s="28"/>
      <c r="G91" s="28"/>
      <c r="H91" s="28"/>
      <c r="I91" s="93"/>
      <c r="J91" s="28"/>
      <c r="K91" s="28"/>
      <c r="L91" s="94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65" s="11" customFormat="1" ht="29.25" customHeight="1">
      <c r="A92" s="128"/>
      <c r="B92" s="129"/>
      <c r="C92" s="130" t="s">
        <v>105</v>
      </c>
      <c r="D92" s="131" t="s">
        <v>56</v>
      </c>
      <c r="E92" s="131" t="s">
        <v>52</v>
      </c>
      <c r="F92" s="131" t="s">
        <v>53</v>
      </c>
      <c r="G92" s="131" t="s">
        <v>106</v>
      </c>
      <c r="H92" s="131" t="s">
        <v>107</v>
      </c>
      <c r="I92" s="132" t="s">
        <v>108</v>
      </c>
      <c r="J92" s="131" t="s">
        <v>100</v>
      </c>
      <c r="K92" s="133" t="s">
        <v>109</v>
      </c>
      <c r="L92" s="134"/>
      <c r="M92" s="53" t="s">
        <v>3</v>
      </c>
      <c r="N92" s="54" t="s">
        <v>41</v>
      </c>
      <c r="O92" s="54" t="s">
        <v>110</v>
      </c>
      <c r="P92" s="54" t="s">
        <v>111</v>
      </c>
      <c r="Q92" s="54" t="s">
        <v>112</v>
      </c>
      <c r="R92" s="54" t="s">
        <v>113</v>
      </c>
      <c r="S92" s="54" t="s">
        <v>114</v>
      </c>
      <c r="T92" s="55" t="s">
        <v>115</v>
      </c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</row>
    <row r="93" spans="1:65" s="2" customFormat="1" ht="22.9" customHeight="1">
      <c r="A93" s="28"/>
      <c r="B93" s="29"/>
      <c r="C93" s="60" t="s">
        <v>116</v>
      </c>
      <c r="D93" s="28"/>
      <c r="E93" s="28"/>
      <c r="F93" s="28"/>
      <c r="G93" s="28"/>
      <c r="H93" s="28"/>
      <c r="I93" s="93"/>
      <c r="J93" s="135">
        <f>BK93</f>
        <v>0</v>
      </c>
      <c r="K93" s="28"/>
      <c r="L93" s="29"/>
      <c r="M93" s="56"/>
      <c r="N93" s="47"/>
      <c r="O93" s="57"/>
      <c r="P93" s="136">
        <f>P94</f>
        <v>0</v>
      </c>
      <c r="Q93" s="57"/>
      <c r="R93" s="136">
        <f>R94</f>
        <v>0</v>
      </c>
      <c r="S93" s="57"/>
      <c r="T93" s="137">
        <f>T94</f>
        <v>0</v>
      </c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T93" s="15" t="s">
        <v>70</v>
      </c>
      <c r="AU93" s="15" t="s">
        <v>101</v>
      </c>
      <c r="BK93" s="138">
        <f>BK94</f>
        <v>0</v>
      </c>
    </row>
    <row r="94" spans="1:65" s="12" customFormat="1" ht="25.9" customHeight="1">
      <c r="B94" s="139"/>
      <c r="D94" s="140" t="s">
        <v>70</v>
      </c>
      <c r="E94" s="141" t="s">
        <v>117</v>
      </c>
      <c r="F94" s="141" t="s">
        <v>118</v>
      </c>
      <c r="I94" s="142"/>
      <c r="J94" s="143">
        <f>BK94</f>
        <v>0</v>
      </c>
      <c r="L94" s="139"/>
      <c r="M94" s="144"/>
      <c r="N94" s="145"/>
      <c r="O94" s="145"/>
      <c r="P94" s="146">
        <f>P95</f>
        <v>0</v>
      </c>
      <c r="Q94" s="145"/>
      <c r="R94" s="146">
        <f>R95</f>
        <v>0</v>
      </c>
      <c r="S94" s="145"/>
      <c r="T94" s="147">
        <f>T95</f>
        <v>0</v>
      </c>
      <c r="AR94" s="140" t="s">
        <v>119</v>
      </c>
      <c r="AT94" s="148" t="s">
        <v>70</v>
      </c>
      <c r="AU94" s="148" t="s">
        <v>71</v>
      </c>
      <c r="AY94" s="140" t="s">
        <v>120</v>
      </c>
      <c r="BK94" s="149">
        <f>BK95</f>
        <v>0</v>
      </c>
    </row>
    <row r="95" spans="1:65" s="12" customFormat="1" ht="22.9" customHeight="1">
      <c r="B95" s="139"/>
      <c r="D95" s="140" t="s">
        <v>70</v>
      </c>
      <c r="E95" s="150" t="s">
        <v>121</v>
      </c>
      <c r="F95" s="150" t="s">
        <v>122</v>
      </c>
      <c r="I95" s="142"/>
      <c r="J95" s="151">
        <f>BK95</f>
        <v>0</v>
      </c>
      <c r="L95" s="139"/>
      <c r="M95" s="144"/>
      <c r="N95" s="145"/>
      <c r="O95" s="145"/>
      <c r="P95" s="146">
        <f>SUM(P96:P97)</f>
        <v>0</v>
      </c>
      <c r="Q95" s="145"/>
      <c r="R95" s="146">
        <f>SUM(R96:R97)</f>
        <v>0</v>
      </c>
      <c r="S95" s="145"/>
      <c r="T95" s="147">
        <f>SUM(T96:T97)</f>
        <v>0</v>
      </c>
      <c r="AR95" s="140" t="s">
        <v>119</v>
      </c>
      <c r="AT95" s="148" t="s">
        <v>70</v>
      </c>
      <c r="AU95" s="148" t="s">
        <v>78</v>
      </c>
      <c r="AY95" s="140" t="s">
        <v>120</v>
      </c>
      <c r="BK95" s="149">
        <f>SUM(BK96:BK97)</f>
        <v>0</v>
      </c>
    </row>
    <row r="96" spans="1:65" s="2" customFormat="1" ht="16.5" customHeight="1">
      <c r="A96" s="28"/>
      <c r="B96" s="152"/>
      <c r="C96" s="153" t="s">
        <v>78</v>
      </c>
      <c r="D96" s="153" t="s">
        <v>123</v>
      </c>
      <c r="E96" s="154" t="s">
        <v>124</v>
      </c>
      <c r="F96" s="155" t="s">
        <v>125</v>
      </c>
      <c r="G96" s="156" t="s">
        <v>126</v>
      </c>
      <c r="H96" s="157">
        <v>1</v>
      </c>
      <c r="I96" s="382"/>
      <c r="J96" s="158">
        <f>ROUND(I96*H96,2)</f>
        <v>0</v>
      </c>
      <c r="K96" s="155" t="s">
        <v>127</v>
      </c>
      <c r="L96" s="29"/>
      <c r="M96" s="159" t="s">
        <v>3</v>
      </c>
      <c r="N96" s="160" t="s">
        <v>42</v>
      </c>
      <c r="O96" s="49"/>
      <c r="P96" s="161">
        <f>O96*H96</f>
        <v>0</v>
      </c>
      <c r="Q96" s="161">
        <v>0</v>
      </c>
      <c r="R96" s="161">
        <f>Q96*H96</f>
        <v>0</v>
      </c>
      <c r="S96" s="161">
        <v>0</v>
      </c>
      <c r="T96" s="162">
        <f>S96*H96</f>
        <v>0</v>
      </c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R96" s="163" t="s">
        <v>128</v>
      </c>
      <c r="AT96" s="163" t="s">
        <v>123</v>
      </c>
      <c r="AU96" s="163" t="s">
        <v>80</v>
      </c>
      <c r="AY96" s="15" t="s">
        <v>120</v>
      </c>
      <c r="BE96" s="164">
        <f>IF(N96="základní",J96,0)</f>
        <v>0</v>
      </c>
      <c r="BF96" s="164">
        <f>IF(N96="snížená",J96,0)</f>
        <v>0</v>
      </c>
      <c r="BG96" s="164">
        <f>IF(N96="zákl. přenesená",J96,0)</f>
        <v>0</v>
      </c>
      <c r="BH96" s="164">
        <f>IF(N96="sníž. přenesená",J96,0)</f>
        <v>0</v>
      </c>
      <c r="BI96" s="164">
        <f>IF(N96="nulová",J96,0)</f>
        <v>0</v>
      </c>
      <c r="BJ96" s="15" t="s">
        <v>78</v>
      </c>
      <c r="BK96" s="164">
        <f>ROUND(I96*H96,2)</f>
        <v>0</v>
      </c>
      <c r="BL96" s="15" t="s">
        <v>128</v>
      </c>
      <c r="BM96" s="163" t="s">
        <v>129</v>
      </c>
    </row>
    <row r="97" spans="1:47" s="2" customFormat="1" ht="48.75">
      <c r="A97" s="28"/>
      <c r="B97" s="29"/>
      <c r="C97" s="28"/>
      <c r="D97" s="165" t="s">
        <v>130</v>
      </c>
      <c r="E97" s="28"/>
      <c r="F97" s="166" t="s">
        <v>131</v>
      </c>
      <c r="G97" s="28"/>
      <c r="H97" s="28"/>
      <c r="I97" s="93"/>
      <c r="J97" s="28"/>
      <c r="K97" s="28"/>
      <c r="L97" s="29"/>
      <c r="M97" s="167"/>
      <c r="N97" s="168"/>
      <c r="O97" s="169"/>
      <c r="P97" s="169"/>
      <c r="Q97" s="169"/>
      <c r="R97" s="169"/>
      <c r="S97" s="169"/>
      <c r="T97" s="170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T97" s="15" t="s">
        <v>130</v>
      </c>
      <c r="AU97" s="15" t="s">
        <v>80</v>
      </c>
    </row>
    <row r="98" spans="1:47" s="2" customFormat="1" ht="6.95" customHeight="1">
      <c r="A98" s="28"/>
      <c r="B98" s="38"/>
      <c r="C98" s="39"/>
      <c r="D98" s="39"/>
      <c r="E98" s="39"/>
      <c r="F98" s="39"/>
      <c r="G98" s="39"/>
      <c r="H98" s="39"/>
      <c r="I98" s="112"/>
      <c r="J98" s="39"/>
      <c r="K98" s="39"/>
      <c r="L98" s="29"/>
      <c r="M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</sheetData>
  <sheetProtection algorithmName="SHA-512" hashValue="OhFfMDNsEmED5hq9+tnqJTAJ+RfKun41Qj5JAEafuz5GJcKcR//WtP8cL1CY5g23t1Y8K5dnd5R8Dv6kaGCkwQ==" saltValue="N7cwANYDHxL2HBtr+5a7FQ==" spinCount="100000" sheet="1" objects="1" scenarios="1"/>
  <autoFilter ref="C92:K97" xr:uid="{00000000-0009-0000-0000-000001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71" customWidth="1"/>
    <col min="2" max="2" width="1.6640625" style="171" customWidth="1"/>
    <col min="3" max="4" width="5" style="171" customWidth="1"/>
    <col min="5" max="5" width="11.6640625" style="171" customWidth="1"/>
    <col min="6" max="6" width="9.1640625" style="171" customWidth="1"/>
    <col min="7" max="7" width="5" style="171" customWidth="1"/>
    <col min="8" max="8" width="77.83203125" style="171" customWidth="1"/>
    <col min="9" max="10" width="20" style="171" customWidth="1"/>
    <col min="11" max="11" width="1.6640625" style="171" customWidth="1"/>
  </cols>
  <sheetData>
    <row r="1" spans="2:11" s="1" customFormat="1" ht="37.5" customHeight="1"/>
    <row r="2" spans="2:11" s="1" customFormat="1" ht="7.5" customHeight="1">
      <c r="B2" s="172"/>
      <c r="C2" s="173"/>
      <c r="D2" s="173"/>
      <c r="E2" s="173"/>
      <c r="F2" s="173"/>
      <c r="G2" s="173"/>
      <c r="H2" s="173"/>
      <c r="I2" s="173"/>
      <c r="J2" s="173"/>
      <c r="K2" s="174"/>
    </row>
    <row r="3" spans="2:11" s="13" customFormat="1" ht="45" customHeight="1">
      <c r="B3" s="175"/>
      <c r="C3" s="295" t="s">
        <v>132</v>
      </c>
      <c r="D3" s="295"/>
      <c r="E3" s="295"/>
      <c r="F3" s="295"/>
      <c r="G3" s="295"/>
      <c r="H3" s="295"/>
      <c r="I3" s="295"/>
      <c r="J3" s="295"/>
      <c r="K3" s="176"/>
    </row>
    <row r="4" spans="2:11" s="1" customFormat="1" ht="25.5" customHeight="1">
      <c r="B4" s="177"/>
      <c r="C4" s="300" t="s">
        <v>133</v>
      </c>
      <c r="D4" s="300"/>
      <c r="E4" s="300"/>
      <c r="F4" s="300"/>
      <c r="G4" s="300"/>
      <c r="H4" s="300"/>
      <c r="I4" s="300"/>
      <c r="J4" s="300"/>
      <c r="K4" s="178"/>
    </row>
    <row r="5" spans="2:11" s="1" customFormat="1" ht="5.25" customHeight="1">
      <c r="B5" s="177"/>
      <c r="C5" s="179"/>
      <c r="D5" s="179"/>
      <c r="E5" s="179"/>
      <c r="F5" s="179"/>
      <c r="G5" s="179"/>
      <c r="H5" s="179"/>
      <c r="I5" s="179"/>
      <c r="J5" s="179"/>
      <c r="K5" s="178"/>
    </row>
    <row r="6" spans="2:11" s="1" customFormat="1" ht="15" customHeight="1">
      <c r="B6" s="177"/>
      <c r="C6" s="299" t="s">
        <v>134</v>
      </c>
      <c r="D6" s="299"/>
      <c r="E6" s="299"/>
      <c r="F6" s="299"/>
      <c r="G6" s="299"/>
      <c r="H6" s="299"/>
      <c r="I6" s="299"/>
      <c r="J6" s="299"/>
      <c r="K6" s="178"/>
    </row>
    <row r="7" spans="2:11" s="1" customFormat="1" ht="15" customHeight="1">
      <c r="B7" s="181"/>
      <c r="C7" s="299" t="s">
        <v>135</v>
      </c>
      <c r="D7" s="299"/>
      <c r="E7" s="299"/>
      <c r="F7" s="299"/>
      <c r="G7" s="299"/>
      <c r="H7" s="299"/>
      <c r="I7" s="299"/>
      <c r="J7" s="299"/>
      <c r="K7" s="178"/>
    </row>
    <row r="8" spans="2:11" s="1" customFormat="1" ht="12.75" customHeight="1">
      <c r="B8" s="181"/>
      <c r="C8" s="180"/>
      <c r="D8" s="180"/>
      <c r="E8" s="180"/>
      <c r="F8" s="180"/>
      <c r="G8" s="180"/>
      <c r="H8" s="180"/>
      <c r="I8" s="180"/>
      <c r="J8" s="180"/>
      <c r="K8" s="178"/>
    </row>
    <row r="9" spans="2:11" s="1" customFormat="1" ht="15" customHeight="1">
      <c r="B9" s="181"/>
      <c r="C9" s="299" t="s">
        <v>136</v>
      </c>
      <c r="D9" s="299"/>
      <c r="E9" s="299"/>
      <c r="F9" s="299"/>
      <c r="G9" s="299"/>
      <c r="H9" s="299"/>
      <c r="I9" s="299"/>
      <c r="J9" s="299"/>
      <c r="K9" s="178"/>
    </row>
    <row r="10" spans="2:11" s="1" customFormat="1" ht="15" customHeight="1">
      <c r="B10" s="181"/>
      <c r="C10" s="180"/>
      <c r="D10" s="299" t="s">
        <v>137</v>
      </c>
      <c r="E10" s="299"/>
      <c r="F10" s="299"/>
      <c r="G10" s="299"/>
      <c r="H10" s="299"/>
      <c r="I10" s="299"/>
      <c r="J10" s="299"/>
      <c r="K10" s="178"/>
    </row>
    <row r="11" spans="2:11" s="1" customFormat="1" ht="15" customHeight="1">
      <c r="B11" s="181"/>
      <c r="C11" s="182"/>
      <c r="D11" s="299" t="s">
        <v>138</v>
      </c>
      <c r="E11" s="299"/>
      <c r="F11" s="299"/>
      <c r="G11" s="299"/>
      <c r="H11" s="299"/>
      <c r="I11" s="299"/>
      <c r="J11" s="299"/>
      <c r="K11" s="178"/>
    </row>
    <row r="12" spans="2:11" s="1" customFormat="1" ht="15" customHeight="1">
      <c r="B12" s="181"/>
      <c r="C12" s="182"/>
      <c r="D12" s="180"/>
      <c r="E12" s="180"/>
      <c r="F12" s="180"/>
      <c r="G12" s="180"/>
      <c r="H12" s="180"/>
      <c r="I12" s="180"/>
      <c r="J12" s="180"/>
      <c r="K12" s="178"/>
    </row>
    <row r="13" spans="2:11" s="1" customFormat="1" ht="15" customHeight="1">
      <c r="B13" s="181"/>
      <c r="C13" s="182"/>
      <c r="D13" s="183" t="s">
        <v>139</v>
      </c>
      <c r="E13" s="180"/>
      <c r="F13" s="180"/>
      <c r="G13" s="180"/>
      <c r="H13" s="180"/>
      <c r="I13" s="180"/>
      <c r="J13" s="180"/>
      <c r="K13" s="178"/>
    </row>
    <row r="14" spans="2:11" s="1" customFormat="1" ht="12.75" customHeight="1">
      <c r="B14" s="181"/>
      <c r="C14" s="182"/>
      <c r="D14" s="182"/>
      <c r="E14" s="182"/>
      <c r="F14" s="182"/>
      <c r="G14" s="182"/>
      <c r="H14" s="182"/>
      <c r="I14" s="182"/>
      <c r="J14" s="182"/>
      <c r="K14" s="178"/>
    </row>
    <row r="15" spans="2:11" s="1" customFormat="1" ht="15" customHeight="1">
      <c r="B15" s="181"/>
      <c r="C15" s="182"/>
      <c r="D15" s="299" t="s">
        <v>140</v>
      </c>
      <c r="E15" s="299"/>
      <c r="F15" s="299"/>
      <c r="G15" s="299"/>
      <c r="H15" s="299"/>
      <c r="I15" s="299"/>
      <c r="J15" s="299"/>
      <c r="K15" s="178"/>
    </row>
    <row r="16" spans="2:11" s="1" customFormat="1" ht="15" customHeight="1">
      <c r="B16" s="181"/>
      <c r="C16" s="182"/>
      <c r="D16" s="299" t="s">
        <v>141</v>
      </c>
      <c r="E16" s="299"/>
      <c r="F16" s="299"/>
      <c r="G16" s="299"/>
      <c r="H16" s="299"/>
      <c r="I16" s="299"/>
      <c r="J16" s="299"/>
      <c r="K16" s="178"/>
    </row>
    <row r="17" spans="2:11" s="1" customFormat="1" ht="15" customHeight="1">
      <c r="B17" s="181"/>
      <c r="C17" s="182"/>
      <c r="D17" s="299" t="s">
        <v>142</v>
      </c>
      <c r="E17" s="299"/>
      <c r="F17" s="299"/>
      <c r="G17" s="299"/>
      <c r="H17" s="299"/>
      <c r="I17" s="299"/>
      <c r="J17" s="299"/>
      <c r="K17" s="178"/>
    </row>
    <row r="18" spans="2:11" s="1" customFormat="1" ht="15" customHeight="1">
      <c r="B18" s="181"/>
      <c r="C18" s="182"/>
      <c r="D18" s="182"/>
      <c r="E18" s="184" t="s">
        <v>77</v>
      </c>
      <c r="F18" s="299" t="s">
        <v>143</v>
      </c>
      <c r="G18" s="299"/>
      <c r="H18" s="299"/>
      <c r="I18" s="299"/>
      <c r="J18" s="299"/>
      <c r="K18" s="178"/>
    </row>
    <row r="19" spans="2:11" s="1" customFormat="1" ht="15" customHeight="1">
      <c r="B19" s="181"/>
      <c r="C19" s="182"/>
      <c r="D19" s="182"/>
      <c r="E19" s="184" t="s">
        <v>144</v>
      </c>
      <c r="F19" s="299" t="s">
        <v>145</v>
      </c>
      <c r="G19" s="299"/>
      <c r="H19" s="299"/>
      <c r="I19" s="299"/>
      <c r="J19" s="299"/>
      <c r="K19" s="178"/>
    </row>
    <row r="20" spans="2:11" s="1" customFormat="1" ht="15" customHeight="1">
      <c r="B20" s="181"/>
      <c r="C20" s="182"/>
      <c r="D20" s="182"/>
      <c r="E20" s="184" t="s">
        <v>146</v>
      </c>
      <c r="F20" s="299" t="s">
        <v>147</v>
      </c>
      <c r="G20" s="299"/>
      <c r="H20" s="299"/>
      <c r="I20" s="299"/>
      <c r="J20" s="299"/>
      <c r="K20" s="178"/>
    </row>
    <row r="21" spans="2:11" s="1" customFormat="1" ht="15" customHeight="1">
      <c r="B21" s="181"/>
      <c r="C21" s="182"/>
      <c r="D21" s="182"/>
      <c r="E21" s="184" t="s">
        <v>148</v>
      </c>
      <c r="F21" s="299" t="s">
        <v>149</v>
      </c>
      <c r="G21" s="299"/>
      <c r="H21" s="299"/>
      <c r="I21" s="299"/>
      <c r="J21" s="299"/>
      <c r="K21" s="178"/>
    </row>
    <row r="22" spans="2:11" s="1" customFormat="1" ht="15" customHeight="1">
      <c r="B22" s="181"/>
      <c r="C22" s="182"/>
      <c r="D22" s="182"/>
      <c r="E22" s="184" t="s">
        <v>150</v>
      </c>
      <c r="F22" s="299" t="s">
        <v>151</v>
      </c>
      <c r="G22" s="299"/>
      <c r="H22" s="299"/>
      <c r="I22" s="299"/>
      <c r="J22" s="299"/>
      <c r="K22" s="178"/>
    </row>
    <row r="23" spans="2:11" s="1" customFormat="1" ht="15" customHeight="1">
      <c r="B23" s="181"/>
      <c r="C23" s="182"/>
      <c r="D23" s="182"/>
      <c r="E23" s="184" t="s">
        <v>83</v>
      </c>
      <c r="F23" s="299" t="s">
        <v>152</v>
      </c>
      <c r="G23" s="299"/>
      <c r="H23" s="299"/>
      <c r="I23" s="299"/>
      <c r="J23" s="299"/>
      <c r="K23" s="178"/>
    </row>
    <row r="24" spans="2:11" s="1" customFormat="1" ht="12.75" customHeight="1">
      <c r="B24" s="181"/>
      <c r="C24" s="182"/>
      <c r="D24" s="182"/>
      <c r="E24" s="182"/>
      <c r="F24" s="182"/>
      <c r="G24" s="182"/>
      <c r="H24" s="182"/>
      <c r="I24" s="182"/>
      <c r="J24" s="182"/>
      <c r="K24" s="178"/>
    </row>
    <row r="25" spans="2:11" s="1" customFormat="1" ht="15" customHeight="1">
      <c r="B25" s="181"/>
      <c r="C25" s="299" t="s">
        <v>153</v>
      </c>
      <c r="D25" s="299"/>
      <c r="E25" s="299"/>
      <c r="F25" s="299"/>
      <c r="G25" s="299"/>
      <c r="H25" s="299"/>
      <c r="I25" s="299"/>
      <c r="J25" s="299"/>
      <c r="K25" s="178"/>
    </row>
    <row r="26" spans="2:11" s="1" customFormat="1" ht="15" customHeight="1">
      <c r="B26" s="181"/>
      <c r="C26" s="299" t="s">
        <v>154</v>
      </c>
      <c r="D26" s="299"/>
      <c r="E26" s="299"/>
      <c r="F26" s="299"/>
      <c r="G26" s="299"/>
      <c r="H26" s="299"/>
      <c r="I26" s="299"/>
      <c r="J26" s="299"/>
      <c r="K26" s="178"/>
    </row>
    <row r="27" spans="2:11" s="1" customFormat="1" ht="15" customHeight="1">
      <c r="B27" s="181"/>
      <c r="C27" s="180"/>
      <c r="D27" s="299" t="s">
        <v>155</v>
      </c>
      <c r="E27" s="299"/>
      <c r="F27" s="299"/>
      <c r="G27" s="299"/>
      <c r="H27" s="299"/>
      <c r="I27" s="299"/>
      <c r="J27" s="299"/>
      <c r="K27" s="178"/>
    </row>
    <row r="28" spans="2:11" s="1" customFormat="1" ht="15" customHeight="1">
      <c r="B28" s="181"/>
      <c r="C28" s="182"/>
      <c r="D28" s="299" t="s">
        <v>156</v>
      </c>
      <c r="E28" s="299"/>
      <c r="F28" s="299"/>
      <c r="G28" s="299"/>
      <c r="H28" s="299"/>
      <c r="I28" s="299"/>
      <c r="J28" s="299"/>
      <c r="K28" s="178"/>
    </row>
    <row r="29" spans="2:11" s="1" customFormat="1" ht="12.75" customHeight="1">
      <c r="B29" s="181"/>
      <c r="C29" s="182"/>
      <c r="D29" s="182"/>
      <c r="E29" s="182"/>
      <c r="F29" s="182"/>
      <c r="G29" s="182"/>
      <c r="H29" s="182"/>
      <c r="I29" s="182"/>
      <c r="J29" s="182"/>
      <c r="K29" s="178"/>
    </row>
    <row r="30" spans="2:11" s="1" customFormat="1" ht="15" customHeight="1">
      <c r="B30" s="181"/>
      <c r="C30" s="182"/>
      <c r="D30" s="299" t="s">
        <v>157</v>
      </c>
      <c r="E30" s="299"/>
      <c r="F30" s="299"/>
      <c r="G30" s="299"/>
      <c r="H30" s="299"/>
      <c r="I30" s="299"/>
      <c r="J30" s="299"/>
      <c r="K30" s="178"/>
    </row>
    <row r="31" spans="2:11" s="1" customFormat="1" ht="15" customHeight="1">
      <c r="B31" s="181"/>
      <c r="C31" s="182"/>
      <c r="D31" s="299" t="s">
        <v>158</v>
      </c>
      <c r="E31" s="299"/>
      <c r="F31" s="299"/>
      <c r="G31" s="299"/>
      <c r="H31" s="299"/>
      <c r="I31" s="299"/>
      <c r="J31" s="299"/>
      <c r="K31" s="178"/>
    </row>
    <row r="32" spans="2:11" s="1" customFormat="1" ht="12.75" customHeight="1">
      <c r="B32" s="181"/>
      <c r="C32" s="182"/>
      <c r="D32" s="182"/>
      <c r="E32" s="182"/>
      <c r="F32" s="182"/>
      <c r="G32" s="182"/>
      <c r="H32" s="182"/>
      <c r="I32" s="182"/>
      <c r="J32" s="182"/>
      <c r="K32" s="178"/>
    </row>
    <row r="33" spans="2:11" s="1" customFormat="1" ht="15" customHeight="1">
      <c r="B33" s="181"/>
      <c r="C33" s="182"/>
      <c r="D33" s="299" t="s">
        <v>159</v>
      </c>
      <c r="E33" s="299"/>
      <c r="F33" s="299"/>
      <c r="G33" s="299"/>
      <c r="H33" s="299"/>
      <c r="I33" s="299"/>
      <c r="J33" s="299"/>
      <c r="K33" s="178"/>
    </row>
    <row r="34" spans="2:11" s="1" customFormat="1" ht="15" customHeight="1">
      <c r="B34" s="181"/>
      <c r="C34" s="182"/>
      <c r="D34" s="299" t="s">
        <v>160</v>
      </c>
      <c r="E34" s="299"/>
      <c r="F34" s="299"/>
      <c r="G34" s="299"/>
      <c r="H34" s="299"/>
      <c r="I34" s="299"/>
      <c r="J34" s="299"/>
      <c r="K34" s="178"/>
    </row>
    <row r="35" spans="2:11" s="1" customFormat="1" ht="15" customHeight="1">
      <c r="B35" s="181"/>
      <c r="C35" s="182"/>
      <c r="D35" s="299" t="s">
        <v>161</v>
      </c>
      <c r="E35" s="299"/>
      <c r="F35" s="299"/>
      <c r="G35" s="299"/>
      <c r="H35" s="299"/>
      <c r="I35" s="299"/>
      <c r="J35" s="299"/>
      <c r="K35" s="178"/>
    </row>
    <row r="36" spans="2:11" s="1" customFormat="1" ht="15" customHeight="1">
      <c r="B36" s="181"/>
      <c r="C36" s="182"/>
      <c r="D36" s="180"/>
      <c r="E36" s="183" t="s">
        <v>105</v>
      </c>
      <c r="F36" s="180"/>
      <c r="G36" s="299" t="s">
        <v>162</v>
      </c>
      <c r="H36" s="299"/>
      <c r="I36" s="299"/>
      <c r="J36" s="299"/>
      <c r="K36" s="178"/>
    </row>
    <row r="37" spans="2:11" s="1" customFormat="1" ht="30.75" customHeight="1">
      <c r="B37" s="181"/>
      <c r="C37" s="182"/>
      <c r="D37" s="180"/>
      <c r="E37" s="183" t="s">
        <v>163</v>
      </c>
      <c r="F37" s="180"/>
      <c r="G37" s="299" t="s">
        <v>164</v>
      </c>
      <c r="H37" s="299"/>
      <c r="I37" s="299"/>
      <c r="J37" s="299"/>
      <c r="K37" s="178"/>
    </row>
    <row r="38" spans="2:11" s="1" customFormat="1" ht="15" customHeight="1">
      <c r="B38" s="181"/>
      <c r="C38" s="182"/>
      <c r="D38" s="180"/>
      <c r="E38" s="183" t="s">
        <v>52</v>
      </c>
      <c r="F38" s="180"/>
      <c r="G38" s="299" t="s">
        <v>165</v>
      </c>
      <c r="H38" s="299"/>
      <c r="I38" s="299"/>
      <c r="J38" s="299"/>
      <c r="K38" s="178"/>
    </row>
    <row r="39" spans="2:11" s="1" customFormat="1" ht="15" customHeight="1">
      <c r="B39" s="181"/>
      <c r="C39" s="182"/>
      <c r="D39" s="180"/>
      <c r="E39" s="183" t="s">
        <v>53</v>
      </c>
      <c r="F39" s="180"/>
      <c r="G39" s="299" t="s">
        <v>166</v>
      </c>
      <c r="H39" s="299"/>
      <c r="I39" s="299"/>
      <c r="J39" s="299"/>
      <c r="K39" s="178"/>
    </row>
    <row r="40" spans="2:11" s="1" customFormat="1" ht="15" customHeight="1">
      <c r="B40" s="181"/>
      <c r="C40" s="182"/>
      <c r="D40" s="180"/>
      <c r="E40" s="183" t="s">
        <v>106</v>
      </c>
      <c r="F40" s="180"/>
      <c r="G40" s="299" t="s">
        <v>167</v>
      </c>
      <c r="H40" s="299"/>
      <c r="I40" s="299"/>
      <c r="J40" s="299"/>
      <c r="K40" s="178"/>
    </row>
    <row r="41" spans="2:11" s="1" customFormat="1" ht="15" customHeight="1">
      <c r="B41" s="181"/>
      <c r="C41" s="182"/>
      <c r="D41" s="180"/>
      <c r="E41" s="183" t="s">
        <v>107</v>
      </c>
      <c r="F41" s="180"/>
      <c r="G41" s="299" t="s">
        <v>168</v>
      </c>
      <c r="H41" s="299"/>
      <c r="I41" s="299"/>
      <c r="J41" s="299"/>
      <c r="K41" s="178"/>
    </row>
    <row r="42" spans="2:11" s="1" customFormat="1" ht="15" customHeight="1">
      <c r="B42" s="181"/>
      <c r="C42" s="182"/>
      <c r="D42" s="180"/>
      <c r="E42" s="183" t="s">
        <v>169</v>
      </c>
      <c r="F42" s="180"/>
      <c r="G42" s="299" t="s">
        <v>170</v>
      </c>
      <c r="H42" s="299"/>
      <c r="I42" s="299"/>
      <c r="J42" s="299"/>
      <c r="K42" s="178"/>
    </row>
    <row r="43" spans="2:11" s="1" customFormat="1" ht="15" customHeight="1">
      <c r="B43" s="181"/>
      <c r="C43" s="182"/>
      <c r="D43" s="180"/>
      <c r="E43" s="183"/>
      <c r="F43" s="180"/>
      <c r="G43" s="299" t="s">
        <v>171</v>
      </c>
      <c r="H43" s="299"/>
      <c r="I43" s="299"/>
      <c r="J43" s="299"/>
      <c r="K43" s="178"/>
    </row>
    <row r="44" spans="2:11" s="1" customFormat="1" ht="15" customHeight="1">
      <c r="B44" s="181"/>
      <c r="C44" s="182"/>
      <c r="D44" s="180"/>
      <c r="E44" s="183" t="s">
        <v>172</v>
      </c>
      <c r="F44" s="180"/>
      <c r="G44" s="299" t="s">
        <v>173</v>
      </c>
      <c r="H44" s="299"/>
      <c r="I44" s="299"/>
      <c r="J44" s="299"/>
      <c r="K44" s="178"/>
    </row>
    <row r="45" spans="2:11" s="1" customFormat="1" ht="15" customHeight="1">
      <c r="B45" s="181"/>
      <c r="C45" s="182"/>
      <c r="D45" s="180"/>
      <c r="E45" s="183" t="s">
        <v>109</v>
      </c>
      <c r="F45" s="180"/>
      <c r="G45" s="299" t="s">
        <v>174</v>
      </c>
      <c r="H45" s="299"/>
      <c r="I45" s="299"/>
      <c r="J45" s="299"/>
      <c r="K45" s="178"/>
    </row>
    <row r="46" spans="2:11" s="1" customFormat="1" ht="12.75" customHeight="1">
      <c r="B46" s="181"/>
      <c r="C46" s="182"/>
      <c r="D46" s="180"/>
      <c r="E46" s="180"/>
      <c r="F46" s="180"/>
      <c r="G46" s="180"/>
      <c r="H46" s="180"/>
      <c r="I46" s="180"/>
      <c r="J46" s="180"/>
      <c r="K46" s="178"/>
    </row>
    <row r="47" spans="2:11" s="1" customFormat="1" ht="15" customHeight="1">
      <c r="B47" s="181"/>
      <c r="C47" s="182"/>
      <c r="D47" s="299" t="s">
        <v>175</v>
      </c>
      <c r="E47" s="299"/>
      <c r="F47" s="299"/>
      <c r="G47" s="299"/>
      <c r="H47" s="299"/>
      <c r="I47" s="299"/>
      <c r="J47" s="299"/>
      <c r="K47" s="178"/>
    </row>
    <row r="48" spans="2:11" s="1" customFormat="1" ht="15" customHeight="1">
      <c r="B48" s="181"/>
      <c r="C48" s="182"/>
      <c r="D48" s="182"/>
      <c r="E48" s="299" t="s">
        <v>176</v>
      </c>
      <c r="F48" s="299"/>
      <c r="G48" s="299"/>
      <c r="H48" s="299"/>
      <c r="I48" s="299"/>
      <c r="J48" s="299"/>
      <c r="K48" s="178"/>
    </row>
    <row r="49" spans="2:11" s="1" customFormat="1" ht="15" customHeight="1">
      <c r="B49" s="181"/>
      <c r="C49" s="182"/>
      <c r="D49" s="182"/>
      <c r="E49" s="299" t="s">
        <v>177</v>
      </c>
      <c r="F49" s="299"/>
      <c r="G49" s="299"/>
      <c r="H49" s="299"/>
      <c r="I49" s="299"/>
      <c r="J49" s="299"/>
      <c r="K49" s="178"/>
    </row>
    <row r="50" spans="2:11" s="1" customFormat="1" ht="15" customHeight="1">
      <c r="B50" s="181"/>
      <c r="C50" s="182"/>
      <c r="D50" s="182"/>
      <c r="E50" s="299" t="s">
        <v>178</v>
      </c>
      <c r="F50" s="299"/>
      <c r="G50" s="299"/>
      <c r="H50" s="299"/>
      <c r="I50" s="299"/>
      <c r="J50" s="299"/>
      <c r="K50" s="178"/>
    </row>
    <row r="51" spans="2:11" s="1" customFormat="1" ht="15" customHeight="1">
      <c r="B51" s="181"/>
      <c r="C51" s="182"/>
      <c r="D51" s="299" t="s">
        <v>179</v>
      </c>
      <c r="E51" s="299"/>
      <c r="F51" s="299"/>
      <c r="G51" s="299"/>
      <c r="H51" s="299"/>
      <c r="I51" s="299"/>
      <c r="J51" s="299"/>
      <c r="K51" s="178"/>
    </row>
    <row r="52" spans="2:11" s="1" customFormat="1" ht="25.5" customHeight="1">
      <c r="B52" s="177"/>
      <c r="C52" s="300" t="s">
        <v>180</v>
      </c>
      <c r="D52" s="300"/>
      <c r="E52" s="300"/>
      <c r="F52" s="300"/>
      <c r="G52" s="300"/>
      <c r="H52" s="300"/>
      <c r="I52" s="300"/>
      <c r="J52" s="300"/>
      <c r="K52" s="178"/>
    </row>
    <row r="53" spans="2:11" s="1" customFormat="1" ht="5.25" customHeight="1">
      <c r="B53" s="177"/>
      <c r="C53" s="179"/>
      <c r="D53" s="179"/>
      <c r="E53" s="179"/>
      <c r="F53" s="179"/>
      <c r="G53" s="179"/>
      <c r="H53" s="179"/>
      <c r="I53" s="179"/>
      <c r="J53" s="179"/>
      <c r="K53" s="178"/>
    </row>
    <row r="54" spans="2:11" s="1" customFormat="1" ht="15" customHeight="1">
      <c r="B54" s="177"/>
      <c r="C54" s="299" t="s">
        <v>181</v>
      </c>
      <c r="D54" s="299"/>
      <c r="E54" s="299"/>
      <c r="F54" s="299"/>
      <c r="G54" s="299"/>
      <c r="H54" s="299"/>
      <c r="I54" s="299"/>
      <c r="J54" s="299"/>
      <c r="K54" s="178"/>
    </row>
    <row r="55" spans="2:11" s="1" customFormat="1" ht="15" customHeight="1">
      <c r="B55" s="177"/>
      <c r="C55" s="299" t="s">
        <v>182</v>
      </c>
      <c r="D55" s="299"/>
      <c r="E55" s="299"/>
      <c r="F55" s="299"/>
      <c r="G55" s="299"/>
      <c r="H55" s="299"/>
      <c r="I55" s="299"/>
      <c r="J55" s="299"/>
      <c r="K55" s="178"/>
    </row>
    <row r="56" spans="2:11" s="1" customFormat="1" ht="12.75" customHeight="1">
      <c r="B56" s="177"/>
      <c r="C56" s="180"/>
      <c r="D56" s="180"/>
      <c r="E56" s="180"/>
      <c r="F56" s="180"/>
      <c r="G56" s="180"/>
      <c r="H56" s="180"/>
      <c r="I56" s="180"/>
      <c r="J56" s="180"/>
      <c r="K56" s="178"/>
    </row>
    <row r="57" spans="2:11" s="1" customFormat="1" ht="15" customHeight="1">
      <c r="B57" s="177"/>
      <c r="C57" s="299" t="s">
        <v>183</v>
      </c>
      <c r="D57" s="299"/>
      <c r="E57" s="299"/>
      <c r="F57" s="299"/>
      <c r="G57" s="299"/>
      <c r="H57" s="299"/>
      <c r="I57" s="299"/>
      <c r="J57" s="299"/>
      <c r="K57" s="178"/>
    </row>
    <row r="58" spans="2:11" s="1" customFormat="1" ht="15" customHeight="1">
      <c r="B58" s="177"/>
      <c r="C58" s="182"/>
      <c r="D58" s="299" t="s">
        <v>184</v>
      </c>
      <c r="E58" s="299"/>
      <c r="F58" s="299"/>
      <c r="G58" s="299"/>
      <c r="H58" s="299"/>
      <c r="I58" s="299"/>
      <c r="J58" s="299"/>
      <c r="K58" s="178"/>
    </row>
    <row r="59" spans="2:11" s="1" customFormat="1" ht="15" customHeight="1">
      <c r="B59" s="177"/>
      <c r="C59" s="182"/>
      <c r="D59" s="299" t="s">
        <v>185</v>
      </c>
      <c r="E59" s="299"/>
      <c r="F59" s="299"/>
      <c r="G59" s="299"/>
      <c r="H59" s="299"/>
      <c r="I59" s="299"/>
      <c r="J59" s="299"/>
      <c r="K59" s="178"/>
    </row>
    <row r="60" spans="2:11" s="1" customFormat="1" ht="15" customHeight="1">
      <c r="B60" s="177"/>
      <c r="C60" s="182"/>
      <c r="D60" s="299" t="s">
        <v>186</v>
      </c>
      <c r="E60" s="299"/>
      <c r="F60" s="299"/>
      <c r="G60" s="299"/>
      <c r="H60" s="299"/>
      <c r="I60" s="299"/>
      <c r="J60" s="299"/>
      <c r="K60" s="178"/>
    </row>
    <row r="61" spans="2:11" s="1" customFormat="1" ht="15" customHeight="1">
      <c r="B61" s="177"/>
      <c r="C61" s="182"/>
      <c r="D61" s="299" t="s">
        <v>187</v>
      </c>
      <c r="E61" s="299"/>
      <c r="F61" s="299"/>
      <c r="G61" s="299"/>
      <c r="H61" s="299"/>
      <c r="I61" s="299"/>
      <c r="J61" s="299"/>
      <c r="K61" s="178"/>
    </row>
    <row r="62" spans="2:11" s="1" customFormat="1" ht="15" customHeight="1">
      <c r="B62" s="177"/>
      <c r="C62" s="182"/>
      <c r="D62" s="301" t="s">
        <v>188</v>
      </c>
      <c r="E62" s="301"/>
      <c r="F62" s="301"/>
      <c r="G62" s="301"/>
      <c r="H62" s="301"/>
      <c r="I62" s="301"/>
      <c r="J62" s="301"/>
      <c r="K62" s="178"/>
    </row>
    <row r="63" spans="2:11" s="1" customFormat="1" ht="15" customHeight="1">
      <c r="B63" s="177"/>
      <c r="C63" s="182"/>
      <c r="D63" s="299" t="s">
        <v>189</v>
      </c>
      <c r="E63" s="299"/>
      <c r="F63" s="299"/>
      <c r="G63" s="299"/>
      <c r="H63" s="299"/>
      <c r="I63" s="299"/>
      <c r="J63" s="299"/>
      <c r="K63" s="178"/>
    </row>
    <row r="64" spans="2:11" s="1" customFormat="1" ht="12.75" customHeight="1">
      <c r="B64" s="177"/>
      <c r="C64" s="182"/>
      <c r="D64" s="182"/>
      <c r="E64" s="185"/>
      <c r="F64" s="182"/>
      <c r="G64" s="182"/>
      <c r="H64" s="182"/>
      <c r="I64" s="182"/>
      <c r="J64" s="182"/>
      <c r="K64" s="178"/>
    </row>
    <row r="65" spans="2:11" s="1" customFormat="1" ht="15" customHeight="1">
      <c r="B65" s="177"/>
      <c r="C65" s="182"/>
      <c r="D65" s="299" t="s">
        <v>190</v>
      </c>
      <c r="E65" s="299"/>
      <c r="F65" s="299"/>
      <c r="G65" s="299"/>
      <c r="H65" s="299"/>
      <c r="I65" s="299"/>
      <c r="J65" s="299"/>
      <c r="K65" s="178"/>
    </row>
    <row r="66" spans="2:11" s="1" customFormat="1" ht="15" customHeight="1">
      <c r="B66" s="177"/>
      <c r="C66" s="182"/>
      <c r="D66" s="301" t="s">
        <v>191</v>
      </c>
      <c r="E66" s="301"/>
      <c r="F66" s="301"/>
      <c r="G66" s="301"/>
      <c r="H66" s="301"/>
      <c r="I66" s="301"/>
      <c r="J66" s="301"/>
      <c r="K66" s="178"/>
    </row>
    <row r="67" spans="2:11" s="1" customFormat="1" ht="15" customHeight="1">
      <c r="B67" s="177"/>
      <c r="C67" s="182"/>
      <c r="D67" s="299" t="s">
        <v>192</v>
      </c>
      <c r="E67" s="299"/>
      <c r="F67" s="299"/>
      <c r="G67" s="299"/>
      <c r="H67" s="299"/>
      <c r="I67" s="299"/>
      <c r="J67" s="299"/>
      <c r="K67" s="178"/>
    </row>
    <row r="68" spans="2:11" s="1" customFormat="1" ht="15" customHeight="1">
      <c r="B68" s="177"/>
      <c r="C68" s="182"/>
      <c r="D68" s="299" t="s">
        <v>193</v>
      </c>
      <c r="E68" s="299"/>
      <c r="F68" s="299"/>
      <c r="G68" s="299"/>
      <c r="H68" s="299"/>
      <c r="I68" s="299"/>
      <c r="J68" s="299"/>
      <c r="K68" s="178"/>
    </row>
    <row r="69" spans="2:11" s="1" customFormat="1" ht="15" customHeight="1">
      <c r="B69" s="177"/>
      <c r="C69" s="182"/>
      <c r="D69" s="299" t="s">
        <v>194</v>
      </c>
      <c r="E69" s="299"/>
      <c r="F69" s="299"/>
      <c r="G69" s="299"/>
      <c r="H69" s="299"/>
      <c r="I69" s="299"/>
      <c r="J69" s="299"/>
      <c r="K69" s="178"/>
    </row>
    <row r="70" spans="2:11" s="1" customFormat="1" ht="15" customHeight="1">
      <c r="B70" s="177"/>
      <c r="C70" s="182"/>
      <c r="D70" s="299" t="s">
        <v>195</v>
      </c>
      <c r="E70" s="299"/>
      <c r="F70" s="299"/>
      <c r="G70" s="299"/>
      <c r="H70" s="299"/>
      <c r="I70" s="299"/>
      <c r="J70" s="299"/>
      <c r="K70" s="178"/>
    </row>
    <row r="71" spans="2:11" s="1" customFormat="1" ht="12.75" customHeight="1">
      <c r="B71" s="186"/>
      <c r="C71" s="187"/>
      <c r="D71" s="187"/>
      <c r="E71" s="187"/>
      <c r="F71" s="187"/>
      <c r="G71" s="187"/>
      <c r="H71" s="187"/>
      <c r="I71" s="187"/>
      <c r="J71" s="187"/>
      <c r="K71" s="188"/>
    </row>
    <row r="72" spans="2:11" s="1" customFormat="1" ht="18.75" customHeight="1">
      <c r="B72" s="189"/>
      <c r="C72" s="189"/>
      <c r="D72" s="189"/>
      <c r="E72" s="189"/>
      <c r="F72" s="189"/>
      <c r="G72" s="189"/>
      <c r="H72" s="189"/>
      <c r="I72" s="189"/>
      <c r="J72" s="189"/>
      <c r="K72" s="190"/>
    </row>
    <row r="73" spans="2:11" s="1" customFormat="1" ht="18.75" customHeight="1">
      <c r="B73" s="190"/>
      <c r="C73" s="190"/>
      <c r="D73" s="190"/>
      <c r="E73" s="190"/>
      <c r="F73" s="190"/>
      <c r="G73" s="190"/>
      <c r="H73" s="190"/>
      <c r="I73" s="190"/>
      <c r="J73" s="190"/>
      <c r="K73" s="190"/>
    </row>
    <row r="74" spans="2:11" s="1" customFormat="1" ht="7.5" customHeight="1">
      <c r="B74" s="191"/>
      <c r="C74" s="192"/>
      <c r="D74" s="192"/>
      <c r="E74" s="192"/>
      <c r="F74" s="192"/>
      <c r="G74" s="192"/>
      <c r="H74" s="192"/>
      <c r="I74" s="192"/>
      <c r="J74" s="192"/>
      <c r="K74" s="193"/>
    </row>
    <row r="75" spans="2:11" s="1" customFormat="1" ht="45" customHeight="1">
      <c r="B75" s="194"/>
      <c r="C75" s="294" t="s">
        <v>196</v>
      </c>
      <c r="D75" s="294"/>
      <c r="E75" s="294"/>
      <c r="F75" s="294"/>
      <c r="G75" s="294"/>
      <c r="H75" s="294"/>
      <c r="I75" s="294"/>
      <c r="J75" s="294"/>
      <c r="K75" s="195"/>
    </row>
    <row r="76" spans="2:11" s="1" customFormat="1" ht="17.25" customHeight="1">
      <c r="B76" s="194"/>
      <c r="C76" s="196" t="s">
        <v>197</v>
      </c>
      <c r="D76" s="196"/>
      <c r="E76" s="196"/>
      <c r="F76" s="196" t="s">
        <v>198</v>
      </c>
      <c r="G76" s="197"/>
      <c r="H76" s="196" t="s">
        <v>53</v>
      </c>
      <c r="I76" s="196" t="s">
        <v>56</v>
      </c>
      <c r="J76" s="196" t="s">
        <v>199</v>
      </c>
      <c r="K76" s="195"/>
    </row>
    <row r="77" spans="2:11" s="1" customFormat="1" ht="17.25" customHeight="1">
      <c r="B77" s="194"/>
      <c r="C77" s="198" t="s">
        <v>200</v>
      </c>
      <c r="D77" s="198"/>
      <c r="E77" s="198"/>
      <c r="F77" s="199" t="s">
        <v>201</v>
      </c>
      <c r="G77" s="200"/>
      <c r="H77" s="198"/>
      <c r="I77" s="198"/>
      <c r="J77" s="198" t="s">
        <v>202</v>
      </c>
      <c r="K77" s="195"/>
    </row>
    <row r="78" spans="2:11" s="1" customFormat="1" ht="5.25" customHeight="1">
      <c r="B78" s="194"/>
      <c r="C78" s="201"/>
      <c r="D78" s="201"/>
      <c r="E78" s="201"/>
      <c r="F78" s="201"/>
      <c r="G78" s="202"/>
      <c r="H78" s="201"/>
      <c r="I78" s="201"/>
      <c r="J78" s="201"/>
      <c r="K78" s="195"/>
    </row>
    <row r="79" spans="2:11" s="1" customFormat="1" ht="15" customHeight="1">
      <c r="B79" s="194"/>
      <c r="C79" s="183" t="s">
        <v>52</v>
      </c>
      <c r="D79" s="201"/>
      <c r="E79" s="201"/>
      <c r="F79" s="203" t="s">
        <v>203</v>
      </c>
      <c r="G79" s="202"/>
      <c r="H79" s="183" t="s">
        <v>204</v>
      </c>
      <c r="I79" s="183" t="s">
        <v>205</v>
      </c>
      <c r="J79" s="183">
        <v>20</v>
      </c>
      <c r="K79" s="195"/>
    </row>
    <row r="80" spans="2:11" s="1" customFormat="1" ht="15" customHeight="1">
      <c r="B80" s="194"/>
      <c r="C80" s="183" t="s">
        <v>206</v>
      </c>
      <c r="D80" s="183"/>
      <c r="E80" s="183"/>
      <c r="F80" s="203" t="s">
        <v>203</v>
      </c>
      <c r="G80" s="202"/>
      <c r="H80" s="183" t="s">
        <v>207</v>
      </c>
      <c r="I80" s="183" t="s">
        <v>205</v>
      </c>
      <c r="J80" s="183">
        <v>120</v>
      </c>
      <c r="K80" s="195"/>
    </row>
    <row r="81" spans="2:11" s="1" customFormat="1" ht="15" customHeight="1">
      <c r="B81" s="204"/>
      <c r="C81" s="183" t="s">
        <v>208</v>
      </c>
      <c r="D81" s="183"/>
      <c r="E81" s="183"/>
      <c r="F81" s="203" t="s">
        <v>209</v>
      </c>
      <c r="G81" s="202"/>
      <c r="H81" s="183" t="s">
        <v>210</v>
      </c>
      <c r="I81" s="183" t="s">
        <v>205</v>
      </c>
      <c r="J81" s="183">
        <v>50</v>
      </c>
      <c r="K81" s="195"/>
    </row>
    <row r="82" spans="2:11" s="1" customFormat="1" ht="15" customHeight="1">
      <c r="B82" s="204"/>
      <c r="C82" s="183" t="s">
        <v>211</v>
      </c>
      <c r="D82" s="183"/>
      <c r="E82" s="183"/>
      <c r="F82" s="203" t="s">
        <v>203</v>
      </c>
      <c r="G82" s="202"/>
      <c r="H82" s="183" t="s">
        <v>212</v>
      </c>
      <c r="I82" s="183" t="s">
        <v>213</v>
      </c>
      <c r="J82" s="183"/>
      <c r="K82" s="195"/>
    </row>
    <row r="83" spans="2:11" s="1" customFormat="1" ht="15" customHeight="1">
      <c r="B83" s="204"/>
      <c r="C83" s="205" t="s">
        <v>214</v>
      </c>
      <c r="D83" s="205"/>
      <c r="E83" s="205"/>
      <c r="F83" s="206" t="s">
        <v>209</v>
      </c>
      <c r="G83" s="205"/>
      <c r="H83" s="205" t="s">
        <v>215</v>
      </c>
      <c r="I83" s="205" t="s">
        <v>205</v>
      </c>
      <c r="J83" s="205">
        <v>15</v>
      </c>
      <c r="K83" s="195"/>
    </row>
    <row r="84" spans="2:11" s="1" customFormat="1" ht="15" customHeight="1">
      <c r="B84" s="204"/>
      <c r="C84" s="205" t="s">
        <v>216</v>
      </c>
      <c r="D84" s="205"/>
      <c r="E84" s="205"/>
      <c r="F84" s="206" t="s">
        <v>209</v>
      </c>
      <c r="G84" s="205"/>
      <c r="H84" s="205" t="s">
        <v>217</v>
      </c>
      <c r="I84" s="205" t="s">
        <v>205</v>
      </c>
      <c r="J84" s="205">
        <v>15</v>
      </c>
      <c r="K84" s="195"/>
    </row>
    <row r="85" spans="2:11" s="1" customFormat="1" ht="15" customHeight="1">
      <c r="B85" s="204"/>
      <c r="C85" s="205" t="s">
        <v>218</v>
      </c>
      <c r="D85" s="205"/>
      <c r="E85" s="205"/>
      <c r="F85" s="206" t="s">
        <v>209</v>
      </c>
      <c r="G85" s="205"/>
      <c r="H85" s="205" t="s">
        <v>219</v>
      </c>
      <c r="I85" s="205" t="s">
        <v>205</v>
      </c>
      <c r="J85" s="205">
        <v>20</v>
      </c>
      <c r="K85" s="195"/>
    </row>
    <row r="86" spans="2:11" s="1" customFormat="1" ht="15" customHeight="1">
      <c r="B86" s="204"/>
      <c r="C86" s="205" t="s">
        <v>220</v>
      </c>
      <c r="D86" s="205"/>
      <c r="E86" s="205"/>
      <c r="F86" s="206" t="s">
        <v>209</v>
      </c>
      <c r="G86" s="205"/>
      <c r="H86" s="205" t="s">
        <v>221</v>
      </c>
      <c r="I86" s="205" t="s">
        <v>205</v>
      </c>
      <c r="J86" s="205">
        <v>20</v>
      </c>
      <c r="K86" s="195"/>
    </row>
    <row r="87" spans="2:11" s="1" customFormat="1" ht="15" customHeight="1">
      <c r="B87" s="204"/>
      <c r="C87" s="183" t="s">
        <v>222</v>
      </c>
      <c r="D87" s="183"/>
      <c r="E87" s="183"/>
      <c r="F87" s="203" t="s">
        <v>209</v>
      </c>
      <c r="G87" s="202"/>
      <c r="H87" s="183" t="s">
        <v>223</v>
      </c>
      <c r="I87" s="183" t="s">
        <v>205</v>
      </c>
      <c r="J87" s="183">
        <v>50</v>
      </c>
      <c r="K87" s="195"/>
    </row>
    <row r="88" spans="2:11" s="1" customFormat="1" ht="15" customHeight="1">
      <c r="B88" s="204"/>
      <c r="C88" s="183" t="s">
        <v>224</v>
      </c>
      <c r="D88" s="183"/>
      <c r="E88" s="183"/>
      <c r="F88" s="203" t="s">
        <v>209</v>
      </c>
      <c r="G88" s="202"/>
      <c r="H88" s="183" t="s">
        <v>225</v>
      </c>
      <c r="I88" s="183" t="s">
        <v>205</v>
      </c>
      <c r="J88" s="183">
        <v>20</v>
      </c>
      <c r="K88" s="195"/>
    </row>
    <row r="89" spans="2:11" s="1" customFormat="1" ht="15" customHeight="1">
      <c r="B89" s="204"/>
      <c r="C89" s="183" t="s">
        <v>226</v>
      </c>
      <c r="D89" s="183"/>
      <c r="E89" s="183"/>
      <c r="F89" s="203" t="s">
        <v>209</v>
      </c>
      <c r="G89" s="202"/>
      <c r="H89" s="183" t="s">
        <v>227</v>
      </c>
      <c r="I89" s="183" t="s">
        <v>205</v>
      </c>
      <c r="J89" s="183">
        <v>20</v>
      </c>
      <c r="K89" s="195"/>
    </row>
    <row r="90" spans="2:11" s="1" customFormat="1" ht="15" customHeight="1">
      <c r="B90" s="204"/>
      <c r="C90" s="183" t="s">
        <v>228</v>
      </c>
      <c r="D90" s="183"/>
      <c r="E90" s="183"/>
      <c r="F90" s="203" t="s">
        <v>209</v>
      </c>
      <c r="G90" s="202"/>
      <c r="H90" s="183" t="s">
        <v>229</v>
      </c>
      <c r="I90" s="183" t="s">
        <v>205</v>
      </c>
      <c r="J90" s="183">
        <v>50</v>
      </c>
      <c r="K90" s="195"/>
    </row>
    <row r="91" spans="2:11" s="1" customFormat="1" ht="15" customHeight="1">
      <c r="B91" s="204"/>
      <c r="C91" s="183" t="s">
        <v>230</v>
      </c>
      <c r="D91" s="183"/>
      <c r="E91" s="183"/>
      <c r="F91" s="203" t="s">
        <v>209</v>
      </c>
      <c r="G91" s="202"/>
      <c r="H91" s="183" t="s">
        <v>230</v>
      </c>
      <c r="I91" s="183" t="s">
        <v>205</v>
      </c>
      <c r="J91" s="183">
        <v>50</v>
      </c>
      <c r="K91" s="195"/>
    </row>
    <row r="92" spans="2:11" s="1" customFormat="1" ht="15" customHeight="1">
      <c r="B92" s="204"/>
      <c r="C92" s="183" t="s">
        <v>231</v>
      </c>
      <c r="D92" s="183"/>
      <c r="E92" s="183"/>
      <c r="F92" s="203" t="s">
        <v>209</v>
      </c>
      <c r="G92" s="202"/>
      <c r="H92" s="183" t="s">
        <v>232</v>
      </c>
      <c r="I92" s="183" t="s">
        <v>205</v>
      </c>
      <c r="J92" s="183">
        <v>255</v>
      </c>
      <c r="K92" s="195"/>
    </row>
    <row r="93" spans="2:11" s="1" customFormat="1" ht="15" customHeight="1">
      <c r="B93" s="204"/>
      <c r="C93" s="183" t="s">
        <v>233</v>
      </c>
      <c r="D93" s="183"/>
      <c r="E93" s="183"/>
      <c r="F93" s="203" t="s">
        <v>203</v>
      </c>
      <c r="G93" s="202"/>
      <c r="H93" s="183" t="s">
        <v>234</v>
      </c>
      <c r="I93" s="183" t="s">
        <v>235</v>
      </c>
      <c r="J93" s="183"/>
      <c r="K93" s="195"/>
    </row>
    <row r="94" spans="2:11" s="1" customFormat="1" ht="15" customHeight="1">
      <c r="B94" s="204"/>
      <c r="C94" s="183" t="s">
        <v>236</v>
      </c>
      <c r="D94" s="183"/>
      <c r="E94" s="183"/>
      <c r="F94" s="203" t="s">
        <v>203</v>
      </c>
      <c r="G94" s="202"/>
      <c r="H94" s="183" t="s">
        <v>237</v>
      </c>
      <c r="I94" s="183" t="s">
        <v>238</v>
      </c>
      <c r="J94" s="183"/>
      <c r="K94" s="195"/>
    </row>
    <row r="95" spans="2:11" s="1" customFormat="1" ht="15" customHeight="1">
      <c r="B95" s="204"/>
      <c r="C95" s="183" t="s">
        <v>239</v>
      </c>
      <c r="D95" s="183"/>
      <c r="E95" s="183"/>
      <c r="F95" s="203" t="s">
        <v>203</v>
      </c>
      <c r="G95" s="202"/>
      <c r="H95" s="183" t="s">
        <v>239</v>
      </c>
      <c r="I95" s="183" t="s">
        <v>238</v>
      </c>
      <c r="J95" s="183"/>
      <c r="K95" s="195"/>
    </row>
    <row r="96" spans="2:11" s="1" customFormat="1" ht="15" customHeight="1">
      <c r="B96" s="204"/>
      <c r="C96" s="183" t="s">
        <v>37</v>
      </c>
      <c r="D96" s="183"/>
      <c r="E96" s="183"/>
      <c r="F96" s="203" t="s">
        <v>203</v>
      </c>
      <c r="G96" s="202"/>
      <c r="H96" s="183" t="s">
        <v>240</v>
      </c>
      <c r="I96" s="183" t="s">
        <v>238</v>
      </c>
      <c r="J96" s="183"/>
      <c r="K96" s="195"/>
    </row>
    <row r="97" spans="2:11" s="1" customFormat="1" ht="15" customHeight="1">
      <c r="B97" s="204"/>
      <c r="C97" s="183" t="s">
        <v>47</v>
      </c>
      <c r="D97" s="183"/>
      <c r="E97" s="183"/>
      <c r="F97" s="203" t="s">
        <v>203</v>
      </c>
      <c r="G97" s="202"/>
      <c r="H97" s="183" t="s">
        <v>241</v>
      </c>
      <c r="I97" s="183" t="s">
        <v>238</v>
      </c>
      <c r="J97" s="183"/>
      <c r="K97" s="195"/>
    </row>
    <row r="98" spans="2:11" s="1" customFormat="1" ht="15" customHeight="1">
      <c r="B98" s="207"/>
      <c r="C98" s="208"/>
      <c r="D98" s="208"/>
      <c r="E98" s="208"/>
      <c r="F98" s="208"/>
      <c r="G98" s="208"/>
      <c r="H98" s="208"/>
      <c r="I98" s="208"/>
      <c r="J98" s="208"/>
      <c r="K98" s="209"/>
    </row>
    <row r="99" spans="2:11" s="1" customFormat="1" ht="18.75" customHeight="1">
      <c r="B99" s="210"/>
      <c r="C99" s="211"/>
      <c r="D99" s="211"/>
      <c r="E99" s="211"/>
      <c r="F99" s="211"/>
      <c r="G99" s="211"/>
      <c r="H99" s="211"/>
      <c r="I99" s="211"/>
      <c r="J99" s="211"/>
      <c r="K99" s="210"/>
    </row>
    <row r="100" spans="2:11" s="1" customFormat="1" ht="18.75" customHeight="1">
      <c r="B100" s="190"/>
      <c r="C100" s="190"/>
      <c r="D100" s="190"/>
      <c r="E100" s="190"/>
      <c r="F100" s="190"/>
      <c r="G100" s="190"/>
      <c r="H100" s="190"/>
      <c r="I100" s="190"/>
      <c r="J100" s="190"/>
      <c r="K100" s="190"/>
    </row>
    <row r="101" spans="2:11" s="1" customFormat="1" ht="7.5" customHeight="1">
      <c r="B101" s="191"/>
      <c r="C101" s="192"/>
      <c r="D101" s="192"/>
      <c r="E101" s="192"/>
      <c r="F101" s="192"/>
      <c r="G101" s="192"/>
      <c r="H101" s="192"/>
      <c r="I101" s="192"/>
      <c r="J101" s="192"/>
      <c r="K101" s="193"/>
    </row>
    <row r="102" spans="2:11" s="1" customFormat="1" ht="45" customHeight="1">
      <c r="B102" s="194"/>
      <c r="C102" s="294" t="s">
        <v>242</v>
      </c>
      <c r="D102" s="294"/>
      <c r="E102" s="294"/>
      <c r="F102" s="294"/>
      <c r="G102" s="294"/>
      <c r="H102" s="294"/>
      <c r="I102" s="294"/>
      <c r="J102" s="294"/>
      <c r="K102" s="195"/>
    </row>
    <row r="103" spans="2:11" s="1" customFormat="1" ht="17.25" customHeight="1">
      <c r="B103" s="194"/>
      <c r="C103" s="196" t="s">
        <v>197</v>
      </c>
      <c r="D103" s="196"/>
      <c r="E103" s="196"/>
      <c r="F103" s="196" t="s">
        <v>198</v>
      </c>
      <c r="G103" s="197"/>
      <c r="H103" s="196" t="s">
        <v>53</v>
      </c>
      <c r="I103" s="196" t="s">
        <v>56</v>
      </c>
      <c r="J103" s="196" t="s">
        <v>199</v>
      </c>
      <c r="K103" s="195"/>
    </row>
    <row r="104" spans="2:11" s="1" customFormat="1" ht="17.25" customHeight="1">
      <c r="B104" s="194"/>
      <c r="C104" s="198" t="s">
        <v>200</v>
      </c>
      <c r="D104" s="198"/>
      <c r="E104" s="198"/>
      <c r="F104" s="199" t="s">
        <v>201</v>
      </c>
      <c r="G104" s="200"/>
      <c r="H104" s="198"/>
      <c r="I104" s="198"/>
      <c r="J104" s="198" t="s">
        <v>202</v>
      </c>
      <c r="K104" s="195"/>
    </row>
    <row r="105" spans="2:11" s="1" customFormat="1" ht="5.25" customHeight="1">
      <c r="B105" s="194"/>
      <c r="C105" s="196"/>
      <c r="D105" s="196"/>
      <c r="E105" s="196"/>
      <c r="F105" s="196"/>
      <c r="G105" s="212"/>
      <c r="H105" s="196"/>
      <c r="I105" s="196"/>
      <c r="J105" s="196"/>
      <c r="K105" s="195"/>
    </row>
    <row r="106" spans="2:11" s="1" customFormat="1" ht="15" customHeight="1">
      <c r="B106" s="194"/>
      <c r="C106" s="183" t="s">
        <v>52</v>
      </c>
      <c r="D106" s="201"/>
      <c r="E106" s="201"/>
      <c r="F106" s="203" t="s">
        <v>203</v>
      </c>
      <c r="G106" s="212"/>
      <c r="H106" s="183" t="s">
        <v>243</v>
      </c>
      <c r="I106" s="183" t="s">
        <v>205</v>
      </c>
      <c r="J106" s="183">
        <v>20</v>
      </c>
      <c r="K106" s="195"/>
    </row>
    <row r="107" spans="2:11" s="1" customFormat="1" ht="15" customHeight="1">
      <c r="B107" s="194"/>
      <c r="C107" s="183" t="s">
        <v>206</v>
      </c>
      <c r="D107" s="183"/>
      <c r="E107" s="183"/>
      <c r="F107" s="203" t="s">
        <v>203</v>
      </c>
      <c r="G107" s="183"/>
      <c r="H107" s="183" t="s">
        <v>243</v>
      </c>
      <c r="I107" s="183" t="s">
        <v>205</v>
      </c>
      <c r="J107" s="183">
        <v>120</v>
      </c>
      <c r="K107" s="195"/>
    </row>
    <row r="108" spans="2:11" s="1" customFormat="1" ht="15" customHeight="1">
      <c r="B108" s="204"/>
      <c r="C108" s="183" t="s">
        <v>208</v>
      </c>
      <c r="D108" s="183"/>
      <c r="E108" s="183"/>
      <c r="F108" s="203" t="s">
        <v>209</v>
      </c>
      <c r="G108" s="183"/>
      <c r="H108" s="183" t="s">
        <v>243</v>
      </c>
      <c r="I108" s="183" t="s">
        <v>205</v>
      </c>
      <c r="J108" s="183">
        <v>50</v>
      </c>
      <c r="K108" s="195"/>
    </row>
    <row r="109" spans="2:11" s="1" customFormat="1" ht="15" customHeight="1">
      <c r="B109" s="204"/>
      <c r="C109" s="183" t="s">
        <v>211</v>
      </c>
      <c r="D109" s="183"/>
      <c r="E109" s="183"/>
      <c r="F109" s="203" t="s">
        <v>203</v>
      </c>
      <c r="G109" s="183"/>
      <c r="H109" s="183" t="s">
        <v>243</v>
      </c>
      <c r="I109" s="183" t="s">
        <v>213</v>
      </c>
      <c r="J109" s="183"/>
      <c r="K109" s="195"/>
    </row>
    <row r="110" spans="2:11" s="1" customFormat="1" ht="15" customHeight="1">
      <c r="B110" s="204"/>
      <c r="C110" s="183" t="s">
        <v>222</v>
      </c>
      <c r="D110" s="183"/>
      <c r="E110" s="183"/>
      <c r="F110" s="203" t="s">
        <v>209</v>
      </c>
      <c r="G110" s="183"/>
      <c r="H110" s="183" t="s">
        <v>243</v>
      </c>
      <c r="I110" s="183" t="s">
        <v>205</v>
      </c>
      <c r="J110" s="183">
        <v>50</v>
      </c>
      <c r="K110" s="195"/>
    </row>
    <row r="111" spans="2:11" s="1" customFormat="1" ht="15" customHeight="1">
      <c r="B111" s="204"/>
      <c r="C111" s="183" t="s">
        <v>230</v>
      </c>
      <c r="D111" s="183"/>
      <c r="E111" s="183"/>
      <c r="F111" s="203" t="s">
        <v>209</v>
      </c>
      <c r="G111" s="183"/>
      <c r="H111" s="183" t="s">
        <v>243</v>
      </c>
      <c r="I111" s="183" t="s">
        <v>205</v>
      </c>
      <c r="J111" s="183">
        <v>50</v>
      </c>
      <c r="K111" s="195"/>
    </row>
    <row r="112" spans="2:11" s="1" customFormat="1" ht="15" customHeight="1">
      <c r="B112" s="204"/>
      <c r="C112" s="183" t="s">
        <v>228</v>
      </c>
      <c r="D112" s="183"/>
      <c r="E112" s="183"/>
      <c r="F112" s="203" t="s">
        <v>209</v>
      </c>
      <c r="G112" s="183"/>
      <c r="H112" s="183" t="s">
        <v>243</v>
      </c>
      <c r="I112" s="183" t="s">
        <v>205</v>
      </c>
      <c r="J112" s="183">
        <v>50</v>
      </c>
      <c r="K112" s="195"/>
    </row>
    <row r="113" spans="2:11" s="1" customFormat="1" ht="15" customHeight="1">
      <c r="B113" s="204"/>
      <c r="C113" s="183" t="s">
        <v>52</v>
      </c>
      <c r="D113" s="183"/>
      <c r="E113" s="183"/>
      <c r="F113" s="203" t="s">
        <v>203</v>
      </c>
      <c r="G113" s="183"/>
      <c r="H113" s="183" t="s">
        <v>244</v>
      </c>
      <c r="I113" s="183" t="s">
        <v>205</v>
      </c>
      <c r="J113" s="183">
        <v>20</v>
      </c>
      <c r="K113" s="195"/>
    </row>
    <row r="114" spans="2:11" s="1" customFormat="1" ht="15" customHeight="1">
      <c r="B114" s="204"/>
      <c r="C114" s="183" t="s">
        <v>245</v>
      </c>
      <c r="D114" s="183"/>
      <c r="E114" s="183"/>
      <c r="F114" s="203" t="s">
        <v>203</v>
      </c>
      <c r="G114" s="183"/>
      <c r="H114" s="183" t="s">
        <v>246</v>
      </c>
      <c r="I114" s="183" t="s">
        <v>205</v>
      </c>
      <c r="J114" s="183">
        <v>120</v>
      </c>
      <c r="K114" s="195"/>
    </row>
    <row r="115" spans="2:11" s="1" customFormat="1" ht="15" customHeight="1">
      <c r="B115" s="204"/>
      <c r="C115" s="183" t="s">
        <v>37</v>
      </c>
      <c r="D115" s="183"/>
      <c r="E115" s="183"/>
      <c r="F115" s="203" t="s">
        <v>203</v>
      </c>
      <c r="G115" s="183"/>
      <c r="H115" s="183" t="s">
        <v>247</v>
      </c>
      <c r="I115" s="183" t="s">
        <v>238</v>
      </c>
      <c r="J115" s="183"/>
      <c r="K115" s="195"/>
    </row>
    <row r="116" spans="2:11" s="1" customFormat="1" ht="15" customHeight="1">
      <c r="B116" s="204"/>
      <c r="C116" s="183" t="s">
        <v>47</v>
      </c>
      <c r="D116" s="183"/>
      <c r="E116" s="183"/>
      <c r="F116" s="203" t="s">
        <v>203</v>
      </c>
      <c r="G116" s="183"/>
      <c r="H116" s="183" t="s">
        <v>248</v>
      </c>
      <c r="I116" s="183" t="s">
        <v>238</v>
      </c>
      <c r="J116" s="183"/>
      <c r="K116" s="195"/>
    </row>
    <row r="117" spans="2:11" s="1" customFormat="1" ht="15" customHeight="1">
      <c r="B117" s="204"/>
      <c r="C117" s="183" t="s">
        <v>56</v>
      </c>
      <c r="D117" s="183"/>
      <c r="E117" s="183"/>
      <c r="F117" s="203" t="s">
        <v>203</v>
      </c>
      <c r="G117" s="183"/>
      <c r="H117" s="183" t="s">
        <v>249</v>
      </c>
      <c r="I117" s="183" t="s">
        <v>250</v>
      </c>
      <c r="J117" s="183"/>
      <c r="K117" s="195"/>
    </row>
    <row r="118" spans="2:11" s="1" customFormat="1" ht="15" customHeight="1">
      <c r="B118" s="207"/>
      <c r="C118" s="213"/>
      <c r="D118" s="213"/>
      <c r="E118" s="213"/>
      <c r="F118" s="213"/>
      <c r="G118" s="213"/>
      <c r="H118" s="213"/>
      <c r="I118" s="213"/>
      <c r="J118" s="213"/>
      <c r="K118" s="209"/>
    </row>
    <row r="119" spans="2:11" s="1" customFormat="1" ht="18.75" customHeight="1">
      <c r="B119" s="214"/>
      <c r="C119" s="180"/>
      <c r="D119" s="180"/>
      <c r="E119" s="180"/>
      <c r="F119" s="215"/>
      <c r="G119" s="180"/>
      <c r="H119" s="180"/>
      <c r="I119" s="180"/>
      <c r="J119" s="180"/>
      <c r="K119" s="214"/>
    </row>
    <row r="120" spans="2:11" s="1" customFormat="1" ht="18.75" customHeight="1"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</row>
    <row r="121" spans="2:11" s="1" customFormat="1" ht="7.5" customHeight="1">
      <c r="B121" s="216"/>
      <c r="C121" s="217"/>
      <c r="D121" s="217"/>
      <c r="E121" s="217"/>
      <c r="F121" s="217"/>
      <c r="G121" s="217"/>
      <c r="H121" s="217"/>
      <c r="I121" s="217"/>
      <c r="J121" s="217"/>
      <c r="K121" s="218"/>
    </row>
    <row r="122" spans="2:11" s="1" customFormat="1" ht="45" customHeight="1">
      <c r="B122" s="219"/>
      <c r="C122" s="295" t="s">
        <v>251</v>
      </c>
      <c r="D122" s="295"/>
      <c r="E122" s="295"/>
      <c r="F122" s="295"/>
      <c r="G122" s="295"/>
      <c r="H122" s="295"/>
      <c r="I122" s="295"/>
      <c r="J122" s="295"/>
      <c r="K122" s="220"/>
    </row>
    <row r="123" spans="2:11" s="1" customFormat="1" ht="17.25" customHeight="1">
      <c r="B123" s="221"/>
      <c r="C123" s="196" t="s">
        <v>197</v>
      </c>
      <c r="D123" s="196"/>
      <c r="E123" s="196"/>
      <c r="F123" s="196" t="s">
        <v>198</v>
      </c>
      <c r="G123" s="197"/>
      <c r="H123" s="196" t="s">
        <v>53</v>
      </c>
      <c r="I123" s="196" t="s">
        <v>56</v>
      </c>
      <c r="J123" s="196" t="s">
        <v>199</v>
      </c>
      <c r="K123" s="222"/>
    </row>
    <row r="124" spans="2:11" s="1" customFormat="1" ht="17.25" customHeight="1">
      <c r="B124" s="221"/>
      <c r="C124" s="198" t="s">
        <v>200</v>
      </c>
      <c r="D124" s="198"/>
      <c r="E124" s="198"/>
      <c r="F124" s="199" t="s">
        <v>201</v>
      </c>
      <c r="G124" s="200"/>
      <c r="H124" s="198"/>
      <c r="I124" s="198"/>
      <c r="J124" s="198" t="s">
        <v>202</v>
      </c>
      <c r="K124" s="222"/>
    </row>
    <row r="125" spans="2:11" s="1" customFormat="1" ht="5.25" customHeight="1">
      <c r="B125" s="223"/>
      <c r="C125" s="201"/>
      <c r="D125" s="201"/>
      <c r="E125" s="201"/>
      <c r="F125" s="201"/>
      <c r="G125" s="183"/>
      <c r="H125" s="201"/>
      <c r="I125" s="201"/>
      <c r="J125" s="201"/>
      <c r="K125" s="224"/>
    </row>
    <row r="126" spans="2:11" s="1" customFormat="1" ht="15" customHeight="1">
      <c r="B126" s="223"/>
      <c r="C126" s="183" t="s">
        <v>206</v>
      </c>
      <c r="D126" s="201"/>
      <c r="E126" s="201"/>
      <c r="F126" s="203" t="s">
        <v>203</v>
      </c>
      <c r="G126" s="183"/>
      <c r="H126" s="183" t="s">
        <v>243</v>
      </c>
      <c r="I126" s="183" t="s">
        <v>205</v>
      </c>
      <c r="J126" s="183">
        <v>120</v>
      </c>
      <c r="K126" s="225"/>
    </row>
    <row r="127" spans="2:11" s="1" customFormat="1" ht="15" customHeight="1">
      <c r="B127" s="223"/>
      <c r="C127" s="183" t="s">
        <v>252</v>
      </c>
      <c r="D127" s="183"/>
      <c r="E127" s="183"/>
      <c r="F127" s="203" t="s">
        <v>203</v>
      </c>
      <c r="G127" s="183"/>
      <c r="H127" s="183" t="s">
        <v>253</v>
      </c>
      <c r="I127" s="183" t="s">
        <v>205</v>
      </c>
      <c r="J127" s="183" t="s">
        <v>254</v>
      </c>
      <c r="K127" s="225"/>
    </row>
    <row r="128" spans="2:11" s="1" customFormat="1" ht="15" customHeight="1">
      <c r="B128" s="223"/>
      <c r="C128" s="183" t="s">
        <v>83</v>
      </c>
      <c r="D128" s="183"/>
      <c r="E128" s="183"/>
      <c r="F128" s="203" t="s">
        <v>203</v>
      </c>
      <c r="G128" s="183"/>
      <c r="H128" s="183" t="s">
        <v>255</v>
      </c>
      <c r="I128" s="183" t="s">
        <v>205</v>
      </c>
      <c r="J128" s="183" t="s">
        <v>254</v>
      </c>
      <c r="K128" s="225"/>
    </row>
    <row r="129" spans="2:11" s="1" customFormat="1" ht="15" customHeight="1">
      <c r="B129" s="223"/>
      <c r="C129" s="183" t="s">
        <v>214</v>
      </c>
      <c r="D129" s="183"/>
      <c r="E129" s="183"/>
      <c r="F129" s="203" t="s">
        <v>209</v>
      </c>
      <c r="G129" s="183"/>
      <c r="H129" s="183" t="s">
        <v>215</v>
      </c>
      <c r="I129" s="183" t="s">
        <v>205</v>
      </c>
      <c r="J129" s="183">
        <v>15</v>
      </c>
      <c r="K129" s="225"/>
    </row>
    <row r="130" spans="2:11" s="1" customFormat="1" ht="15" customHeight="1">
      <c r="B130" s="223"/>
      <c r="C130" s="205" t="s">
        <v>216</v>
      </c>
      <c r="D130" s="205"/>
      <c r="E130" s="205"/>
      <c r="F130" s="206" t="s">
        <v>209</v>
      </c>
      <c r="G130" s="205"/>
      <c r="H130" s="205" t="s">
        <v>217</v>
      </c>
      <c r="I130" s="205" t="s">
        <v>205</v>
      </c>
      <c r="J130" s="205">
        <v>15</v>
      </c>
      <c r="K130" s="225"/>
    </row>
    <row r="131" spans="2:11" s="1" customFormat="1" ht="15" customHeight="1">
      <c r="B131" s="223"/>
      <c r="C131" s="205" t="s">
        <v>218</v>
      </c>
      <c r="D131" s="205"/>
      <c r="E131" s="205"/>
      <c r="F131" s="206" t="s">
        <v>209</v>
      </c>
      <c r="G131" s="205"/>
      <c r="H131" s="205" t="s">
        <v>219</v>
      </c>
      <c r="I131" s="205" t="s">
        <v>205</v>
      </c>
      <c r="J131" s="205">
        <v>20</v>
      </c>
      <c r="K131" s="225"/>
    </row>
    <row r="132" spans="2:11" s="1" customFormat="1" ht="15" customHeight="1">
      <c r="B132" s="223"/>
      <c r="C132" s="205" t="s">
        <v>220</v>
      </c>
      <c r="D132" s="205"/>
      <c r="E132" s="205"/>
      <c r="F132" s="206" t="s">
        <v>209</v>
      </c>
      <c r="G132" s="205"/>
      <c r="H132" s="205" t="s">
        <v>221</v>
      </c>
      <c r="I132" s="205" t="s">
        <v>205</v>
      </c>
      <c r="J132" s="205">
        <v>20</v>
      </c>
      <c r="K132" s="225"/>
    </row>
    <row r="133" spans="2:11" s="1" customFormat="1" ht="15" customHeight="1">
      <c r="B133" s="223"/>
      <c r="C133" s="183" t="s">
        <v>208</v>
      </c>
      <c r="D133" s="183"/>
      <c r="E133" s="183"/>
      <c r="F133" s="203" t="s">
        <v>209</v>
      </c>
      <c r="G133" s="183"/>
      <c r="H133" s="183" t="s">
        <v>243</v>
      </c>
      <c r="I133" s="183" t="s">
        <v>205</v>
      </c>
      <c r="J133" s="183">
        <v>50</v>
      </c>
      <c r="K133" s="225"/>
    </row>
    <row r="134" spans="2:11" s="1" customFormat="1" ht="15" customHeight="1">
      <c r="B134" s="223"/>
      <c r="C134" s="183" t="s">
        <v>222</v>
      </c>
      <c r="D134" s="183"/>
      <c r="E134" s="183"/>
      <c r="F134" s="203" t="s">
        <v>209</v>
      </c>
      <c r="G134" s="183"/>
      <c r="H134" s="183" t="s">
        <v>243</v>
      </c>
      <c r="I134" s="183" t="s">
        <v>205</v>
      </c>
      <c r="J134" s="183">
        <v>50</v>
      </c>
      <c r="K134" s="225"/>
    </row>
    <row r="135" spans="2:11" s="1" customFormat="1" ht="15" customHeight="1">
      <c r="B135" s="223"/>
      <c r="C135" s="183" t="s">
        <v>228</v>
      </c>
      <c r="D135" s="183"/>
      <c r="E135" s="183"/>
      <c r="F135" s="203" t="s">
        <v>209</v>
      </c>
      <c r="G135" s="183"/>
      <c r="H135" s="183" t="s">
        <v>243</v>
      </c>
      <c r="I135" s="183" t="s">
        <v>205</v>
      </c>
      <c r="J135" s="183">
        <v>50</v>
      </c>
      <c r="K135" s="225"/>
    </row>
    <row r="136" spans="2:11" s="1" customFormat="1" ht="15" customHeight="1">
      <c r="B136" s="223"/>
      <c r="C136" s="183" t="s">
        <v>230</v>
      </c>
      <c r="D136" s="183"/>
      <c r="E136" s="183"/>
      <c r="F136" s="203" t="s">
        <v>209</v>
      </c>
      <c r="G136" s="183"/>
      <c r="H136" s="183" t="s">
        <v>243</v>
      </c>
      <c r="I136" s="183" t="s">
        <v>205</v>
      </c>
      <c r="J136" s="183">
        <v>50</v>
      </c>
      <c r="K136" s="225"/>
    </row>
    <row r="137" spans="2:11" s="1" customFormat="1" ht="15" customHeight="1">
      <c r="B137" s="223"/>
      <c r="C137" s="183" t="s">
        <v>231</v>
      </c>
      <c r="D137" s="183"/>
      <c r="E137" s="183"/>
      <c r="F137" s="203" t="s">
        <v>209</v>
      </c>
      <c r="G137" s="183"/>
      <c r="H137" s="183" t="s">
        <v>256</v>
      </c>
      <c r="I137" s="183" t="s">
        <v>205</v>
      </c>
      <c r="J137" s="183">
        <v>255</v>
      </c>
      <c r="K137" s="225"/>
    </row>
    <row r="138" spans="2:11" s="1" customFormat="1" ht="15" customHeight="1">
      <c r="B138" s="223"/>
      <c r="C138" s="183" t="s">
        <v>233</v>
      </c>
      <c r="D138" s="183"/>
      <c r="E138" s="183"/>
      <c r="F138" s="203" t="s">
        <v>203</v>
      </c>
      <c r="G138" s="183"/>
      <c r="H138" s="183" t="s">
        <v>257</v>
      </c>
      <c r="I138" s="183" t="s">
        <v>235</v>
      </c>
      <c r="J138" s="183"/>
      <c r="K138" s="225"/>
    </row>
    <row r="139" spans="2:11" s="1" customFormat="1" ht="15" customHeight="1">
      <c r="B139" s="223"/>
      <c r="C139" s="183" t="s">
        <v>236</v>
      </c>
      <c r="D139" s="183"/>
      <c r="E139" s="183"/>
      <c r="F139" s="203" t="s">
        <v>203</v>
      </c>
      <c r="G139" s="183"/>
      <c r="H139" s="183" t="s">
        <v>258</v>
      </c>
      <c r="I139" s="183" t="s">
        <v>238</v>
      </c>
      <c r="J139" s="183"/>
      <c r="K139" s="225"/>
    </row>
    <row r="140" spans="2:11" s="1" customFormat="1" ht="15" customHeight="1">
      <c r="B140" s="223"/>
      <c r="C140" s="183" t="s">
        <v>239</v>
      </c>
      <c r="D140" s="183"/>
      <c r="E140" s="183"/>
      <c r="F140" s="203" t="s">
        <v>203</v>
      </c>
      <c r="G140" s="183"/>
      <c r="H140" s="183" t="s">
        <v>239</v>
      </c>
      <c r="I140" s="183" t="s">
        <v>238</v>
      </c>
      <c r="J140" s="183"/>
      <c r="K140" s="225"/>
    </row>
    <row r="141" spans="2:11" s="1" customFormat="1" ht="15" customHeight="1">
      <c r="B141" s="223"/>
      <c r="C141" s="183" t="s">
        <v>37</v>
      </c>
      <c r="D141" s="183"/>
      <c r="E141" s="183"/>
      <c r="F141" s="203" t="s">
        <v>203</v>
      </c>
      <c r="G141" s="183"/>
      <c r="H141" s="183" t="s">
        <v>259</v>
      </c>
      <c r="I141" s="183" t="s">
        <v>238</v>
      </c>
      <c r="J141" s="183"/>
      <c r="K141" s="225"/>
    </row>
    <row r="142" spans="2:11" s="1" customFormat="1" ht="15" customHeight="1">
      <c r="B142" s="223"/>
      <c r="C142" s="183" t="s">
        <v>260</v>
      </c>
      <c r="D142" s="183"/>
      <c r="E142" s="183"/>
      <c r="F142" s="203" t="s">
        <v>203</v>
      </c>
      <c r="G142" s="183"/>
      <c r="H142" s="183" t="s">
        <v>261</v>
      </c>
      <c r="I142" s="183" t="s">
        <v>238</v>
      </c>
      <c r="J142" s="183"/>
      <c r="K142" s="225"/>
    </row>
    <row r="143" spans="2:11" s="1" customFormat="1" ht="15" customHeight="1">
      <c r="B143" s="226"/>
      <c r="C143" s="227"/>
      <c r="D143" s="227"/>
      <c r="E143" s="227"/>
      <c r="F143" s="227"/>
      <c r="G143" s="227"/>
      <c r="H143" s="227"/>
      <c r="I143" s="227"/>
      <c r="J143" s="227"/>
      <c r="K143" s="228"/>
    </row>
    <row r="144" spans="2:11" s="1" customFormat="1" ht="18.75" customHeight="1">
      <c r="B144" s="180"/>
      <c r="C144" s="180"/>
      <c r="D144" s="180"/>
      <c r="E144" s="180"/>
      <c r="F144" s="215"/>
      <c r="G144" s="180"/>
      <c r="H144" s="180"/>
      <c r="I144" s="180"/>
      <c r="J144" s="180"/>
      <c r="K144" s="180"/>
    </row>
    <row r="145" spans="2:11" s="1" customFormat="1" ht="18.75" customHeight="1">
      <c r="B145" s="190"/>
      <c r="C145" s="190"/>
      <c r="D145" s="190"/>
      <c r="E145" s="190"/>
      <c r="F145" s="190"/>
      <c r="G145" s="190"/>
      <c r="H145" s="190"/>
      <c r="I145" s="190"/>
      <c r="J145" s="190"/>
      <c r="K145" s="190"/>
    </row>
    <row r="146" spans="2:11" s="1" customFormat="1" ht="7.5" customHeight="1">
      <c r="B146" s="191"/>
      <c r="C146" s="192"/>
      <c r="D146" s="192"/>
      <c r="E146" s="192"/>
      <c r="F146" s="192"/>
      <c r="G146" s="192"/>
      <c r="H146" s="192"/>
      <c r="I146" s="192"/>
      <c r="J146" s="192"/>
      <c r="K146" s="193"/>
    </row>
    <row r="147" spans="2:11" s="1" customFormat="1" ht="45" customHeight="1">
      <c r="B147" s="194"/>
      <c r="C147" s="294" t="s">
        <v>262</v>
      </c>
      <c r="D147" s="294"/>
      <c r="E147" s="294"/>
      <c r="F147" s="294"/>
      <c r="G147" s="294"/>
      <c r="H147" s="294"/>
      <c r="I147" s="294"/>
      <c r="J147" s="294"/>
      <c r="K147" s="195"/>
    </row>
    <row r="148" spans="2:11" s="1" customFormat="1" ht="17.25" customHeight="1">
      <c r="B148" s="194"/>
      <c r="C148" s="196" t="s">
        <v>197</v>
      </c>
      <c r="D148" s="196"/>
      <c r="E148" s="196"/>
      <c r="F148" s="196" t="s">
        <v>198</v>
      </c>
      <c r="G148" s="197"/>
      <c r="H148" s="196" t="s">
        <v>53</v>
      </c>
      <c r="I148" s="196" t="s">
        <v>56</v>
      </c>
      <c r="J148" s="196" t="s">
        <v>199</v>
      </c>
      <c r="K148" s="195"/>
    </row>
    <row r="149" spans="2:11" s="1" customFormat="1" ht="17.25" customHeight="1">
      <c r="B149" s="194"/>
      <c r="C149" s="198" t="s">
        <v>200</v>
      </c>
      <c r="D149" s="198"/>
      <c r="E149" s="198"/>
      <c r="F149" s="199" t="s">
        <v>201</v>
      </c>
      <c r="G149" s="200"/>
      <c r="H149" s="198"/>
      <c r="I149" s="198"/>
      <c r="J149" s="198" t="s">
        <v>202</v>
      </c>
      <c r="K149" s="195"/>
    </row>
    <row r="150" spans="2:11" s="1" customFormat="1" ht="5.25" customHeight="1">
      <c r="B150" s="204"/>
      <c r="C150" s="201"/>
      <c r="D150" s="201"/>
      <c r="E150" s="201"/>
      <c r="F150" s="201"/>
      <c r="G150" s="202"/>
      <c r="H150" s="201"/>
      <c r="I150" s="201"/>
      <c r="J150" s="201"/>
      <c r="K150" s="225"/>
    </row>
    <row r="151" spans="2:11" s="1" customFormat="1" ht="15" customHeight="1">
      <c r="B151" s="204"/>
      <c r="C151" s="229" t="s">
        <v>206</v>
      </c>
      <c r="D151" s="183"/>
      <c r="E151" s="183"/>
      <c r="F151" s="230" t="s">
        <v>203</v>
      </c>
      <c r="G151" s="183"/>
      <c r="H151" s="229" t="s">
        <v>243</v>
      </c>
      <c r="I151" s="229" t="s">
        <v>205</v>
      </c>
      <c r="J151" s="229">
        <v>120</v>
      </c>
      <c r="K151" s="225"/>
    </row>
    <row r="152" spans="2:11" s="1" customFormat="1" ht="15" customHeight="1">
      <c r="B152" s="204"/>
      <c r="C152" s="229" t="s">
        <v>252</v>
      </c>
      <c r="D152" s="183"/>
      <c r="E152" s="183"/>
      <c r="F152" s="230" t="s">
        <v>203</v>
      </c>
      <c r="G152" s="183"/>
      <c r="H152" s="229" t="s">
        <v>263</v>
      </c>
      <c r="I152" s="229" t="s">
        <v>205</v>
      </c>
      <c r="J152" s="229" t="s">
        <v>254</v>
      </c>
      <c r="K152" s="225"/>
    </row>
    <row r="153" spans="2:11" s="1" customFormat="1" ht="15" customHeight="1">
      <c r="B153" s="204"/>
      <c r="C153" s="229" t="s">
        <v>83</v>
      </c>
      <c r="D153" s="183"/>
      <c r="E153" s="183"/>
      <c r="F153" s="230" t="s">
        <v>203</v>
      </c>
      <c r="G153" s="183"/>
      <c r="H153" s="229" t="s">
        <v>264</v>
      </c>
      <c r="I153" s="229" t="s">
        <v>205</v>
      </c>
      <c r="J153" s="229" t="s">
        <v>254</v>
      </c>
      <c r="K153" s="225"/>
    </row>
    <row r="154" spans="2:11" s="1" customFormat="1" ht="15" customHeight="1">
      <c r="B154" s="204"/>
      <c r="C154" s="229" t="s">
        <v>208</v>
      </c>
      <c r="D154" s="183"/>
      <c r="E154" s="183"/>
      <c r="F154" s="230" t="s">
        <v>209</v>
      </c>
      <c r="G154" s="183"/>
      <c r="H154" s="229" t="s">
        <v>243</v>
      </c>
      <c r="I154" s="229" t="s">
        <v>205</v>
      </c>
      <c r="J154" s="229">
        <v>50</v>
      </c>
      <c r="K154" s="225"/>
    </row>
    <row r="155" spans="2:11" s="1" customFormat="1" ht="15" customHeight="1">
      <c r="B155" s="204"/>
      <c r="C155" s="229" t="s">
        <v>211</v>
      </c>
      <c r="D155" s="183"/>
      <c r="E155" s="183"/>
      <c r="F155" s="230" t="s">
        <v>203</v>
      </c>
      <c r="G155" s="183"/>
      <c r="H155" s="229" t="s">
        <v>243</v>
      </c>
      <c r="I155" s="229" t="s">
        <v>213</v>
      </c>
      <c r="J155" s="229"/>
      <c r="K155" s="225"/>
    </row>
    <row r="156" spans="2:11" s="1" customFormat="1" ht="15" customHeight="1">
      <c r="B156" s="204"/>
      <c r="C156" s="229" t="s">
        <v>222</v>
      </c>
      <c r="D156" s="183"/>
      <c r="E156" s="183"/>
      <c r="F156" s="230" t="s">
        <v>209</v>
      </c>
      <c r="G156" s="183"/>
      <c r="H156" s="229" t="s">
        <v>243</v>
      </c>
      <c r="I156" s="229" t="s">
        <v>205</v>
      </c>
      <c r="J156" s="229">
        <v>50</v>
      </c>
      <c r="K156" s="225"/>
    </row>
    <row r="157" spans="2:11" s="1" customFormat="1" ht="15" customHeight="1">
      <c r="B157" s="204"/>
      <c r="C157" s="229" t="s">
        <v>230</v>
      </c>
      <c r="D157" s="183"/>
      <c r="E157" s="183"/>
      <c r="F157" s="230" t="s">
        <v>209</v>
      </c>
      <c r="G157" s="183"/>
      <c r="H157" s="229" t="s">
        <v>243</v>
      </c>
      <c r="I157" s="229" t="s">
        <v>205</v>
      </c>
      <c r="J157" s="229">
        <v>50</v>
      </c>
      <c r="K157" s="225"/>
    </row>
    <row r="158" spans="2:11" s="1" customFormat="1" ht="15" customHeight="1">
      <c r="B158" s="204"/>
      <c r="C158" s="229" t="s">
        <v>228</v>
      </c>
      <c r="D158" s="183"/>
      <c r="E158" s="183"/>
      <c r="F158" s="230" t="s">
        <v>209</v>
      </c>
      <c r="G158" s="183"/>
      <c r="H158" s="229" t="s">
        <v>243</v>
      </c>
      <c r="I158" s="229" t="s">
        <v>205</v>
      </c>
      <c r="J158" s="229">
        <v>50</v>
      </c>
      <c r="K158" s="225"/>
    </row>
    <row r="159" spans="2:11" s="1" customFormat="1" ht="15" customHeight="1">
      <c r="B159" s="204"/>
      <c r="C159" s="229" t="s">
        <v>99</v>
      </c>
      <c r="D159" s="183"/>
      <c r="E159" s="183"/>
      <c r="F159" s="230" t="s">
        <v>203</v>
      </c>
      <c r="G159" s="183"/>
      <c r="H159" s="229" t="s">
        <v>265</v>
      </c>
      <c r="I159" s="229" t="s">
        <v>205</v>
      </c>
      <c r="J159" s="229" t="s">
        <v>266</v>
      </c>
      <c r="K159" s="225"/>
    </row>
    <row r="160" spans="2:11" s="1" customFormat="1" ht="15" customHeight="1">
      <c r="B160" s="204"/>
      <c r="C160" s="229" t="s">
        <v>267</v>
      </c>
      <c r="D160" s="183"/>
      <c r="E160" s="183"/>
      <c r="F160" s="230" t="s">
        <v>203</v>
      </c>
      <c r="G160" s="183"/>
      <c r="H160" s="229" t="s">
        <v>268</v>
      </c>
      <c r="I160" s="229" t="s">
        <v>238</v>
      </c>
      <c r="J160" s="229"/>
      <c r="K160" s="225"/>
    </row>
    <row r="161" spans="2:11" s="1" customFormat="1" ht="15" customHeight="1">
      <c r="B161" s="231"/>
      <c r="C161" s="213"/>
      <c r="D161" s="213"/>
      <c r="E161" s="213"/>
      <c r="F161" s="213"/>
      <c r="G161" s="213"/>
      <c r="H161" s="213"/>
      <c r="I161" s="213"/>
      <c r="J161" s="213"/>
      <c r="K161" s="232"/>
    </row>
    <row r="162" spans="2:11" s="1" customFormat="1" ht="18.75" customHeight="1">
      <c r="B162" s="180"/>
      <c r="C162" s="183"/>
      <c r="D162" s="183"/>
      <c r="E162" s="183"/>
      <c r="F162" s="203"/>
      <c r="G162" s="183"/>
      <c r="H162" s="183"/>
      <c r="I162" s="183"/>
      <c r="J162" s="183"/>
      <c r="K162" s="180"/>
    </row>
    <row r="163" spans="2:11" s="1" customFormat="1" ht="18.75" customHeight="1">
      <c r="B163" s="190"/>
      <c r="C163" s="190"/>
      <c r="D163" s="190"/>
      <c r="E163" s="190"/>
      <c r="F163" s="190"/>
      <c r="G163" s="190"/>
      <c r="H163" s="190"/>
      <c r="I163" s="190"/>
      <c r="J163" s="190"/>
      <c r="K163" s="190"/>
    </row>
    <row r="164" spans="2:11" s="1" customFormat="1" ht="7.5" customHeight="1">
      <c r="B164" s="172"/>
      <c r="C164" s="173"/>
      <c r="D164" s="173"/>
      <c r="E164" s="173"/>
      <c r="F164" s="173"/>
      <c r="G164" s="173"/>
      <c r="H164" s="173"/>
      <c r="I164" s="173"/>
      <c r="J164" s="173"/>
      <c r="K164" s="174"/>
    </row>
    <row r="165" spans="2:11" s="1" customFormat="1" ht="45" customHeight="1">
      <c r="B165" s="175"/>
      <c r="C165" s="295" t="s">
        <v>269</v>
      </c>
      <c r="D165" s="295"/>
      <c r="E165" s="295"/>
      <c r="F165" s="295"/>
      <c r="G165" s="295"/>
      <c r="H165" s="295"/>
      <c r="I165" s="295"/>
      <c r="J165" s="295"/>
      <c r="K165" s="176"/>
    </row>
    <row r="166" spans="2:11" s="1" customFormat="1" ht="17.25" customHeight="1">
      <c r="B166" s="175"/>
      <c r="C166" s="196" t="s">
        <v>197</v>
      </c>
      <c r="D166" s="196"/>
      <c r="E166" s="196"/>
      <c r="F166" s="196" t="s">
        <v>198</v>
      </c>
      <c r="G166" s="233"/>
      <c r="H166" s="234" t="s">
        <v>53</v>
      </c>
      <c r="I166" s="234" t="s">
        <v>56</v>
      </c>
      <c r="J166" s="196" t="s">
        <v>199</v>
      </c>
      <c r="K166" s="176"/>
    </row>
    <row r="167" spans="2:11" s="1" customFormat="1" ht="17.25" customHeight="1">
      <c r="B167" s="177"/>
      <c r="C167" s="198" t="s">
        <v>200</v>
      </c>
      <c r="D167" s="198"/>
      <c r="E167" s="198"/>
      <c r="F167" s="199" t="s">
        <v>201</v>
      </c>
      <c r="G167" s="235"/>
      <c r="H167" s="236"/>
      <c r="I167" s="236"/>
      <c r="J167" s="198" t="s">
        <v>202</v>
      </c>
      <c r="K167" s="178"/>
    </row>
    <row r="168" spans="2:11" s="1" customFormat="1" ht="5.25" customHeight="1">
      <c r="B168" s="204"/>
      <c r="C168" s="201"/>
      <c r="D168" s="201"/>
      <c r="E168" s="201"/>
      <c r="F168" s="201"/>
      <c r="G168" s="202"/>
      <c r="H168" s="201"/>
      <c r="I168" s="201"/>
      <c r="J168" s="201"/>
      <c r="K168" s="225"/>
    </row>
    <row r="169" spans="2:11" s="1" customFormat="1" ht="15" customHeight="1">
      <c r="B169" s="204"/>
      <c r="C169" s="183" t="s">
        <v>206</v>
      </c>
      <c r="D169" s="183"/>
      <c r="E169" s="183"/>
      <c r="F169" s="203" t="s">
        <v>203</v>
      </c>
      <c r="G169" s="183"/>
      <c r="H169" s="183" t="s">
        <v>243</v>
      </c>
      <c r="I169" s="183" t="s">
        <v>205</v>
      </c>
      <c r="J169" s="183">
        <v>120</v>
      </c>
      <c r="K169" s="225"/>
    </row>
    <row r="170" spans="2:11" s="1" customFormat="1" ht="15" customHeight="1">
      <c r="B170" s="204"/>
      <c r="C170" s="183" t="s">
        <v>252</v>
      </c>
      <c r="D170" s="183"/>
      <c r="E170" s="183"/>
      <c r="F170" s="203" t="s">
        <v>203</v>
      </c>
      <c r="G170" s="183"/>
      <c r="H170" s="183" t="s">
        <v>253</v>
      </c>
      <c r="I170" s="183" t="s">
        <v>205</v>
      </c>
      <c r="J170" s="183" t="s">
        <v>254</v>
      </c>
      <c r="K170" s="225"/>
    </row>
    <row r="171" spans="2:11" s="1" customFormat="1" ht="15" customHeight="1">
      <c r="B171" s="204"/>
      <c r="C171" s="183" t="s">
        <v>83</v>
      </c>
      <c r="D171" s="183"/>
      <c r="E171" s="183"/>
      <c r="F171" s="203" t="s">
        <v>203</v>
      </c>
      <c r="G171" s="183"/>
      <c r="H171" s="183" t="s">
        <v>270</v>
      </c>
      <c r="I171" s="183" t="s">
        <v>205</v>
      </c>
      <c r="J171" s="183" t="s">
        <v>254</v>
      </c>
      <c r="K171" s="225"/>
    </row>
    <row r="172" spans="2:11" s="1" customFormat="1" ht="15" customHeight="1">
      <c r="B172" s="204"/>
      <c r="C172" s="183" t="s">
        <v>208</v>
      </c>
      <c r="D172" s="183"/>
      <c r="E172" s="183"/>
      <c r="F172" s="203" t="s">
        <v>209</v>
      </c>
      <c r="G172" s="183"/>
      <c r="H172" s="183" t="s">
        <v>270</v>
      </c>
      <c r="I172" s="183" t="s">
        <v>205</v>
      </c>
      <c r="J172" s="183">
        <v>50</v>
      </c>
      <c r="K172" s="225"/>
    </row>
    <row r="173" spans="2:11" s="1" customFormat="1" ht="15" customHeight="1">
      <c r="B173" s="204"/>
      <c r="C173" s="183" t="s">
        <v>211</v>
      </c>
      <c r="D173" s="183"/>
      <c r="E173" s="183"/>
      <c r="F173" s="203" t="s">
        <v>203</v>
      </c>
      <c r="G173" s="183"/>
      <c r="H173" s="183" t="s">
        <v>270</v>
      </c>
      <c r="I173" s="183" t="s">
        <v>213</v>
      </c>
      <c r="J173" s="183"/>
      <c r="K173" s="225"/>
    </row>
    <row r="174" spans="2:11" s="1" customFormat="1" ht="15" customHeight="1">
      <c r="B174" s="204"/>
      <c r="C174" s="183" t="s">
        <v>222</v>
      </c>
      <c r="D174" s="183"/>
      <c r="E174" s="183"/>
      <c r="F174" s="203" t="s">
        <v>209</v>
      </c>
      <c r="G174" s="183"/>
      <c r="H174" s="183" t="s">
        <v>270</v>
      </c>
      <c r="I174" s="183" t="s">
        <v>205</v>
      </c>
      <c r="J174" s="183">
        <v>50</v>
      </c>
      <c r="K174" s="225"/>
    </row>
    <row r="175" spans="2:11" s="1" customFormat="1" ht="15" customHeight="1">
      <c r="B175" s="204"/>
      <c r="C175" s="183" t="s">
        <v>230</v>
      </c>
      <c r="D175" s="183"/>
      <c r="E175" s="183"/>
      <c r="F175" s="203" t="s">
        <v>209</v>
      </c>
      <c r="G175" s="183"/>
      <c r="H175" s="183" t="s">
        <v>270</v>
      </c>
      <c r="I175" s="183" t="s">
        <v>205</v>
      </c>
      <c r="J175" s="183">
        <v>50</v>
      </c>
      <c r="K175" s="225"/>
    </row>
    <row r="176" spans="2:11" s="1" customFormat="1" ht="15" customHeight="1">
      <c r="B176" s="204"/>
      <c r="C176" s="183" t="s">
        <v>228</v>
      </c>
      <c r="D176" s="183"/>
      <c r="E176" s="183"/>
      <c r="F176" s="203" t="s">
        <v>209</v>
      </c>
      <c r="G176" s="183"/>
      <c r="H176" s="183" t="s">
        <v>270</v>
      </c>
      <c r="I176" s="183" t="s">
        <v>205</v>
      </c>
      <c r="J176" s="183">
        <v>50</v>
      </c>
      <c r="K176" s="225"/>
    </row>
    <row r="177" spans="2:11" s="1" customFormat="1" ht="15" customHeight="1">
      <c r="B177" s="204"/>
      <c r="C177" s="183" t="s">
        <v>105</v>
      </c>
      <c r="D177" s="183"/>
      <c r="E177" s="183"/>
      <c r="F177" s="203" t="s">
        <v>203</v>
      </c>
      <c r="G177" s="183"/>
      <c r="H177" s="183" t="s">
        <v>271</v>
      </c>
      <c r="I177" s="183" t="s">
        <v>272</v>
      </c>
      <c r="J177" s="183"/>
      <c r="K177" s="225"/>
    </row>
    <row r="178" spans="2:11" s="1" customFormat="1" ht="15" customHeight="1">
      <c r="B178" s="204"/>
      <c r="C178" s="183" t="s">
        <v>56</v>
      </c>
      <c r="D178" s="183"/>
      <c r="E178" s="183"/>
      <c r="F178" s="203" t="s">
        <v>203</v>
      </c>
      <c r="G178" s="183"/>
      <c r="H178" s="183" t="s">
        <v>273</v>
      </c>
      <c r="I178" s="183" t="s">
        <v>274</v>
      </c>
      <c r="J178" s="183">
        <v>1</v>
      </c>
      <c r="K178" s="225"/>
    </row>
    <row r="179" spans="2:11" s="1" customFormat="1" ht="15" customHeight="1">
      <c r="B179" s="204"/>
      <c r="C179" s="183" t="s">
        <v>52</v>
      </c>
      <c r="D179" s="183"/>
      <c r="E179" s="183"/>
      <c r="F179" s="203" t="s">
        <v>203</v>
      </c>
      <c r="G179" s="183"/>
      <c r="H179" s="183" t="s">
        <v>275</v>
      </c>
      <c r="I179" s="183" t="s">
        <v>205</v>
      </c>
      <c r="J179" s="183">
        <v>20</v>
      </c>
      <c r="K179" s="225"/>
    </row>
    <row r="180" spans="2:11" s="1" customFormat="1" ht="15" customHeight="1">
      <c r="B180" s="204"/>
      <c r="C180" s="183" t="s">
        <v>53</v>
      </c>
      <c r="D180" s="183"/>
      <c r="E180" s="183"/>
      <c r="F180" s="203" t="s">
        <v>203</v>
      </c>
      <c r="G180" s="183"/>
      <c r="H180" s="183" t="s">
        <v>276</v>
      </c>
      <c r="I180" s="183" t="s">
        <v>205</v>
      </c>
      <c r="J180" s="183">
        <v>255</v>
      </c>
      <c r="K180" s="225"/>
    </row>
    <row r="181" spans="2:11" s="1" customFormat="1" ht="15" customHeight="1">
      <c r="B181" s="204"/>
      <c r="C181" s="183" t="s">
        <v>106</v>
      </c>
      <c r="D181" s="183"/>
      <c r="E181" s="183"/>
      <c r="F181" s="203" t="s">
        <v>203</v>
      </c>
      <c r="G181" s="183"/>
      <c r="H181" s="183" t="s">
        <v>167</v>
      </c>
      <c r="I181" s="183" t="s">
        <v>205</v>
      </c>
      <c r="J181" s="183">
        <v>10</v>
      </c>
      <c r="K181" s="225"/>
    </row>
    <row r="182" spans="2:11" s="1" customFormat="1" ht="15" customHeight="1">
      <c r="B182" s="204"/>
      <c r="C182" s="183" t="s">
        <v>107</v>
      </c>
      <c r="D182" s="183"/>
      <c r="E182" s="183"/>
      <c r="F182" s="203" t="s">
        <v>203</v>
      </c>
      <c r="G182" s="183"/>
      <c r="H182" s="183" t="s">
        <v>277</v>
      </c>
      <c r="I182" s="183" t="s">
        <v>238</v>
      </c>
      <c r="J182" s="183"/>
      <c r="K182" s="225"/>
    </row>
    <row r="183" spans="2:11" s="1" customFormat="1" ht="15" customHeight="1">
      <c r="B183" s="204"/>
      <c r="C183" s="183" t="s">
        <v>278</v>
      </c>
      <c r="D183" s="183"/>
      <c r="E183" s="183"/>
      <c r="F183" s="203" t="s">
        <v>203</v>
      </c>
      <c r="G183" s="183"/>
      <c r="H183" s="183" t="s">
        <v>279</v>
      </c>
      <c r="I183" s="183" t="s">
        <v>238</v>
      </c>
      <c r="J183" s="183"/>
      <c r="K183" s="225"/>
    </row>
    <row r="184" spans="2:11" s="1" customFormat="1" ht="15" customHeight="1">
      <c r="B184" s="204"/>
      <c r="C184" s="183" t="s">
        <v>267</v>
      </c>
      <c r="D184" s="183"/>
      <c r="E184" s="183"/>
      <c r="F184" s="203" t="s">
        <v>203</v>
      </c>
      <c r="G184" s="183"/>
      <c r="H184" s="183" t="s">
        <v>280</v>
      </c>
      <c r="I184" s="183" t="s">
        <v>238</v>
      </c>
      <c r="J184" s="183"/>
      <c r="K184" s="225"/>
    </row>
    <row r="185" spans="2:11" s="1" customFormat="1" ht="15" customHeight="1">
      <c r="B185" s="204"/>
      <c r="C185" s="183" t="s">
        <v>109</v>
      </c>
      <c r="D185" s="183"/>
      <c r="E185" s="183"/>
      <c r="F185" s="203" t="s">
        <v>209</v>
      </c>
      <c r="G185" s="183"/>
      <c r="H185" s="183" t="s">
        <v>281</v>
      </c>
      <c r="I185" s="183" t="s">
        <v>205</v>
      </c>
      <c r="J185" s="183">
        <v>50</v>
      </c>
      <c r="K185" s="225"/>
    </row>
    <row r="186" spans="2:11" s="1" customFormat="1" ht="15" customHeight="1">
      <c r="B186" s="204"/>
      <c r="C186" s="183" t="s">
        <v>282</v>
      </c>
      <c r="D186" s="183"/>
      <c r="E186" s="183"/>
      <c r="F186" s="203" t="s">
        <v>209</v>
      </c>
      <c r="G186" s="183"/>
      <c r="H186" s="183" t="s">
        <v>283</v>
      </c>
      <c r="I186" s="183" t="s">
        <v>284</v>
      </c>
      <c r="J186" s="183"/>
      <c r="K186" s="225"/>
    </row>
    <row r="187" spans="2:11" s="1" customFormat="1" ht="15" customHeight="1">
      <c r="B187" s="204"/>
      <c r="C187" s="183" t="s">
        <v>285</v>
      </c>
      <c r="D187" s="183"/>
      <c r="E187" s="183"/>
      <c r="F187" s="203" t="s">
        <v>209</v>
      </c>
      <c r="G187" s="183"/>
      <c r="H187" s="183" t="s">
        <v>286</v>
      </c>
      <c r="I187" s="183" t="s">
        <v>284</v>
      </c>
      <c r="J187" s="183"/>
      <c r="K187" s="225"/>
    </row>
    <row r="188" spans="2:11" s="1" customFormat="1" ht="15" customHeight="1">
      <c r="B188" s="204"/>
      <c r="C188" s="183" t="s">
        <v>287</v>
      </c>
      <c r="D188" s="183"/>
      <c r="E188" s="183"/>
      <c r="F188" s="203" t="s">
        <v>209</v>
      </c>
      <c r="G188" s="183"/>
      <c r="H188" s="183" t="s">
        <v>288</v>
      </c>
      <c r="I188" s="183" t="s">
        <v>284</v>
      </c>
      <c r="J188" s="183"/>
      <c r="K188" s="225"/>
    </row>
    <row r="189" spans="2:11" s="1" customFormat="1" ht="15" customHeight="1">
      <c r="B189" s="204"/>
      <c r="C189" s="237" t="s">
        <v>289</v>
      </c>
      <c r="D189" s="183"/>
      <c r="E189" s="183"/>
      <c r="F189" s="203" t="s">
        <v>209</v>
      </c>
      <c r="G189" s="183"/>
      <c r="H189" s="183" t="s">
        <v>290</v>
      </c>
      <c r="I189" s="183" t="s">
        <v>291</v>
      </c>
      <c r="J189" s="238" t="s">
        <v>292</v>
      </c>
      <c r="K189" s="225"/>
    </row>
    <row r="190" spans="2:11" s="1" customFormat="1" ht="15" customHeight="1">
      <c r="B190" s="204"/>
      <c r="C190" s="189" t="s">
        <v>41</v>
      </c>
      <c r="D190" s="183"/>
      <c r="E190" s="183"/>
      <c r="F190" s="203" t="s">
        <v>203</v>
      </c>
      <c r="G190" s="183"/>
      <c r="H190" s="180" t="s">
        <v>293</v>
      </c>
      <c r="I190" s="183" t="s">
        <v>294</v>
      </c>
      <c r="J190" s="183"/>
      <c r="K190" s="225"/>
    </row>
    <row r="191" spans="2:11" s="1" customFormat="1" ht="15" customHeight="1">
      <c r="B191" s="204"/>
      <c r="C191" s="189" t="s">
        <v>295</v>
      </c>
      <c r="D191" s="183"/>
      <c r="E191" s="183"/>
      <c r="F191" s="203" t="s">
        <v>203</v>
      </c>
      <c r="G191" s="183"/>
      <c r="H191" s="183" t="s">
        <v>296</v>
      </c>
      <c r="I191" s="183" t="s">
        <v>238</v>
      </c>
      <c r="J191" s="183"/>
      <c r="K191" s="225"/>
    </row>
    <row r="192" spans="2:11" s="1" customFormat="1" ht="15" customHeight="1">
      <c r="B192" s="204"/>
      <c r="C192" s="189" t="s">
        <v>297</v>
      </c>
      <c r="D192" s="183"/>
      <c r="E192" s="183"/>
      <c r="F192" s="203" t="s">
        <v>203</v>
      </c>
      <c r="G192" s="183"/>
      <c r="H192" s="183" t="s">
        <v>298</v>
      </c>
      <c r="I192" s="183" t="s">
        <v>238</v>
      </c>
      <c r="J192" s="183"/>
      <c r="K192" s="225"/>
    </row>
    <row r="193" spans="2:11" s="1" customFormat="1" ht="15" customHeight="1">
      <c r="B193" s="204"/>
      <c r="C193" s="189" t="s">
        <v>299</v>
      </c>
      <c r="D193" s="183"/>
      <c r="E193" s="183"/>
      <c r="F193" s="203" t="s">
        <v>209</v>
      </c>
      <c r="G193" s="183"/>
      <c r="H193" s="183" t="s">
        <v>300</v>
      </c>
      <c r="I193" s="183" t="s">
        <v>238</v>
      </c>
      <c r="J193" s="183"/>
      <c r="K193" s="225"/>
    </row>
    <row r="194" spans="2:11" s="1" customFormat="1" ht="15" customHeight="1">
      <c r="B194" s="231"/>
      <c r="C194" s="239"/>
      <c r="D194" s="213"/>
      <c r="E194" s="213"/>
      <c r="F194" s="213"/>
      <c r="G194" s="213"/>
      <c r="H194" s="213"/>
      <c r="I194" s="213"/>
      <c r="J194" s="213"/>
      <c r="K194" s="232"/>
    </row>
    <row r="195" spans="2:11" s="1" customFormat="1" ht="18.75" customHeight="1">
      <c r="B195" s="180"/>
      <c r="C195" s="183"/>
      <c r="D195" s="183"/>
      <c r="E195" s="183"/>
      <c r="F195" s="203"/>
      <c r="G195" s="183"/>
      <c r="H195" s="183"/>
      <c r="I195" s="183"/>
      <c r="J195" s="183"/>
      <c r="K195" s="180"/>
    </row>
    <row r="196" spans="2:11" s="1" customFormat="1" ht="18.75" customHeight="1">
      <c r="B196" s="180"/>
      <c r="C196" s="183"/>
      <c r="D196" s="183"/>
      <c r="E196" s="183"/>
      <c r="F196" s="203"/>
      <c r="G196" s="183"/>
      <c r="H196" s="183"/>
      <c r="I196" s="183"/>
      <c r="J196" s="183"/>
      <c r="K196" s="180"/>
    </row>
    <row r="197" spans="2:11" s="1" customFormat="1" ht="18.75" customHeight="1">
      <c r="B197" s="190"/>
      <c r="C197" s="190"/>
      <c r="D197" s="190"/>
      <c r="E197" s="190"/>
      <c r="F197" s="190"/>
      <c r="G197" s="190"/>
      <c r="H197" s="190"/>
      <c r="I197" s="190"/>
      <c r="J197" s="190"/>
      <c r="K197" s="190"/>
    </row>
    <row r="198" spans="2:11" s="1" customFormat="1" ht="13.5">
      <c r="B198" s="172"/>
      <c r="C198" s="173"/>
      <c r="D198" s="173"/>
      <c r="E198" s="173"/>
      <c r="F198" s="173"/>
      <c r="G198" s="173"/>
      <c r="H198" s="173"/>
      <c r="I198" s="173"/>
      <c r="J198" s="173"/>
      <c r="K198" s="174"/>
    </row>
    <row r="199" spans="2:11" s="1" customFormat="1" ht="21">
      <c r="B199" s="175"/>
      <c r="C199" s="295" t="s">
        <v>301</v>
      </c>
      <c r="D199" s="295"/>
      <c r="E199" s="295"/>
      <c r="F199" s="295"/>
      <c r="G199" s="295"/>
      <c r="H199" s="295"/>
      <c r="I199" s="295"/>
      <c r="J199" s="295"/>
      <c r="K199" s="176"/>
    </row>
    <row r="200" spans="2:11" s="1" customFormat="1" ht="25.5" customHeight="1">
      <c r="B200" s="175"/>
      <c r="C200" s="240" t="s">
        <v>302</v>
      </c>
      <c r="D200" s="240"/>
      <c r="E200" s="240"/>
      <c r="F200" s="240" t="s">
        <v>303</v>
      </c>
      <c r="G200" s="241"/>
      <c r="H200" s="296" t="s">
        <v>304</v>
      </c>
      <c r="I200" s="296"/>
      <c r="J200" s="296"/>
      <c r="K200" s="176"/>
    </row>
    <row r="201" spans="2:11" s="1" customFormat="1" ht="5.25" customHeight="1">
      <c r="B201" s="204"/>
      <c r="C201" s="201"/>
      <c r="D201" s="201"/>
      <c r="E201" s="201"/>
      <c r="F201" s="201"/>
      <c r="G201" s="183"/>
      <c r="H201" s="201"/>
      <c r="I201" s="201"/>
      <c r="J201" s="201"/>
      <c r="K201" s="225"/>
    </row>
    <row r="202" spans="2:11" s="1" customFormat="1" ht="15" customHeight="1">
      <c r="B202" s="204"/>
      <c r="C202" s="183" t="s">
        <v>294</v>
      </c>
      <c r="D202" s="183"/>
      <c r="E202" s="183"/>
      <c r="F202" s="203" t="s">
        <v>42</v>
      </c>
      <c r="G202" s="183"/>
      <c r="H202" s="297" t="s">
        <v>305</v>
      </c>
      <c r="I202" s="297"/>
      <c r="J202" s="297"/>
      <c r="K202" s="225"/>
    </row>
    <row r="203" spans="2:11" s="1" customFormat="1" ht="15" customHeight="1">
      <c r="B203" s="204"/>
      <c r="C203" s="210"/>
      <c r="D203" s="183"/>
      <c r="E203" s="183"/>
      <c r="F203" s="203" t="s">
        <v>43</v>
      </c>
      <c r="G203" s="183"/>
      <c r="H203" s="297" t="s">
        <v>306</v>
      </c>
      <c r="I203" s="297"/>
      <c r="J203" s="297"/>
      <c r="K203" s="225"/>
    </row>
    <row r="204" spans="2:11" s="1" customFormat="1" ht="15" customHeight="1">
      <c r="B204" s="204"/>
      <c r="C204" s="210"/>
      <c r="D204" s="183"/>
      <c r="E204" s="183"/>
      <c r="F204" s="203" t="s">
        <v>46</v>
      </c>
      <c r="G204" s="183"/>
      <c r="H204" s="297" t="s">
        <v>307</v>
      </c>
      <c r="I204" s="297"/>
      <c r="J204" s="297"/>
      <c r="K204" s="225"/>
    </row>
    <row r="205" spans="2:11" s="1" customFormat="1" ht="15" customHeight="1">
      <c r="B205" s="204"/>
      <c r="C205" s="183"/>
      <c r="D205" s="183"/>
      <c r="E205" s="183"/>
      <c r="F205" s="203" t="s">
        <v>44</v>
      </c>
      <c r="G205" s="183"/>
      <c r="H205" s="297" t="s">
        <v>308</v>
      </c>
      <c r="I205" s="297"/>
      <c r="J205" s="297"/>
      <c r="K205" s="225"/>
    </row>
    <row r="206" spans="2:11" s="1" customFormat="1" ht="15" customHeight="1">
      <c r="B206" s="204"/>
      <c r="C206" s="183"/>
      <c r="D206" s="183"/>
      <c r="E206" s="183"/>
      <c r="F206" s="203" t="s">
        <v>45</v>
      </c>
      <c r="G206" s="183"/>
      <c r="H206" s="297" t="s">
        <v>309</v>
      </c>
      <c r="I206" s="297"/>
      <c r="J206" s="297"/>
      <c r="K206" s="225"/>
    </row>
    <row r="207" spans="2:11" s="1" customFormat="1" ht="15" customHeight="1">
      <c r="B207" s="204"/>
      <c r="C207" s="183"/>
      <c r="D207" s="183"/>
      <c r="E207" s="183"/>
      <c r="F207" s="203"/>
      <c r="G207" s="183"/>
      <c r="H207" s="183"/>
      <c r="I207" s="183"/>
      <c r="J207" s="183"/>
      <c r="K207" s="225"/>
    </row>
    <row r="208" spans="2:11" s="1" customFormat="1" ht="15" customHeight="1">
      <c r="B208" s="204"/>
      <c r="C208" s="183" t="s">
        <v>250</v>
      </c>
      <c r="D208" s="183"/>
      <c r="E208" s="183"/>
      <c r="F208" s="203" t="s">
        <v>77</v>
      </c>
      <c r="G208" s="183"/>
      <c r="H208" s="297" t="s">
        <v>310</v>
      </c>
      <c r="I208" s="297"/>
      <c r="J208" s="297"/>
      <c r="K208" s="225"/>
    </row>
    <row r="209" spans="2:11" s="1" customFormat="1" ht="15" customHeight="1">
      <c r="B209" s="204"/>
      <c r="C209" s="210"/>
      <c r="D209" s="183"/>
      <c r="E209" s="183"/>
      <c r="F209" s="203" t="s">
        <v>146</v>
      </c>
      <c r="G209" s="183"/>
      <c r="H209" s="297" t="s">
        <v>147</v>
      </c>
      <c r="I209" s="297"/>
      <c r="J209" s="297"/>
      <c r="K209" s="225"/>
    </row>
    <row r="210" spans="2:11" s="1" customFormat="1" ht="15" customHeight="1">
      <c r="B210" s="204"/>
      <c r="C210" s="183"/>
      <c r="D210" s="183"/>
      <c r="E210" s="183"/>
      <c r="F210" s="203" t="s">
        <v>144</v>
      </c>
      <c r="G210" s="183"/>
      <c r="H210" s="297" t="s">
        <v>311</v>
      </c>
      <c r="I210" s="297"/>
      <c r="J210" s="297"/>
      <c r="K210" s="225"/>
    </row>
    <row r="211" spans="2:11" s="1" customFormat="1" ht="15" customHeight="1">
      <c r="B211" s="242"/>
      <c r="C211" s="210"/>
      <c r="D211" s="210"/>
      <c r="E211" s="210"/>
      <c r="F211" s="203" t="s">
        <v>148</v>
      </c>
      <c r="G211" s="189"/>
      <c r="H211" s="298" t="s">
        <v>149</v>
      </c>
      <c r="I211" s="298"/>
      <c r="J211" s="298"/>
      <c r="K211" s="243"/>
    </row>
    <row r="212" spans="2:11" s="1" customFormat="1" ht="15" customHeight="1">
      <c r="B212" s="242"/>
      <c r="C212" s="210"/>
      <c r="D212" s="210"/>
      <c r="E212" s="210"/>
      <c r="F212" s="203" t="s">
        <v>150</v>
      </c>
      <c r="G212" s="189"/>
      <c r="H212" s="298" t="s">
        <v>312</v>
      </c>
      <c r="I212" s="298"/>
      <c r="J212" s="298"/>
      <c r="K212" s="243"/>
    </row>
    <row r="213" spans="2:11" s="1" customFormat="1" ht="15" customHeight="1">
      <c r="B213" s="242"/>
      <c r="C213" s="210"/>
      <c r="D213" s="210"/>
      <c r="E213" s="210"/>
      <c r="F213" s="244"/>
      <c r="G213" s="189"/>
      <c r="H213" s="245"/>
      <c r="I213" s="245"/>
      <c r="J213" s="245"/>
      <c r="K213" s="243"/>
    </row>
    <row r="214" spans="2:11" s="1" customFormat="1" ht="15" customHeight="1">
      <c r="B214" s="242"/>
      <c r="C214" s="183" t="s">
        <v>274</v>
      </c>
      <c r="D214" s="210"/>
      <c r="E214" s="210"/>
      <c r="F214" s="203">
        <v>1</v>
      </c>
      <c r="G214" s="189"/>
      <c r="H214" s="298" t="s">
        <v>313</v>
      </c>
      <c r="I214" s="298"/>
      <c r="J214" s="298"/>
      <c r="K214" s="243"/>
    </row>
    <row r="215" spans="2:11" s="1" customFormat="1" ht="15" customHeight="1">
      <c r="B215" s="242"/>
      <c r="C215" s="210"/>
      <c r="D215" s="210"/>
      <c r="E215" s="210"/>
      <c r="F215" s="203">
        <v>2</v>
      </c>
      <c r="G215" s="189"/>
      <c r="H215" s="298" t="s">
        <v>314</v>
      </c>
      <c r="I215" s="298"/>
      <c r="J215" s="298"/>
      <c r="K215" s="243"/>
    </row>
    <row r="216" spans="2:11" s="1" customFormat="1" ht="15" customHeight="1">
      <c r="B216" s="242"/>
      <c r="C216" s="210"/>
      <c r="D216" s="210"/>
      <c r="E216" s="210"/>
      <c r="F216" s="203">
        <v>3</v>
      </c>
      <c r="G216" s="189"/>
      <c r="H216" s="298" t="s">
        <v>315</v>
      </c>
      <c r="I216" s="298"/>
      <c r="J216" s="298"/>
      <c r="K216" s="243"/>
    </row>
    <row r="217" spans="2:11" s="1" customFormat="1" ht="15" customHeight="1">
      <c r="B217" s="242"/>
      <c r="C217" s="210"/>
      <c r="D217" s="210"/>
      <c r="E217" s="210"/>
      <c r="F217" s="203">
        <v>4</v>
      </c>
      <c r="G217" s="189"/>
      <c r="H217" s="298" t="s">
        <v>316</v>
      </c>
      <c r="I217" s="298"/>
      <c r="J217" s="298"/>
      <c r="K217" s="243"/>
    </row>
    <row r="218" spans="2:11" s="1" customFormat="1" ht="12.75" customHeight="1">
      <c r="B218" s="246"/>
      <c r="C218" s="247"/>
      <c r="D218" s="247"/>
      <c r="E218" s="247"/>
      <c r="F218" s="247"/>
      <c r="G218" s="247"/>
      <c r="H218" s="247"/>
      <c r="I218" s="247"/>
      <c r="J218" s="247"/>
      <c r="K218" s="248"/>
    </row>
  </sheetData>
  <sheetProtection algorithmName="SHA-512" hashValue="IV5IKT/sJxRR44NKg3/4vw5nRLsjalANao/6sThOTbTF/jWx7xcnntFYNE0A7vShLDib9K9Qd6T7mIxxq/RcBg==" saltValue="58CtTj4Fb16FFcMDjRB57A==" spinCount="100000" sheet="1"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2639A-83F4-42BD-B8F5-BDC43238B684}">
  <sheetPr>
    <pageSetUpPr fitToPage="1"/>
  </sheetPr>
  <dimension ref="A1:H171"/>
  <sheetViews>
    <sheetView view="pageBreakPreview" zoomScaleNormal="100" zoomScaleSheetLayoutView="100" workbookViewId="0">
      <pane ySplit="3" topLeftCell="A4" activePane="bottomLeft" state="frozen"/>
      <selection pane="bottomLeft" activeCell="L11" sqref="L11"/>
    </sheetView>
  </sheetViews>
  <sheetFormatPr defaultRowHeight="15"/>
  <cols>
    <col min="1" max="1" width="15.1640625" style="302" customWidth="1"/>
    <col min="2" max="2" width="45.33203125" style="302" customWidth="1"/>
    <col min="3" max="3" width="9.83203125" style="302" customWidth="1"/>
    <col min="4" max="4" width="6.83203125" style="302" customWidth="1"/>
    <col min="5" max="5" width="18" style="302" customWidth="1"/>
    <col min="6" max="6" width="19.33203125" style="302" customWidth="1"/>
    <col min="7" max="11" width="9.33203125" style="302"/>
    <col min="12" max="12" width="17.1640625" style="302" bestFit="1" customWidth="1"/>
    <col min="13" max="16384" width="9.33203125" style="302"/>
  </cols>
  <sheetData>
    <row r="1" spans="1:8" ht="91.5" customHeight="1">
      <c r="A1" s="378"/>
      <c r="B1" s="379"/>
      <c r="C1" s="380"/>
      <c r="D1" s="380"/>
      <c r="E1" s="381"/>
      <c r="F1" s="377"/>
    </row>
    <row r="2" spans="1:8" ht="3" customHeight="1">
      <c r="A2" s="369" t="s">
        <v>472</v>
      </c>
      <c r="B2" s="368" t="s">
        <v>471</v>
      </c>
      <c r="C2" s="367" t="s">
        <v>470</v>
      </c>
      <c r="D2" s="367" t="s">
        <v>361</v>
      </c>
      <c r="E2" s="366" t="s">
        <v>469</v>
      </c>
      <c r="F2" s="365" t="s">
        <v>468</v>
      </c>
    </row>
    <row r="3" spans="1:8" ht="12" customHeight="1">
      <c r="A3" s="364"/>
      <c r="B3" s="363"/>
      <c r="C3" s="362"/>
      <c r="D3" s="362"/>
      <c r="E3" s="361"/>
      <c r="F3" s="360"/>
    </row>
    <row r="4" spans="1:8">
      <c r="A4" s="331" t="s">
        <v>467</v>
      </c>
      <c r="B4" s="330"/>
      <c r="C4" s="329" t="s">
        <v>319</v>
      </c>
      <c r="D4" s="329" t="s">
        <v>447</v>
      </c>
      <c r="E4" s="328">
        <f>F4/10</f>
        <v>0</v>
      </c>
      <c r="F4" s="327">
        <f>F6+F7+F9+F10+F11+F13+F14+F15+F16+F17+F18+F19+F21+F22+F23+F24+F26+F27+F29</f>
        <v>0</v>
      </c>
    </row>
    <row r="5" spans="1:8">
      <c r="A5" s="341" t="s">
        <v>356</v>
      </c>
      <c r="B5" s="320" t="s">
        <v>466</v>
      </c>
      <c r="C5" s="312"/>
      <c r="D5" s="312"/>
      <c r="E5" s="310"/>
      <c r="F5" s="310"/>
    </row>
    <row r="6" spans="1:8" ht="25.5">
      <c r="A6" s="314"/>
      <c r="B6" s="313" t="s">
        <v>465</v>
      </c>
      <c r="C6" s="312" t="s">
        <v>358</v>
      </c>
      <c r="D6" s="311" t="s">
        <v>447</v>
      </c>
      <c r="E6" s="376"/>
      <c r="F6" s="310">
        <f>D6*E6</f>
        <v>0</v>
      </c>
    </row>
    <row r="7" spans="1:8" ht="63.75">
      <c r="A7" s="314"/>
      <c r="B7" s="313" t="s">
        <v>464</v>
      </c>
      <c r="C7" s="312" t="s">
        <v>358</v>
      </c>
      <c r="D7" s="312" t="s">
        <v>459</v>
      </c>
      <c r="E7" s="376"/>
      <c r="F7" s="310">
        <f>D7*E7</f>
        <v>0</v>
      </c>
    </row>
    <row r="8" spans="1:8">
      <c r="A8" s="341" t="s">
        <v>332</v>
      </c>
      <c r="B8" s="320" t="s">
        <v>425</v>
      </c>
      <c r="C8" s="312"/>
      <c r="D8" s="312"/>
      <c r="E8" s="310"/>
      <c r="F8" s="310"/>
      <c r="H8" s="359"/>
    </row>
    <row r="9" spans="1:8" ht="25.5">
      <c r="A9" s="314"/>
      <c r="B9" s="358" t="s">
        <v>463</v>
      </c>
      <c r="C9" s="357" t="s">
        <v>361</v>
      </c>
      <c r="D9" s="356" t="s">
        <v>447</v>
      </c>
      <c r="E9" s="376"/>
      <c r="F9" s="310">
        <f>D9*E9</f>
        <v>0</v>
      </c>
    </row>
    <row r="10" spans="1:8">
      <c r="A10" s="314"/>
      <c r="B10" s="358" t="s">
        <v>462</v>
      </c>
      <c r="C10" s="357" t="s">
        <v>363</v>
      </c>
      <c r="D10" s="356" t="s">
        <v>461</v>
      </c>
      <c r="E10" s="376"/>
      <c r="F10" s="310">
        <f>D10*E10</f>
        <v>0</v>
      </c>
    </row>
    <row r="11" spans="1:8">
      <c r="A11" s="314"/>
      <c r="B11" s="358" t="s">
        <v>460</v>
      </c>
      <c r="C11" s="357"/>
      <c r="D11" s="356" t="s">
        <v>459</v>
      </c>
      <c r="E11" s="376"/>
      <c r="F11" s="310">
        <f>D11*E11</f>
        <v>0</v>
      </c>
    </row>
    <row r="12" spans="1:8">
      <c r="A12" s="314" t="s">
        <v>351</v>
      </c>
      <c r="B12" s="320" t="s">
        <v>458</v>
      </c>
      <c r="C12" s="312"/>
      <c r="D12" s="312"/>
      <c r="E12" s="310"/>
      <c r="F12" s="310"/>
    </row>
    <row r="13" spans="1:8" ht="25.5">
      <c r="A13" s="314"/>
      <c r="B13" s="313" t="s">
        <v>457</v>
      </c>
      <c r="C13" s="312" t="s">
        <v>319</v>
      </c>
      <c r="D13" s="312" t="s">
        <v>447</v>
      </c>
      <c r="E13" s="376"/>
      <c r="F13" s="310">
        <f>D13*E13</f>
        <v>0</v>
      </c>
    </row>
    <row r="14" spans="1:8" ht="25.5">
      <c r="A14" s="314"/>
      <c r="B14" s="313" t="s">
        <v>456</v>
      </c>
      <c r="C14" s="312" t="s">
        <v>319</v>
      </c>
      <c r="D14" s="312" t="s">
        <v>447</v>
      </c>
      <c r="E14" s="376"/>
      <c r="F14" s="310">
        <f>D14*E14</f>
        <v>0</v>
      </c>
    </row>
    <row r="15" spans="1:8" ht="25.5">
      <c r="A15" s="314"/>
      <c r="B15" s="313" t="s">
        <v>455</v>
      </c>
      <c r="C15" s="312" t="s">
        <v>319</v>
      </c>
      <c r="D15" s="312" t="s">
        <v>447</v>
      </c>
      <c r="E15" s="376"/>
      <c r="F15" s="310">
        <f>D15*E15</f>
        <v>0</v>
      </c>
    </row>
    <row r="16" spans="1:8" ht="25.5">
      <c r="A16" s="314"/>
      <c r="B16" s="313" t="s">
        <v>454</v>
      </c>
      <c r="C16" s="312" t="s">
        <v>319</v>
      </c>
      <c r="D16" s="312" t="s">
        <v>447</v>
      </c>
      <c r="E16" s="376"/>
      <c r="F16" s="310">
        <f>D16*E16</f>
        <v>0</v>
      </c>
    </row>
    <row r="17" spans="1:6" ht="25.5">
      <c r="A17" s="314"/>
      <c r="B17" s="313" t="s">
        <v>453</v>
      </c>
      <c r="C17" s="312" t="s">
        <v>319</v>
      </c>
      <c r="D17" s="312" t="s">
        <v>447</v>
      </c>
      <c r="E17" s="376"/>
      <c r="F17" s="310">
        <f>D17*E17</f>
        <v>0</v>
      </c>
    </row>
    <row r="18" spans="1:6" ht="25.5">
      <c r="A18" s="314"/>
      <c r="B18" s="313" t="s">
        <v>452</v>
      </c>
      <c r="C18" s="312" t="s">
        <v>319</v>
      </c>
      <c r="D18" s="312" t="s">
        <v>447</v>
      </c>
      <c r="E18" s="376"/>
      <c r="F18" s="310">
        <f>D18*E18</f>
        <v>0</v>
      </c>
    </row>
    <row r="19" spans="1:6" ht="25.5">
      <c r="A19" s="314"/>
      <c r="B19" s="313" t="s">
        <v>451</v>
      </c>
      <c r="C19" s="312" t="s">
        <v>319</v>
      </c>
      <c r="D19" s="312" t="s">
        <v>119</v>
      </c>
      <c r="E19" s="376"/>
      <c r="F19" s="310">
        <f>D19*E19</f>
        <v>0</v>
      </c>
    </row>
    <row r="20" spans="1:6">
      <c r="A20" s="314" t="s">
        <v>348</v>
      </c>
      <c r="B20" s="320" t="s">
        <v>450</v>
      </c>
      <c r="C20" s="312"/>
      <c r="D20" s="312"/>
      <c r="E20" s="310"/>
      <c r="F20" s="310"/>
    </row>
    <row r="21" spans="1:6" ht="25.5">
      <c r="A21" s="314"/>
      <c r="B21" s="313" t="s">
        <v>449</v>
      </c>
      <c r="C21" s="312" t="s">
        <v>361</v>
      </c>
      <c r="D21" s="312" t="s">
        <v>447</v>
      </c>
      <c r="E21" s="376"/>
      <c r="F21" s="310">
        <f>D21*E21</f>
        <v>0</v>
      </c>
    </row>
    <row r="22" spans="1:6" ht="38.25">
      <c r="A22" s="314"/>
      <c r="B22" s="313" t="s">
        <v>448</v>
      </c>
      <c r="C22" s="312" t="s">
        <v>361</v>
      </c>
      <c r="D22" s="312" t="s">
        <v>447</v>
      </c>
      <c r="E22" s="376"/>
      <c r="F22" s="310">
        <f>D22*E22</f>
        <v>0</v>
      </c>
    </row>
    <row r="23" spans="1:6" ht="25.5">
      <c r="A23" s="314"/>
      <c r="B23" s="313" t="s">
        <v>446</v>
      </c>
      <c r="C23" s="312" t="s">
        <v>363</v>
      </c>
      <c r="D23" s="312" t="s">
        <v>445</v>
      </c>
      <c r="E23" s="376"/>
      <c r="F23" s="310">
        <f>D23*E23</f>
        <v>0</v>
      </c>
    </row>
    <row r="24" spans="1:6">
      <c r="A24" s="314"/>
      <c r="B24" s="313" t="s">
        <v>444</v>
      </c>
      <c r="C24" s="312" t="s">
        <v>361</v>
      </c>
      <c r="D24" s="312" t="s">
        <v>443</v>
      </c>
      <c r="E24" s="376"/>
      <c r="F24" s="310">
        <f>D24*E24</f>
        <v>0</v>
      </c>
    </row>
    <row r="25" spans="1:6">
      <c r="A25" s="314" t="s">
        <v>345</v>
      </c>
      <c r="B25" s="320" t="s">
        <v>442</v>
      </c>
      <c r="C25" s="312"/>
      <c r="D25" s="312"/>
      <c r="E25" s="310"/>
      <c r="F25" s="310"/>
    </row>
    <row r="26" spans="1:6" ht="25.5">
      <c r="A26" s="314"/>
      <c r="B26" s="313" t="s">
        <v>441</v>
      </c>
      <c r="C26" s="312" t="s">
        <v>370</v>
      </c>
      <c r="D26" s="312" t="s">
        <v>440</v>
      </c>
      <c r="E26" s="376"/>
      <c r="F26" s="310">
        <f>D26*E26</f>
        <v>0</v>
      </c>
    </row>
    <row r="27" spans="1:6" ht="25.5">
      <c r="A27" s="314"/>
      <c r="B27" s="313" t="s">
        <v>439</v>
      </c>
      <c r="C27" s="312" t="s">
        <v>370</v>
      </c>
      <c r="D27" s="312" t="s">
        <v>438</v>
      </c>
      <c r="E27" s="376"/>
      <c r="F27" s="310">
        <f>D27*E27</f>
        <v>0</v>
      </c>
    </row>
    <row r="28" spans="1:6">
      <c r="A28" s="314" t="s">
        <v>342</v>
      </c>
      <c r="B28" s="320" t="s">
        <v>360</v>
      </c>
      <c r="C28" s="312"/>
      <c r="D28" s="312"/>
      <c r="E28" s="310"/>
      <c r="F28" s="310"/>
    </row>
    <row r="29" spans="1:6" ht="25.5" customHeight="1">
      <c r="A29" s="314"/>
      <c r="B29" s="313" t="s">
        <v>388</v>
      </c>
      <c r="C29" s="312" t="s">
        <v>358</v>
      </c>
      <c r="D29" s="312">
        <v>1</v>
      </c>
      <c r="E29" s="376"/>
      <c r="F29" s="310">
        <f>D29*E29</f>
        <v>0</v>
      </c>
    </row>
    <row r="30" spans="1:6" ht="28.15" customHeight="1">
      <c r="A30" s="314"/>
      <c r="B30" s="313"/>
      <c r="C30" s="333"/>
      <c r="D30" s="333"/>
      <c r="E30" s="310"/>
      <c r="F30" s="310"/>
    </row>
    <row r="31" spans="1:6">
      <c r="A31" s="314"/>
      <c r="B31" s="313"/>
      <c r="C31" s="333"/>
      <c r="D31" s="332"/>
      <c r="E31" s="310"/>
      <c r="F31" s="310"/>
    </row>
    <row r="32" spans="1:6">
      <c r="A32" s="331" t="s">
        <v>437</v>
      </c>
      <c r="B32" s="330"/>
      <c r="C32" s="329" t="s">
        <v>319</v>
      </c>
      <c r="D32" s="329" t="s">
        <v>78</v>
      </c>
      <c r="E32" s="328">
        <f>E34+E36+E38</f>
        <v>0</v>
      </c>
      <c r="F32" s="327">
        <f>D32*E32</f>
        <v>0</v>
      </c>
    </row>
    <row r="33" spans="1:6">
      <c r="A33" s="341" t="s">
        <v>356</v>
      </c>
      <c r="B33" s="320" t="s">
        <v>436</v>
      </c>
      <c r="C33" s="312"/>
      <c r="D33" s="312"/>
      <c r="E33" s="310"/>
      <c r="F33" s="310"/>
    </row>
    <row r="34" spans="1:6" ht="51">
      <c r="A34" s="314"/>
      <c r="B34" s="313" t="s">
        <v>435</v>
      </c>
      <c r="C34" s="312" t="s">
        <v>358</v>
      </c>
      <c r="D34" s="311" t="s">
        <v>78</v>
      </c>
      <c r="E34" s="376"/>
      <c r="F34" s="310">
        <f>D34*E34</f>
        <v>0</v>
      </c>
    </row>
    <row r="35" spans="1:6">
      <c r="A35" s="341" t="s">
        <v>332</v>
      </c>
      <c r="B35" s="320" t="s">
        <v>434</v>
      </c>
      <c r="C35" s="312"/>
      <c r="D35" s="311"/>
      <c r="E35" s="310"/>
      <c r="F35" s="310"/>
    </row>
    <row r="36" spans="1:6">
      <c r="A36" s="314"/>
      <c r="B36" s="313" t="s">
        <v>433</v>
      </c>
      <c r="C36" s="357" t="s">
        <v>319</v>
      </c>
      <c r="D36" s="356" t="s">
        <v>78</v>
      </c>
      <c r="E36" s="376"/>
      <c r="F36" s="310">
        <f>D36*E36</f>
        <v>0</v>
      </c>
    </row>
    <row r="37" spans="1:6">
      <c r="A37" s="314" t="s">
        <v>351</v>
      </c>
      <c r="B37" s="320" t="s">
        <v>360</v>
      </c>
      <c r="C37" s="312"/>
      <c r="D37" s="312"/>
      <c r="E37" s="310"/>
      <c r="F37" s="310"/>
    </row>
    <row r="38" spans="1:6" ht="25.5">
      <c r="A38" s="314"/>
      <c r="B38" s="313" t="s">
        <v>432</v>
      </c>
      <c r="C38" s="312" t="s">
        <v>358</v>
      </c>
      <c r="D38" s="312">
        <v>1</v>
      </c>
      <c r="E38" s="376"/>
      <c r="F38" s="310">
        <f>D38*E38</f>
        <v>0</v>
      </c>
    </row>
    <row r="39" spans="1:6">
      <c r="A39" s="314"/>
      <c r="B39" s="313"/>
      <c r="C39" s="312"/>
      <c r="D39" s="312"/>
      <c r="E39" s="310"/>
      <c r="F39" s="310"/>
    </row>
    <row r="40" spans="1:6">
      <c r="A40" s="314"/>
      <c r="B40" s="313"/>
      <c r="C40" s="312"/>
      <c r="D40" s="312"/>
      <c r="E40" s="310"/>
      <c r="F40" s="310"/>
    </row>
    <row r="41" spans="1:6">
      <c r="A41" s="331" t="s">
        <v>431</v>
      </c>
      <c r="B41" s="330"/>
      <c r="C41" s="329" t="s">
        <v>319</v>
      </c>
      <c r="D41" s="329" t="s">
        <v>78</v>
      </c>
      <c r="E41" s="328">
        <f>F44+F45+F47+F49+F50+F52+F54</f>
        <v>0</v>
      </c>
      <c r="F41" s="327">
        <f>D41*E41</f>
        <v>0</v>
      </c>
    </row>
    <row r="42" spans="1:6">
      <c r="A42" s="331"/>
      <c r="B42" s="330" t="s">
        <v>430</v>
      </c>
      <c r="C42" s="329"/>
      <c r="D42" s="329"/>
      <c r="E42" s="310"/>
      <c r="F42" s="310"/>
    </row>
    <row r="43" spans="1:6">
      <c r="A43" s="341" t="s">
        <v>356</v>
      </c>
      <c r="B43" s="320" t="s">
        <v>429</v>
      </c>
      <c r="C43" s="312"/>
      <c r="D43" s="312"/>
      <c r="E43" s="310"/>
      <c r="F43" s="310"/>
    </row>
    <row r="44" spans="1:6" ht="25.5">
      <c r="A44" s="314"/>
      <c r="B44" s="313" t="s">
        <v>428</v>
      </c>
      <c r="C44" s="312" t="s">
        <v>361</v>
      </c>
      <c r="D44" s="311" t="s">
        <v>78</v>
      </c>
      <c r="E44" s="376"/>
      <c r="F44" s="310">
        <f>D44*E44</f>
        <v>0</v>
      </c>
    </row>
    <row r="45" spans="1:6">
      <c r="A45" s="314"/>
      <c r="B45" s="313" t="s">
        <v>427</v>
      </c>
      <c r="C45" s="312" t="s">
        <v>363</v>
      </c>
      <c r="D45" s="312" t="s">
        <v>426</v>
      </c>
      <c r="E45" s="376"/>
      <c r="F45" s="310">
        <f>D45*E45</f>
        <v>0</v>
      </c>
    </row>
    <row r="46" spans="1:6">
      <c r="A46" s="341" t="s">
        <v>332</v>
      </c>
      <c r="B46" s="320" t="s">
        <v>425</v>
      </c>
      <c r="C46" s="312"/>
      <c r="D46" s="312"/>
      <c r="E46" s="310"/>
      <c r="F46" s="310"/>
    </row>
    <row r="47" spans="1:6" ht="38.25">
      <c r="A47" s="314"/>
      <c r="B47" s="358" t="s">
        <v>424</v>
      </c>
      <c r="C47" s="357" t="s">
        <v>358</v>
      </c>
      <c r="D47" s="356" t="s">
        <v>78</v>
      </c>
      <c r="E47" s="376"/>
      <c r="F47" s="310">
        <f>D47*E47</f>
        <v>0</v>
      </c>
    </row>
    <row r="48" spans="1:6">
      <c r="A48" s="314" t="s">
        <v>351</v>
      </c>
      <c r="B48" s="320" t="s">
        <v>423</v>
      </c>
      <c r="C48" s="357"/>
      <c r="D48" s="356"/>
      <c r="E48" s="310"/>
      <c r="F48" s="310"/>
    </row>
    <row r="49" spans="1:6">
      <c r="A49" s="314"/>
      <c r="B49" s="313" t="s">
        <v>422</v>
      </c>
      <c r="C49" s="312" t="s">
        <v>361</v>
      </c>
      <c r="D49" s="311" t="s">
        <v>80</v>
      </c>
      <c r="E49" s="376"/>
      <c r="F49" s="310">
        <f>D49*E49</f>
        <v>0</v>
      </c>
    </row>
    <row r="50" spans="1:6">
      <c r="A50" s="314"/>
      <c r="B50" s="313" t="s">
        <v>421</v>
      </c>
      <c r="C50" s="312" t="s">
        <v>361</v>
      </c>
      <c r="D50" s="311" t="s">
        <v>420</v>
      </c>
      <c r="E50" s="376"/>
      <c r="F50" s="310">
        <f>D50*E50</f>
        <v>0</v>
      </c>
    </row>
    <row r="51" spans="1:6">
      <c r="A51" s="314" t="s">
        <v>348</v>
      </c>
      <c r="B51" s="320" t="s">
        <v>353</v>
      </c>
      <c r="C51" s="357"/>
      <c r="D51" s="356"/>
      <c r="E51" s="310"/>
      <c r="F51" s="310"/>
    </row>
    <row r="52" spans="1:6" ht="25.5">
      <c r="A52" s="314"/>
      <c r="B52" s="313" t="s">
        <v>419</v>
      </c>
      <c r="C52" s="312" t="s">
        <v>363</v>
      </c>
      <c r="D52" s="311" t="s">
        <v>418</v>
      </c>
      <c r="E52" s="376"/>
      <c r="F52" s="310">
        <f>D52*E52</f>
        <v>0</v>
      </c>
    </row>
    <row r="53" spans="1:6">
      <c r="A53" s="314" t="s">
        <v>345</v>
      </c>
      <c r="B53" s="320" t="s">
        <v>360</v>
      </c>
      <c r="C53" s="312"/>
      <c r="D53" s="312"/>
      <c r="E53" s="310"/>
      <c r="F53" s="310"/>
    </row>
    <row r="54" spans="1:6" ht="25.5">
      <c r="A54" s="314"/>
      <c r="B54" s="313" t="s">
        <v>388</v>
      </c>
      <c r="C54" s="312" t="s">
        <v>358</v>
      </c>
      <c r="D54" s="312">
        <v>1</v>
      </c>
      <c r="E54" s="376"/>
      <c r="F54" s="310">
        <f>D54*E54</f>
        <v>0</v>
      </c>
    </row>
    <row r="55" spans="1:6">
      <c r="A55" s="341"/>
      <c r="B55" s="313"/>
      <c r="C55" s="319"/>
      <c r="D55" s="311"/>
      <c r="E55" s="310"/>
      <c r="F55" s="310"/>
    </row>
    <row r="56" spans="1:6">
      <c r="A56" s="331" t="s">
        <v>417</v>
      </c>
      <c r="B56" s="330"/>
      <c r="C56" s="329" t="s">
        <v>319</v>
      </c>
      <c r="D56" s="329" t="s">
        <v>78</v>
      </c>
      <c r="E56" s="328">
        <f>F58+F59+F60+F61+F62+F64+F66</f>
        <v>0</v>
      </c>
      <c r="F56" s="327">
        <f>D56*E56</f>
        <v>0</v>
      </c>
    </row>
    <row r="57" spans="1:6">
      <c r="A57" s="341" t="s">
        <v>356</v>
      </c>
      <c r="B57" s="320" t="s">
        <v>416</v>
      </c>
      <c r="C57" s="312"/>
      <c r="D57" s="312"/>
      <c r="E57" s="310"/>
      <c r="F57" s="310"/>
    </row>
    <row r="58" spans="1:6" ht="25.5">
      <c r="A58" s="314"/>
      <c r="B58" s="313" t="s">
        <v>415</v>
      </c>
      <c r="C58" s="312" t="s">
        <v>361</v>
      </c>
      <c r="D58" s="311" t="s">
        <v>119</v>
      </c>
      <c r="E58" s="376"/>
      <c r="F58" s="310">
        <f>D58*E58</f>
        <v>0</v>
      </c>
    </row>
    <row r="59" spans="1:6" ht="25.5">
      <c r="A59" s="314"/>
      <c r="B59" s="313" t="s">
        <v>414</v>
      </c>
      <c r="C59" s="312" t="s">
        <v>361</v>
      </c>
      <c r="D59" s="311" t="s">
        <v>408</v>
      </c>
      <c r="E59" s="376"/>
      <c r="F59" s="310">
        <f>D59*E59</f>
        <v>0</v>
      </c>
    </row>
    <row r="60" spans="1:6" ht="25.5">
      <c r="A60" s="341"/>
      <c r="B60" s="313" t="s">
        <v>413</v>
      </c>
      <c r="C60" s="312" t="s">
        <v>361</v>
      </c>
      <c r="D60" s="311" t="s">
        <v>80</v>
      </c>
      <c r="E60" s="376"/>
      <c r="F60" s="310">
        <f>D60*E60</f>
        <v>0</v>
      </c>
    </row>
    <row r="61" spans="1:6" ht="25.5">
      <c r="A61" s="314"/>
      <c r="B61" s="313" t="s">
        <v>412</v>
      </c>
      <c r="C61" s="312" t="s">
        <v>361</v>
      </c>
      <c r="D61" s="311" t="s">
        <v>80</v>
      </c>
      <c r="E61" s="376"/>
      <c r="F61" s="310">
        <f>D61*E61</f>
        <v>0</v>
      </c>
    </row>
    <row r="62" spans="1:6">
      <c r="A62" s="314"/>
      <c r="B62" s="358" t="s">
        <v>411</v>
      </c>
      <c r="C62" s="357" t="s">
        <v>319</v>
      </c>
      <c r="D62" s="356" t="s">
        <v>80</v>
      </c>
      <c r="E62" s="376"/>
      <c r="F62" s="310">
        <f>D62*E62</f>
        <v>0</v>
      </c>
    </row>
    <row r="63" spans="1:6">
      <c r="A63" s="341" t="s">
        <v>332</v>
      </c>
      <c r="B63" s="320" t="s">
        <v>410</v>
      </c>
      <c r="C63" s="357"/>
      <c r="D63" s="356"/>
      <c r="E63" s="310"/>
      <c r="F63" s="310"/>
    </row>
    <row r="64" spans="1:6" ht="25.5">
      <c r="A64" s="314"/>
      <c r="B64" s="313" t="s">
        <v>409</v>
      </c>
      <c r="C64" s="312" t="s">
        <v>358</v>
      </c>
      <c r="D64" s="312" t="s">
        <v>408</v>
      </c>
      <c r="E64" s="376"/>
      <c r="F64" s="310">
        <f>D64*E64</f>
        <v>0</v>
      </c>
    </row>
    <row r="65" spans="1:6">
      <c r="A65" s="314" t="s">
        <v>342</v>
      </c>
      <c r="B65" s="320" t="s">
        <v>360</v>
      </c>
      <c r="C65" s="312"/>
      <c r="D65" s="312"/>
      <c r="E65" s="310"/>
      <c r="F65" s="310"/>
    </row>
    <row r="66" spans="1:6" ht="25.5">
      <c r="A66" s="314"/>
      <c r="B66" s="313" t="s">
        <v>388</v>
      </c>
      <c r="C66" s="312" t="s">
        <v>358</v>
      </c>
      <c r="D66" s="312">
        <v>1</v>
      </c>
      <c r="E66" s="376"/>
      <c r="F66" s="310">
        <f>D66*E66</f>
        <v>0</v>
      </c>
    </row>
    <row r="67" spans="1:6" ht="25.5">
      <c r="A67" s="354" t="s">
        <v>328</v>
      </c>
      <c r="B67" s="353" t="s">
        <v>407</v>
      </c>
      <c r="C67" s="333"/>
      <c r="D67" s="332"/>
      <c r="E67" s="310"/>
      <c r="F67" s="310"/>
    </row>
    <row r="68" spans="1:6">
      <c r="A68" s="341"/>
      <c r="B68" s="320"/>
      <c r="C68" s="312"/>
      <c r="D68" s="312"/>
      <c r="E68" s="310"/>
      <c r="F68" s="310"/>
    </row>
    <row r="69" spans="1:6">
      <c r="A69" s="331" t="s">
        <v>406</v>
      </c>
      <c r="B69" s="330"/>
      <c r="C69" s="329" t="s">
        <v>319</v>
      </c>
      <c r="D69" s="329" t="s">
        <v>78</v>
      </c>
      <c r="E69" s="328">
        <f>F71+F72+F74+F76+F78+F80</f>
        <v>0</v>
      </c>
      <c r="F69" s="327">
        <f>D69*E69</f>
        <v>0</v>
      </c>
    </row>
    <row r="70" spans="1:6">
      <c r="A70" s="341" t="s">
        <v>356</v>
      </c>
      <c r="B70" s="320" t="s">
        <v>405</v>
      </c>
      <c r="C70" s="312"/>
      <c r="D70" s="312"/>
      <c r="E70" s="310"/>
      <c r="F70" s="310"/>
    </row>
    <row r="71" spans="1:6" ht="25.5">
      <c r="A71" s="341"/>
      <c r="B71" s="313" t="s">
        <v>404</v>
      </c>
      <c r="C71" s="312" t="s">
        <v>361</v>
      </c>
      <c r="D71" s="311" t="s">
        <v>88</v>
      </c>
      <c r="E71" s="376"/>
      <c r="F71" s="310">
        <f>D71*E71</f>
        <v>0</v>
      </c>
    </row>
    <row r="72" spans="1:6" ht="25.5">
      <c r="A72" s="341"/>
      <c r="B72" s="313" t="s">
        <v>403</v>
      </c>
      <c r="C72" s="319" t="s">
        <v>319</v>
      </c>
      <c r="D72" s="311" t="s">
        <v>88</v>
      </c>
      <c r="E72" s="376"/>
      <c r="F72" s="310">
        <f>D72*E72</f>
        <v>0</v>
      </c>
    </row>
    <row r="73" spans="1:6">
      <c r="A73" s="341" t="s">
        <v>332</v>
      </c>
      <c r="B73" s="320" t="s">
        <v>402</v>
      </c>
      <c r="C73" s="319"/>
      <c r="D73" s="311"/>
      <c r="E73" s="310"/>
      <c r="F73" s="310"/>
    </row>
    <row r="74" spans="1:6" ht="51">
      <c r="A74" s="341"/>
      <c r="B74" s="313" t="s">
        <v>401</v>
      </c>
      <c r="C74" s="312" t="s">
        <v>361</v>
      </c>
      <c r="D74" s="337">
        <v>3</v>
      </c>
      <c r="E74" s="376"/>
      <c r="F74" s="310">
        <f>D74*E74</f>
        <v>0</v>
      </c>
    </row>
    <row r="75" spans="1:6">
      <c r="A75" s="314" t="s">
        <v>351</v>
      </c>
      <c r="B75" s="320" t="s">
        <v>400</v>
      </c>
      <c r="C75" s="312"/>
      <c r="D75" s="312"/>
      <c r="E75" s="310"/>
      <c r="F75" s="310"/>
    </row>
    <row r="76" spans="1:6" ht="25.5">
      <c r="A76" s="314"/>
      <c r="B76" s="313" t="s">
        <v>399</v>
      </c>
      <c r="C76" s="312" t="s">
        <v>363</v>
      </c>
      <c r="D76" s="312" t="s">
        <v>398</v>
      </c>
      <c r="E76" s="376"/>
      <c r="F76" s="310">
        <f>D76*E76</f>
        <v>0</v>
      </c>
    </row>
    <row r="77" spans="1:6">
      <c r="A77" s="314" t="s">
        <v>348</v>
      </c>
      <c r="B77" s="320" t="s">
        <v>397</v>
      </c>
      <c r="C77" s="312"/>
      <c r="D77" s="312"/>
      <c r="E77" s="310"/>
      <c r="F77" s="310"/>
    </row>
    <row r="78" spans="1:6">
      <c r="A78" s="314"/>
      <c r="B78" s="313" t="s">
        <v>396</v>
      </c>
      <c r="C78" s="319" t="s">
        <v>319</v>
      </c>
      <c r="D78" s="311" t="s">
        <v>78</v>
      </c>
      <c r="E78" s="376"/>
      <c r="F78" s="310">
        <f>D78*E78</f>
        <v>0</v>
      </c>
    </row>
    <row r="79" spans="1:6">
      <c r="A79" s="314" t="s">
        <v>345</v>
      </c>
      <c r="B79" s="320" t="s">
        <v>360</v>
      </c>
      <c r="C79" s="312"/>
      <c r="D79" s="312"/>
      <c r="E79" s="310"/>
      <c r="F79" s="310"/>
    </row>
    <row r="80" spans="1:6" ht="25.5">
      <c r="A80" s="314"/>
      <c r="B80" s="313" t="s">
        <v>388</v>
      </c>
      <c r="C80" s="312" t="s">
        <v>358</v>
      </c>
      <c r="D80" s="312">
        <v>1</v>
      </c>
      <c r="E80" s="376"/>
      <c r="F80" s="310">
        <f>D80*E80</f>
        <v>0</v>
      </c>
    </row>
    <row r="81" spans="1:6" s="321" customFormat="1" ht="63.75">
      <c r="A81" s="355" t="s">
        <v>231</v>
      </c>
      <c r="B81" s="353" t="s">
        <v>395</v>
      </c>
      <c r="C81" s="324"/>
      <c r="D81" s="323"/>
      <c r="E81" s="322"/>
      <c r="F81" s="322"/>
    </row>
    <row r="82" spans="1:6">
      <c r="A82" s="341"/>
      <c r="B82" s="313"/>
      <c r="C82" s="319"/>
      <c r="D82" s="311"/>
      <c r="E82" s="310"/>
      <c r="F82" s="310"/>
    </row>
    <row r="83" spans="1:6">
      <c r="A83" s="331" t="s">
        <v>394</v>
      </c>
      <c r="B83" s="330"/>
      <c r="C83" s="329" t="s">
        <v>319</v>
      </c>
      <c r="D83" s="329" t="s">
        <v>80</v>
      </c>
      <c r="E83" s="328">
        <f>F83/D83</f>
        <v>0</v>
      </c>
      <c r="F83" s="327">
        <f>F85+F86+F87+F88+F90</f>
        <v>0</v>
      </c>
    </row>
    <row r="84" spans="1:6" ht="25.5">
      <c r="A84" s="341" t="s">
        <v>356</v>
      </c>
      <c r="B84" s="320" t="s">
        <v>393</v>
      </c>
      <c r="C84" s="312"/>
      <c r="D84" s="312"/>
      <c r="E84" s="310"/>
      <c r="F84" s="310"/>
    </row>
    <row r="85" spans="1:6" ht="25.5">
      <c r="A85" s="314"/>
      <c r="B85" s="313" t="s">
        <v>392</v>
      </c>
      <c r="C85" s="312" t="s">
        <v>319</v>
      </c>
      <c r="D85" s="311" t="s">
        <v>80</v>
      </c>
      <c r="E85" s="376"/>
      <c r="F85" s="310">
        <f>D85*E85</f>
        <v>0</v>
      </c>
    </row>
    <row r="86" spans="1:6">
      <c r="A86" s="314"/>
      <c r="B86" s="313" t="s">
        <v>391</v>
      </c>
      <c r="C86" s="312" t="s">
        <v>319</v>
      </c>
      <c r="D86" s="311" t="s">
        <v>80</v>
      </c>
      <c r="E86" s="376"/>
      <c r="F86" s="310">
        <f>D86*E86</f>
        <v>0</v>
      </c>
    </row>
    <row r="87" spans="1:6">
      <c r="A87" s="314"/>
      <c r="B87" s="313" t="s">
        <v>390</v>
      </c>
      <c r="C87" s="312" t="s">
        <v>319</v>
      </c>
      <c r="D87" s="311" t="s">
        <v>80</v>
      </c>
      <c r="E87" s="376"/>
      <c r="F87" s="310">
        <f>D87*E87</f>
        <v>0</v>
      </c>
    </row>
    <row r="88" spans="1:6" ht="18.75" customHeight="1">
      <c r="A88" s="314"/>
      <c r="B88" s="313" t="s">
        <v>389</v>
      </c>
      <c r="C88" s="312" t="s">
        <v>319</v>
      </c>
      <c r="D88" s="311" t="s">
        <v>80</v>
      </c>
      <c r="E88" s="376"/>
      <c r="F88" s="310">
        <f>D88*E88</f>
        <v>0</v>
      </c>
    </row>
    <row r="89" spans="1:6">
      <c r="A89" s="314" t="s">
        <v>332</v>
      </c>
      <c r="B89" s="320" t="s">
        <v>360</v>
      </c>
      <c r="C89" s="312"/>
      <c r="D89" s="312"/>
      <c r="E89" s="310"/>
      <c r="F89" s="310"/>
    </row>
    <row r="90" spans="1:6" ht="25.5">
      <c r="A90" s="314"/>
      <c r="B90" s="313" t="s">
        <v>388</v>
      </c>
      <c r="C90" s="312" t="s">
        <v>358</v>
      </c>
      <c r="D90" s="312">
        <v>1</v>
      </c>
      <c r="E90" s="376"/>
      <c r="F90" s="310">
        <f>D90*E90</f>
        <v>0</v>
      </c>
    </row>
    <row r="91" spans="1:6" ht="76.5">
      <c r="A91" s="354" t="s">
        <v>328</v>
      </c>
      <c r="B91" s="353" t="s">
        <v>387</v>
      </c>
      <c r="C91" s="312"/>
      <c r="D91" s="312"/>
      <c r="E91" s="310"/>
      <c r="F91" s="310"/>
    </row>
    <row r="92" spans="1:6">
      <c r="A92" s="314"/>
      <c r="B92" s="320"/>
      <c r="C92" s="312"/>
      <c r="D92" s="312"/>
      <c r="E92" s="310"/>
      <c r="F92" s="310"/>
    </row>
    <row r="93" spans="1:6">
      <c r="A93" s="331" t="s">
        <v>386</v>
      </c>
      <c r="B93" s="330"/>
      <c r="C93" s="329" t="s">
        <v>319</v>
      </c>
      <c r="D93" s="329" t="s">
        <v>78</v>
      </c>
      <c r="E93" s="328">
        <f>F95+F96+F97+F98+F99+F100+F102+F104</f>
        <v>0</v>
      </c>
      <c r="F93" s="327">
        <f>D93*E93</f>
        <v>0</v>
      </c>
    </row>
    <row r="94" spans="1:6">
      <c r="A94" s="314" t="s">
        <v>356</v>
      </c>
      <c r="B94" s="320" t="s">
        <v>385</v>
      </c>
      <c r="C94" s="312"/>
      <c r="D94" s="337"/>
      <c r="E94" s="310"/>
      <c r="F94" s="310"/>
    </row>
    <row r="95" spans="1:6" ht="25.5">
      <c r="A95" s="314"/>
      <c r="B95" s="346" t="s">
        <v>384</v>
      </c>
      <c r="C95" s="319" t="s">
        <v>372</v>
      </c>
      <c r="D95" s="337">
        <v>330</v>
      </c>
      <c r="E95" s="376"/>
      <c r="F95" s="310">
        <f>D95*E95</f>
        <v>0</v>
      </c>
    </row>
    <row r="96" spans="1:6">
      <c r="A96" s="314"/>
      <c r="B96" s="346" t="s">
        <v>383</v>
      </c>
      <c r="C96" s="319" t="s">
        <v>370</v>
      </c>
      <c r="D96" s="337">
        <v>365</v>
      </c>
      <c r="E96" s="376"/>
      <c r="F96" s="310">
        <f>D96*E96</f>
        <v>0</v>
      </c>
    </row>
    <row r="97" spans="1:6">
      <c r="A97" s="347"/>
      <c r="B97" s="345" t="s">
        <v>371</v>
      </c>
      <c r="C97" s="343" t="s">
        <v>370</v>
      </c>
      <c r="D97" s="337">
        <v>50</v>
      </c>
      <c r="E97" s="376"/>
      <c r="F97" s="310">
        <f>D97*E97</f>
        <v>0</v>
      </c>
    </row>
    <row r="98" spans="1:6">
      <c r="A98" s="347"/>
      <c r="B98" s="345" t="s">
        <v>369</v>
      </c>
      <c r="C98" s="343" t="s">
        <v>358</v>
      </c>
      <c r="D98" s="337">
        <v>1</v>
      </c>
      <c r="E98" s="376"/>
      <c r="F98" s="310">
        <f>D98*E98</f>
        <v>0</v>
      </c>
    </row>
    <row r="99" spans="1:6">
      <c r="A99" s="347"/>
      <c r="B99" s="345" t="s">
        <v>382</v>
      </c>
      <c r="C99" s="319" t="s">
        <v>372</v>
      </c>
      <c r="D99" s="337">
        <v>40</v>
      </c>
      <c r="E99" s="376"/>
      <c r="F99" s="310">
        <f>D99*E99</f>
        <v>0</v>
      </c>
    </row>
    <row r="100" spans="1:6">
      <c r="A100" s="347"/>
      <c r="B100" s="345" t="s">
        <v>368</v>
      </c>
      <c r="C100" s="343" t="s">
        <v>319</v>
      </c>
      <c r="D100" s="337">
        <v>1</v>
      </c>
      <c r="E100" s="376"/>
      <c r="F100" s="310">
        <f>D100*E100</f>
        <v>0</v>
      </c>
    </row>
    <row r="101" spans="1:6">
      <c r="A101" s="314" t="s">
        <v>332</v>
      </c>
      <c r="B101" s="320" t="s">
        <v>381</v>
      </c>
      <c r="C101" s="343"/>
      <c r="D101" s="337"/>
      <c r="E101" s="310"/>
      <c r="F101" s="310"/>
    </row>
    <row r="102" spans="1:6">
      <c r="A102" s="347"/>
      <c r="B102" s="345" t="s">
        <v>380</v>
      </c>
      <c r="C102" s="343" t="s">
        <v>319</v>
      </c>
      <c r="D102" s="337">
        <v>3</v>
      </c>
      <c r="E102" s="376"/>
      <c r="F102" s="310">
        <f>D102*E102</f>
        <v>0</v>
      </c>
    </row>
    <row r="103" spans="1:6">
      <c r="A103" s="314" t="s">
        <v>351</v>
      </c>
      <c r="B103" s="320" t="s">
        <v>360</v>
      </c>
      <c r="C103" s="319"/>
      <c r="D103" s="337"/>
      <c r="E103" s="310"/>
      <c r="F103" s="310"/>
    </row>
    <row r="104" spans="1:6" ht="25.5">
      <c r="A104" s="314"/>
      <c r="B104" s="313" t="s">
        <v>359</v>
      </c>
      <c r="C104" s="319" t="s">
        <v>358</v>
      </c>
      <c r="D104" s="337">
        <v>1</v>
      </c>
      <c r="E104" s="376"/>
      <c r="F104" s="310">
        <f>D104*E104</f>
        <v>0</v>
      </c>
    </row>
    <row r="105" spans="1:6" s="321" customFormat="1" ht="114.75">
      <c r="A105" s="352" t="s">
        <v>328</v>
      </c>
      <c r="B105" s="351" t="s">
        <v>379</v>
      </c>
      <c r="C105" s="350"/>
      <c r="D105" s="349"/>
      <c r="E105" s="348"/>
      <c r="F105" s="348"/>
    </row>
    <row r="106" spans="1:6">
      <c r="A106" s="341"/>
      <c r="B106" s="313"/>
      <c r="C106" s="319"/>
      <c r="D106" s="311"/>
      <c r="E106" s="310"/>
      <c r="F106" s="310"/>
    </row>
    <row r="107" spans="1:6">
      <c r="A107" s="331" t="s">
        <v>378</v>
      </c>
      <c r="B107" s="330"/>
      <c r="C107" s="329" t="s">
        <v>319</v>
      </c>
      <c r="D107" s="329" t="s">
        <v>78</v>
      </c>
      <c r="E107" s="328">
        <f>F109+F110+F111+F112+F113+F115+F116+F117+F118+F119+F121+F123+F124+F126</f>
        <v>0</v>
      </c>
      <c r="F107" s="327">
        <f>D107*E107</f>
        <v>0</v>
      </c>
    </row>
    <row r="108" spans="1:6">
      <c r="A108" s="314" t="s">
        <v>356</v>
      </c>
      <c r="B108" s="320" t="s">
        <v>377</v>
      </c>
      <c r="C108" s="312" t="s">
        <v>319</v>
      </c>
      <c r="D108" s="337">
        <v>12</v>
      </c>
      <c r="E108" s="310"/>
      <c r="F108" s="310"/>
    </row>
    <row r="109" spans="1:6" ht="25.5">
      <c r="A109" s="314"/>
      <c r="B109" s="346" t="s">
        <v>376</v>
      </c>
      <c r="C109" s="319" t="s">
        <v>372</v>
      </c>
      <c r="D109" s="337">
        <v>40</v>
      </c>
      <c r="E109" s="376"/>
      <c r="F109" s="310">
        <f>D109*E109</f>
        <v>0</v>
      </c>
    </row>
    <row r="110" spans="1:6" ht="25.5">
      <c r="A110" s="314"/>
      <c r="B110" s="346" t="s">
        <v>373</v>
      </c>
      <c r="C110" s="319" t="s">
        <v>372</v>
      </c>
      <c r="D110" s="337">
        <v>40</v>
      </c>
      <c r="E110" s="376"/>
      <c r="F110" s="310">
        <f>D110*E110</f>
        <v>0</v>
      </c>
    </row>
    <row r="111" spans="1:6">
      <c r="A111" s="347"/>
      <c r="B111" s="345" t="s">
        <v>371</v>
      </c>
      <c r="C111" s="343" t="s">
        <v>370</v>
      </c>
      <c r="D111" s="337">
        <v>92</v>
      </c>
      <c r="E111" s="376"/>
      <c r="F111" s="310">
        <f>D111*E111</f>
        <v>0</v>
      </c>
    </row>
    <row r="112" spans="1:6">
      <c r="A112" s="347"/>
      <c r="B112" s="345" t="s">
        <v>369</v>
      </c>
      <c r="C112" s="343" t="s">
        <v>358</v>
      </c>
      <c r="D112" s="337">
        <v>1</v>
      </c>
      <c r="E112" s="376"/>
      <c r="F112" s="310">
        <f>D112*E112</f>
        <v>0</v>
      </c>
    </row>
    <row r="113" spans="1:6">
      <c r="A113" s="347"/>
      <c r="B113" s="345" t="s">
        <v>368</v>
      </c>
      <c r="C113" s="343" t="s">
        <v>319</v>
      </c>
      <c r="D113" s="337">
        <v>1</v>
      </c>
      <c r="E113" s="376"/>
      <c r="F113" s="310">
        <f>D113*E113</f>
        <v>0</v>
      </c>
    </row>
    <row r="114" spans="1:6">
      <c r="A114" s="314" t="s">
        <v>332</v>
      </c>
      <c r="B114" s="320" t="s">
        <v>375</v>
      </c>
      <c r="C114" s="312" t="s">
        <v>319</v>
      </c>
      <c r="D114" s="337">
        <v>2</v>
      </c>
      <c r="E114" s="310"/>
      <c r="F114" s="310"/>
    </row>
    <row r="115" spans="1:6" ht="25.5">
      <c r="A115" s="314"/>
      <c r="B115" s="346" t="s">
        <v>374</v>
      </c>
      <c r="C115" s="319" t="s">
        <v>372</v>
      </c>
      <c r="D115" s="337">
        <v>9</v>
      </c>
      <c r="E115" s="376"/>
      <c r="F115" s="310">
        <f>D115*E115</f>
        <v>0</v>
      </c>
    </row>
    <row r="116" spans="1:6" ht="25.5">
      <c r="A116" s="314"/>
      <c r="B116" s="346" t="s">
        <v>373</v>
      </c>
      <c r="C116" s="319" t="s">
        <v>372</v>
      </c>
      <c r="D116" s="337">
        <v>9</v>
      </c>
      <c r="E116" s="376"/>
      <c r="F116" s="310">
        <f>D116*E116</f>
        <v>0</v>
      </c>
    </row>
    <row r="117" spans="1:6">
      <c r="A117" s="347"/>
      <c r="B117" s="345" t="s">
        <v>371</v>
      </c>
      <c r="C117" s="343" t="s">
        <v>370</v>
      </c>
      <c r="D117" s="337">
        <v>12</v>
      </c>
      <c r="E117" s="376"/>
      <c r="F117" s="310">
        <f>D117*E117</f>
        <v>0</v>
      </c>
    </row>
    <row r="118" spans="1:6">
      <c r="A118" s="347"/>
      <c r="B118" s="345" t="s">
        <v>369</v>
      </c>
      <c r="C118" s="343" t="s">
        <v>358</v>
      </c>
      <c r="D118" s="337">
        <v>1</v>
      </c>
      <c r="E118" s="376"/>
      <c r="F118" s="310">
        <f>D118*E118</f>
        <v>0</v>
      </c>
    </row>
    <row r="119" spans="1:6">
      <c r="A119" s="347"/>
      <c r="B119" s="345" t="s">
        <v>368</v>
      </c>
      <c r="C119" s="343" t="s">
        <v>319</v>
      </c>
      <c r="D119" s="337">
        <v>1</v>
      </c>
      <c r="E119" s="376"/>
      <c r="F119" s="310">
        <f>D119*E119</f>
        <v>0</v>
      </c>
    </row>
    <row r="120" spans="1:6">
      <c r="A120" s="314" t="s">
        <v>351</v>
      </c>
      <c r="B120" s="320" t="s">
        <v>367</v>
      </c>
      <c r="C120" s="312"/>
      <c r="D120" s="337"/>
      <c r="E120" s="310"/>
      <c r="F120" s="310"/>
    </row>
    <row r="121" spans="1:6" ht="25.5">
      <c r="A121" s="314"/>
      <c r="B121" s="346" t="s">
        <v>366</v>
      </c>
      <c r="C121" s="319" t="s">
        <v>361</v>
      </c>
      <c r="D121" s="337">
        <v>13</v>
      </c>
      <c r="E121" s="376"/>
      <c r="F121" s="310">
        <f>D121*E121</f>
        <v>0</v>
      </c>
    </row>
    <row r="122" spans="1:6">
      <c r="A122" s="314" t="s">
        <v>348</v>
      </c>
      <c r="B122" s="320" t="s">
        <v>365</v>
      </c>
      <c r="C122" s="312"/>
      <c r="D122" s="337"/>
      <c r="E122" s="310"/>
      <c r="F122" s="310"/>
    </row>
    <row r="123" spans="1:6">
      <c r="A123" s="314"/>
      <c r="B123" s="345" t="s">
        <v>364</v>
      </c>
      <c r="C123" s="343" t="s">
        <v>363</v>
      </c>
      <c r="D123" s="337">
        <v>480</v>
      </c>
      <c r="E123" s="376"/>
      <c r="F123" s="310">
        <f>D123*E123</f>
        <v>0</v>
      </c>
    </row>
    <row r="124" spans="1:6">
      <c r="A124" s="314"/>
      <c r="B124" s="344" t="s">
        <v>362</v>
      </c>
      <c r="C124" s="343" t="s">
        <v>361</v>
      </c>
      <c r="D124" s="337">
        <v>80</v>
      </c>
      <c r="E124" s="376"/>
      <c r="F124" s="310">
        <f>D124*E124</f>
        <v>0</v>
      </c>
    </row>
    <row r="125" spans="1:6">
      <c r="A125" s="314" t="s">
        <v>345</v>
      </c>
      <c r="B125" s="320" t="s">
        <v>360</v>
      </c>
      <c r="C125" s="319"/>
      <c r="D125" s="337"/>
      <c r="E125" s="310"/>
      <c r="F125" s="310"/>
    </row>
    <row r="126" spans="1:6" ht="25.5">
      <c r="A126" s="314"/>
      <c r="B126" s="313" t="s">
        <v>359</v>
      </c>
      <c r="C126" s="319" t="s">
        <v>358</v>
      </c>
      <c r="D126" s="337">
        <v>1</v>
      </c>
      <c r="E126" s="376"/>
      <c r="F126" s="310">
        <f>D126*E126</f>
        <v>0</v>
      </c>
    </row>
    <row r="127" spans="1:6">
      <c r="A127" s="314"/>
      <c r="B127" s="313"/>
      <c r="C127" s="319"/>
      <c r="D127" s="337"/>
      <c r="E127" s="310"/>
      <c r="F127" s="310"/>
    </row>
    <row r="128" spans="1:6">
      <c r="A128" s="314"/>
      <c r="B128" s="342"/>
      <c r="C128" s="312"/>
      <c r="D128" s="312"/>
      <c r="E128" s="310"/>
      <c r="F128" s="310"/>
    </row>
    <row r="129" spans="1:6">
      <c r="A129" s="331" t="s">
        <v>357</v>
      </c>
      <c r="B129" s="330"/>
      <c r="C129" s="329" t="s">
        <v>319</v>
      </c>
      <c r="D129" s="329" t="s">
        <v>78</v>
      </c>
      <c r="E129" s="328">
        <f>F131+F133+F135+F137+F139+F141</f>
        <v>0</v>
      </c>
      <c r="F129" s="327">
        <f>D129*E129</f>
        <v>0</v>
      </c>
    </row>
    <row r="130" spans="1:6">
      <c r="A130" s="314" t="s">
        <v>356</v>
      </c>
      <c r="B130" s="320" t="s">
        <v>355</v>
      </c>
      <c r="C130" s="312"/>
      <c r="D130" s="337"/>
      <c r="E130" s="310"/>
      <c r="F130" s="310"/>
    </row>
    <row r="131" spans="1:6" ht="51">
      <c r="A131" s="341"/>
      <c r="B131" s="313" t="s">
        <v>354</v>
      </c>
      <c r="C131" s="312" t="s">
        <v>319</v>
      </c>
      <c r="D131" s="337">
        <v>1</v>
      </c>
      <c r="E131" s="376"/>
      <c r="F131" s="310">
        <f>D131*E131</f>
        <v>0</v>
      </c>
    </row>
    <row r="132" spans="1:6">
      <c r="A132" s="314" t="s">
        <v>332</v>
      </c>
      <c r="B132" s="320" t="s">
        <v>353</v>
      </c>
      <c r="C132" s="312"/>
      <c r="D132" s="337"/>
      <c r="E132" s="310"/>
      <c r="F132" s="310"/>
    </row>
    <row r="133" spans="1:6" ht="51">
      <c r="A133" s="341"/>
      <c r="B133" s="313" t="s">
        <v>352</v>
      </c>
      <c r="C133" s="312" t="s">
        <v>319</v>
      </c>
      <c r="D133" s="337">
        <v>1</v>
      </c>
      <c r="E133" s="376"/>
      <c r="F133" s="310">
        <f>D133*E133</f>
        <v>0</v>
      </c>
    </row>
    <row r="134" spans="1:6">
      <c r="A134" s="314" t="s">
        <v>351</v>
      </c>
      <c r="B134" s="320" t="s">
        <v>350</v>
      </c>
      <c r="C134" s="312"/>
      <c r="D134" s="337"/>
      <c r="E134" s="310"/>
      <c r="F134" s="310"/>
    </row>
    <row r="135" spans="1:6" ht="51">
      <c r="A135" s="341"/>
      <c r="B135" s="313" t="s">
        <v>349</v>
      </c>
      <c r="C135" s="312" t="s">
        <v>319</v>
      </c>
      <c r="D135" s="337">
        <v>2</v>
      </c>
      <c r="E135" s="376"/>
      <c r="F135" s="310">
        <f>D135*E135</f>
        <v>0</v>
      </c>
    </row>
    <row r="136" spans="1:6">
      <c r="A136" s="314" t="s">
        <v>348</v>
      </c>
      <c r="B136" s="320" t="s">
        <v>347</v>
      </c>
      <c r="C136" s="312"/>
      <c r="D136" s="337"/>
      <c r="E136" s="310"/>
      <c r="F136" s="310"/>
    </row>
    <row r="137" spans="1:6" ht="51">
      <c r="A137" s="341"/>
      <c r="B137" s="313" t="s">
        <v>346</v>
      </c>
      <c r="C137" s="312" t="s">
        <v>319</v>
      </c>
      <c r="D137" s="337">
        <v>8</v>
      </c>
      <c r="E137" s="376"/>
      <c r="F137" s="310">
        <f>D137*E137</f>
        <v>0</v>
      </c>
    </row>
    <row r="138" spans="1:6">
      <c r="A138" s="314" t="s">
        <v>345</v>
      </c>
      <c r="B138" s="320" t="s">
        <v>344</v>
      </c>
      <c r="C138" s="340"/>
      <c r="D138" s="339"/>
      <c r="E138" s="310"/>
      <c r="F138" s="310"/>
    </row>
    <row r="139" spans="1:6" ht="51">
      <c r="B139" s="313" t="s">
        <v>343</v>
      </c>
      <c r="C139" s="312" t="s">
        <v>319</v>
      </c>
      <c r="D139" s="312">
        <v>1</v>
      </c>
      <c r="E139" s="376"/>
      <c r="F139" s="310">
        <f>D139*E139</f>
        <v>0</v>
      </c>
    </row>
    <row r="140" spans="1:6">
      <c r="A140" s="314" t="s">
        <v>342</v>
      </c>
      <c r="B140" s="320" t="s">
        <v>341</v>
      </c>
      <c r="C140" s="333"/>
      <c r="D140" s="338"/>
      <c r="E140" s="310"/>
      <c r="F140" s="310"/>
    </row>
    <row r="141" spans="1:6" ht="38.25">
      <c r="B141" s="313" t="s">
        <v>340</v>
      </c>
      <c r="C141" s="312" t="s">
        <v>319</v>
      </c>
      <c r="D141" s="337">
        <v>1</v>
      </c>
      <c r="E141" s="376"/>
      <c r="F141" s="310">
        <f>D141*E141</f>
        <v>0</v>
      </c>
    </row>
    <row r="142" spans="1:6">
      <c r="B142" s="313"/>
      <c r="C142" s="333"/>
      <c r="D142" s="338"/>
      <c r="E142" s="310"/>
      <c r="F142" s="310"/>
    </row>
    <row r="143" spans="1:6">
      <c r="A143" s="331" t="s">
        <v>339</v>
      </c>
      <c r="B143" s="330"/>
      <c r="C143" s="329" t="s">
        <v>319</v>
      </c>
      <c r="D143" s="329" t="s">
        <v>78</v>
      </c>
      <c r="E143" s="328">
        <f>F144</f>
        <v>0</v>
      </c>
      <c r="F143" s="327">
        <f>D143*E143</f>
        <v>0</v>
      </c>
    </row>
    <row r="144" spans="1:6" ht="38.25">
      <c r="B144" s="313" t="s">
        <v>338</v>
      </c>
      <c r="C144" s="312" t="s">
        <v>319</v>
      </c>
      <c r="D144" s="337">
        <v>1</v>
      </c>
      <c r="E144" s="376"/>
      <c r="F144" s="310">
        <f>D144*E144</f>
        <v>0</v>
      </c>
    </row>
    <row r="145" spans="1:6" s="321" customFormat="1" ht="38.25">
      <c r="A145" s="321" t="s">
        <v>328</v>
      </c>
      <c r="B145" s="336" t="s">
        <v>337</v>
      </c>
      <c r="C145" s="335"/>
      <c r="D145" s="334"/>
      <c r="E145" s="322"/>
      <c r="F145" s="322"/>
    </row>
    <row r="146" spans="1:6">
      <c r="A146" s="314"/>
      <c r="B146" s="313"/>
      <c r="C146" s="333"/>
      <c r="D146" s="332"/>
      <c r="E146" s="310"/>
      <c r="F146" s="310"/>
    </row>
    <row r="147" spans="1:6">
      <c r="A147" s="331" t="s">
        <v>336</v>
      </c>
      <c r="B147" s="330"/>
      <c r="C147" s="329" t="s">
        <v>319</v>
      </c>
      <c r="D147" s="329" t="s">
        <v>78</v>
      </c>
      <c r="E147" s="328">
        <f>F149+F152+F155+F156+F158+F159+F160</f>
        <v>0</v>
      </c>
      <c r="F147" s="327">
        <f>D147*E147</f>
        <v>0</v>
      </c>
    </row>
    <row r="148" spans="1:6">
      <c r="A148" s="314" t="s">
        <v>335</v>
      </c>
      <c r="B148" s="320" t="s">
        <v>334</v>
      </c>
      <c r="C148" s="312"/>
      <c r="D148" s="311"/>
      <c r="E148" s="310"/>
      <c r="F148" s="310"/>
    </row>
    <row r="149" spans="1:6">
      <c r="A149" s="314"/>
      <c r="B149" s="313" t="s">
        <v>333</v>
      </c>
      <c r="C149" s="312" t="s">
        <v>319</v>
      </c>
      <c r="D149" s="311" t="s">
        <v>78</v>
      </c>
      <c r="E149" s="376"/>
      <c r="F149" s="310">
        <f>D149*E149</f>
        <v>0</v>
      </c>
    </row>
    <row r="150" spans="1:6">
      <c r="A150" s="314" t="s">
        <v>332</v>
      </c>
      <c r="B150" s="320" t="s">
        <v>331</v>
      </c>
      <c r="C150" s="312"/>
      <c r="D150" s="311"/>
      <c r="E150" s="310"/>
      <c r="F150" s="310"/>
    </row>
    <row r="151" spans="1:6">
      <c r="A151" s="318"/>
      <c r="B151" s="320" t="s">
        <v>330</v>
      </c>
      <c r="C151" s="319"/>
      <c r="D151" s="311"/>
      <c r="E151" s="310"/>
      <c r="F151" s="310"/>
    </row>
    <row r="152" spans="1:6" ht="25.5">
      <c r="A152" s="318"/>
      <c r="B152" s="317" t="s">
        <v>329</v>
      </c>
      <c r="C152" s="319" t="s">
        <v>319</v>
      </c>
      <c r="D152" s="311" t="s">
        <v>78</v>
      </c>
      <c r="E152" s="376"/>
      <c r="F152" s="310">
        <f>D152*E152</f>
        <v>0</v>
      </c>
    </row>
    <row r="153" spans="1:6" s="321" customFormat="1" ht="38.25">
      <c r="A153" s="326" t="s">
        <v>328</v>
      </c>
      <c r="B153" s="325" t="s">
        <v>327</v>
      </c>
      <c r="C153" s="324"/>
      <c r="D153" s="323"/>
      <c r="E153" s="322"/>
      <c r="F153" s="322"/>
    </row>
    <row r="154" spans="1:6">
      <c r="A154" s="318"/>
      <c r="B154" s="320" t="s">
        <v>326</v>
      </c>
      <c r="C154" s="319"/>
      <c r="D154" s="311"/>
      <c r="E154" s="310"/>
      <c r="F154" s="310"/>
    </row>
    <row r="155" spans="1:6">
      <c r="A155" s="318"/>
      <c r="B155" s="317" t="s">
        <v>325</v>
      </c>
      <c r="C155" s="316" t="s">
        <v>319</v>
      </c>
      <c r="D155" s="315">
        <v>1</v>
      </c>
      <c r="E155" s="376"/>
      <c r="F155" s="310">
        <f>D155*E155</f>
        <v>0</v>
      </c>
    </row>
    <row r="156" spans="1:6">
      <c r="A156" s="318"/>
      <c r="B156" s="317" t="s">
        <v>324</v>
      </c>
      <c r="C156" s="316" t="s">
        <v>319</v>
      </c>
      <c r="D156" s="315">
        <v>1</v>
      </c>
      <c r="E156" s="376"/>
      <c r="F156" s="310">
        <f>D156*E156</f>
        <v>0</v>
      </c>
    </row>
    <row r="157" spans="1:6">
      <c r="A157" s="318"/>
      <c r="B157" s="320" t="s">
        <v>323</v>
      </c>
      <c r="C157" s="319"/>
      <c r="D157" s="311"/>
      <c r="E157" s="310"/>
      <c r="F157" s="310"/>
    </row>
    <row r="158" spans="1:6">
      <c r="A158" s="318"/>
      <c r="B158" s="317" t="s">
        <v>322</v>
      </c>
      <c r="C158" s="316" t="s">
        <v>319</v>
      </c>
      <c r="D158" s="315">
        <v>1</v>
      </c>
      <c r="E158" s="376"/>
      <c r="F158" s="310">
        <f>D158*E158</f>
        <v>0</v>
      </c>
    </row>
    <row r="159" spans="1:6">
      <c r="A159" s="318"/>
      <c r="B159" s="317" t="s">
        <v>321</v>
      </c>
      <c r="C159" s="316" t="s">
        <v>319</v>
      </c>
      <c r="D159" s="315">
        <v>1</v>
      </c>
      <c r="E159" s="376"/>
      <c r="F159" s="310">
        <f>D159*E159</f>
        <v>0</v>
      </c>
    </row>
    <row r="160" spans="1:6">
      <c r="A160" s="318"/>
      <c r="B160" s="317" t="s">
        <v>320</v>
      </c>
      <c r="C160" s="316" t="s">
        <v>319</v>
      </c>
      <c r="D160" s="315">
        <v>1</v>
      </c>
      <c r="E160" s="376"/>
      <c r="F160" s="310">
        <f>D160*E160</f>
        <v>0</v>
      </c>
    </row>
    <row r="161" spans="1:6">
      <c r="A161" s="314"/>
      <c r="B161" s="313"/>
      <c r="C161" s="312"/>
      <c r="D161" s="311"/>
      <c r="E161" s="310"/>
      <c r="F161" s="310"/>
    </row>
    <row r="162" spans="1:6">
      <c r="A162" s="309" t="s">
        <v>318</v>
      </c>
      <c r="B162" s="308"/>
      <c r="C162" s="308"/>
      <c r="D162" s="308"/>
      <c r="E162" s="307"/>
      <c r="F162" s="306">
        <f>F4+F32+F41+F56+F69+F83+F93+F107+F129+F143+F147</f>
        <v>0</v>
      </c>
    </row>
    <row r="163" spans="1:6">
      <c r="A163" s="305"/>
      <c r="B163" s="305"/>
      <c r="C163" s="305"/>
      <c r="D163" s="305"/>
    </row>
    <row r="164" spans="1:6">
      <c r="A164" s="305"/>
      <c r="B164" s="305"/>
      <c r="C164" s="305"/>
      <c r="D164" s="305"/>
    </row>
    <row r="165" spans="1:6">
      <c r="A165" s="305"/>
      <c r="B165" s="305"/>
      <c r="C165" s="305"/>
      <c r="D165" s="305"/>
    </row>
    <row r="166" spans="1:6">
      <c r="A166" s="304"/>
      <c r="B166" s="304"/>
      <c r="C166" s="304"/>
      <c r="D166" s="304"/>
      <c r="E166" s="303"/>
    </row>
    <row r="167" spans="1:6">
      <c r="A167" s="304"/>
      <c r="B167" s="304"/>
      <c r="C167" s="304"/>
      <c r="D167" s="304"/>
      <c r="E167" s="303"/>
    </row>
    <row r="168" spans="1:6">
      <c r="A168" s="304"/>
      <c r="B168" s="304"/>
      <c r="C168" s="304"/>
      <c r="D168" s="304"/>
      <c r="E168" s="303"/>
    </row>
    <row r="169" spans="1:6">
      <c r="A169" s="304"/>
      <c r="B169" s="304"/>
      <c r="C169" s="304"/>
      <c r="D169" s="304"/>
      <c r="E169" s="303"/>
    </row>
    <row r="170" spans="1:6">
      <c r="A170" s="304"/>
      <c r="B170" s="304"/>
      <c r="C170" s="304"/>
      <c r="D170" s="304"/>
      <c r="E170" s="303"/>
    </row>
    <row r="171" spans="1:6">
      <c r="A171" s="304"/>
      <c r="B171" s="304"/>
      <c r="C171" s="304"/>
      <c r="D171" s="304"/>
      <c r="E171" s="303"/>
    </row>
  </sheetData>
  <sheetProtection algorithmName="SHA-512" hashValue="mvi0dnhSus6Eo+TqF1NZE4m+YiiDGF055ii1yWiknNjy0KW2sIFtQzmuckKtCmQG7GScpjgWEgPwV80JAnUx+A==" saltValue="brn5w062xxdSlqWRp+cUVQ==" spinCount="100000" sheet="1" objects="1" scenarios="1"/>
  <mergeCells count="6">
    <mergeCell ref="E2:E3"/>
    <mergeCell ref="F2:F3"/>
    <mergeCell ref="A2:A3"/>
    <mergeCell ref="B2:B3"/>
    <mergeCell ref="C2:C3"/>
    <mergeCell ref="D2:D3"/>
  </mergeCells>
  <pageMargins left="0.70866141732283472" right="0.70866141732283472" top="0.78740157480314965" bottom="0.78740157480314965" header="0.31496062992125984" footer="0.31496062992125984"/>
  <pageSetup paperSize="9" scale="96" fitToHeight="0" orientation="portrait" r:id="rId1"/>
  <rowBreaks count="2" manualBreakCount="2">
    <brk id="30" max="16383" man="1"/>
    <brk id="10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2017-047-2-1.4.7.2 - D.1....</vt:lpstr>
      <vt:lpstr>Pokyny pro vyplnění</vt:lpstr>
      <vt:lpstr>Položkový rozpočet</vt:lpstr>
      <vt:lpstr>'2017-047-2-1.4.7.2 - D.1....'!Názvy_tisku</vt:lpstr>
      <vt:lpstr>'Položkový rozpočet'!Názvy_tisku</vt:lpstr>
      <vt:lpstr>'Rekapitulace stavby'!Názvy_tisku</vt:lpstr>
      <vt:lpstr>'2017-047-2-1.4.7.2 - D.1....'!Oblast_tisku</vt:lpstr>
      <vt:lpstr>'Pokyny pro vyplnění'!Oblast_tisku</vt:lpstr>
      <vt:lpstr>'Položkový rozpočet'!Oblast_tisku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HEJMALOVA\Alena Hejmalova</dc:creator>
  <cp:lastModifiedBy>David Bábsky</cp:lastModifiedBy>
  <dcterms:created xsi:type="dcterms:W3CDTF">2020-12-29T10:25:25Z</dcterms:created>
  <dcterms:modified xsi:type="dcterms:W3CDTF">2021-02-08T15:03:05Z</dcterms:modified>
</cp:coreProperties>
</file>